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zv.local\mzv\foldersredir\bezakova\Desktop\"/>
    </mc:Choice>
  </mc:AlternateContent>
  <bookViews>
    <workbookView xWindow="0" yWindow="0" windowWidth="28800" windowHeight="12300" tabRatio="500"/>
  </bookViews>
  <sheets>
    <sheet name="Rekapitulácia stavby" sheetId="1" r:id="rId1"/>
    <sheet name="1 - Etapa č.II.1 severné ..." sheetId="2" r:id="rId2"/>
    <sheet name="2 - Etapa č.II.2 nerealiz..." sheetId="3" r:id="rId3"/>
    <sheet name="3 - Etapa č.II.3 južná, v..." sheetId="4" r:id="rId4"/>
    <sheet name="4 - Etapa č.II.4 podchod ..." sheetId="5" r:id="rId5"/>
    <sheet name="5 - Etapa č.II.5 výmena o..." sheetId="6" r:id="rId6"/>
    <sheet name="6 - Etapa č.II.6 nová pov..." sheetId="7" r:id="rId7"/>
    <sheet name="Zoznam figúr" sheetId="8" r:id="rId8"/>
  </sheets>
  <definedNames>
    <definedName name="_xlnm._FilterDatabase" localSheetId="1" hidden="1">'1 - Etapa č.II.1 severné ...'!$C$139:$K$566</definedName>
    <definedName name="_xlnm._FilterDatabase" localSheetId="2" hidden="1">'2 - Etapa č.II.2 nerealiz...'!$C$140:$K$630</definedName>
    <definedName name="_xlnm._FilterDatabase" localSheetId="3" hidden="1">'3 - Etapa č.II.3 južná, v...'!$C$142:$K$1273</definedName>
    <definedName name="_xlnm._FilterDatabase" localSheetId="4" hidden="1">'4 - Etapa č.II.4 podchod ...'!$C$139:$K$672</definedName>
    <definedName name="_xlnm._FilterDatabase" localSheetId="5" hidden="1">'5 - Etapa č.II.5 výmena o...'!$C$133:$K$613</definedName>
    <definedName name="_xlnm._FilterDatabase" localSheetId="6" hidden="1">'6 - Etapa č.II.6 nová pov...'!$C$136:$K$1004</definedName>
    <definedName name="_xlnm.Print_Titles" localSheetId="1">'1 - Etapa č.II.1 severné ...'!$139:$139</definedName>
    <definedName name="_xlnm.Print_Titles" localSheetId="2">'2 - Etapa č.II.2 nerealiz...'!$140:$140</definedName>
    <definedName name="_xlnm.Print_Titles" localSheetId="3">'3 - Etapa č.II.3 južná, v...'!$142:$142</definedName>
    <definedName name="_xlnm.Print_Titles" localSheetId="4">'4 - Etapa č.II.4 podchod ...'!$139:$139</definedName>
    <definedName name="_xlnm.Print_Titles" localSheetId="5">'5 - Etapa č.II.5 výmena o...'!$133:$133</definedName>
    <definedName name="_xlnm.Print_Titles" localSheetId="6">'6 - Etapa č.II.6 nová pov...'!$136:$136</definedName>
    <definedName name="_xlnm.Print_Titles" localSheetId="0">'Rekapitulácia stavby'!$92:$92</definedName>
    <definedName name="_xlnm.Print_Titles" localSheetId="7">'Zoznam figúr'!$9:$9</definedName>
    <definedName name="_xlnm.Print_Area" localSheetId="1">'1 - Etapa č.II.1 severné ...'!$B:$J</definedName>
    <definedName name="_xlnm.Print_Area" localSheetId="2">'2 - Etapa č.II.2 nerealiz...'!$B:$J</definedName>
    <definedName name="_xlnm.Print_Area" localSheetId="3">'3 - Etapa č.II.3 južná, v...'!$B:$J</definedName>
    <definedName name="_xlnm.Print_Area" localSheetId="4">'4 - Etapa č.II.4 podchod ...'!$B:$J</definedName>
    <definedName name="_xlnm.Print_Area" localSheetId="5">'5 - Etapa č.II.5 výmena o...'!$B:$J</definedName>
    <definedName name="_xlnm.Print_Area" localSheetId="6">'6 - Etapa č.II.6 nová pov...'!$B:$J</definedName>
    <definedName name="_xlnm.Print_Area" localSheetId="0">'Rekapitulácia stavby'!$B:$AP</definedName>
    <definedName name="_xlnm.Print_Area" localSheetId="7">'Zoznam figúr'!$B:$G</definedName>
  </definedNames>
  <calcPr calcId="162913"/>
  <extLst>
    <ext uri="smNativeData">
      <pm:revision xmlns:pm="smNativeData" day="1629437418" val="982" rev="124" revOS="4" revMin="124" revMax="0"/>
      <pm:docPrefs xmlns:pm="smNativeData" id="1629437418" fixedDigits="0" showNotice="1" showFrameBounds="1" autoChart="1" recalcOnPrint="1" recalcOnCopy="1" finalRounding="1" compatTextArt="1" tab="567" useDefinedPrintRange="1" printArea="wholeDoc"/>
      <pm:compatibility xmlns:pm="smNativeData" id="1629437418" overlapCells="1"/>
      <pm:defCurrency xmlns:pm="smNativeData" id="1629437418"/>
      <pm:pdfExportOpt xmlns:pm="smNativeData" pagesRangeIndex="1" pagesSelectionIndex="0" qualityIndex="0" embedFonts="2" useJpegs="0" useSubsetFonts="1" useAlpha="1" relativeLinks="0" taggedPdf="1" pane="0" zoom="2" zoomScale="100" layout="0" includeDoc="0" viewFlags="0" openViewer="1" jpegQuality="90" flags="252" exportWsNames="1" name="C:\DATA\projekty\2020_06 MZV Hlboka\z roboty\2020_04 MZV\_EXPEDICIA AKTUALIZACIA 2021_08 R+VV\MZV_RP_SO01--_H1--_001_T_0A1 Vykaz vymer AKTUALIZACIA 2021_08.pdf"/>
    </ext>
  </extLst>
</workbook>
</file>

<file path=xl/calcChain.xml><?xml version="1.0" encoding="utf-8"?>
<calcChain xmlns="http://schemas.openxmlformats.org/spreadsheetml/2006/main">
  <c r="D7" i="8" l="1"/>
  <c r="BK1004" i="7"/>
  <c r="BI1004" i="7"/>
  <c r="BH1004" i="7"/>
  <c r="BG1004" i="7"/>
  <c r="BF1004" i="7"/>
  <c r="BE1004" i="7"/>
  <c r="T1004" i="7"/>
  <c r="R1004" i="7"/>
  <c r="P1004" i="7"/>
  <c r="J1004" i="7"/>
  <c r="BK994" i="7"/>
  <c r="BI994" i="7"/>
  <c r="BH994" i="7"/>
  <c r="BG994" i="7"/>
  <c r="BE994" i="7"/>
  <c r="T994" i="7"/>
  <c r="R994" i="7"/>
  <c r="P994" i="7"/>
  <c r="J994" i="7"/>
  <c r="BF994" i="7" s="1"/>
  <c r="BK993" i="7"/>
  <c r="BI993" i="7"/>
  <c r="BH993" i="7"/>
  <c r="BG993" i="7"/>
  <c r="BF993" i="7"/>
  <c r="BE993" i="7"/>
  <c r="T993" i="7"/>
  <c r="R993" i="7"/>
  <c r="R977" i="7" s="1"/>
  <c r="R976" i="7" s="1"/>
  <c r="P993" i="7"/>
  <c r="J993" i="7"/>
  <c r="BK978" i="7"/>
  <c r="BK977" i="7" s="1"/>
  <c r="BI978" i="7"/>
  <c r="BH978" i="7"/>
  <c r="BG978" i="7"/>
  <c r="BE978" i="7"/>
  <c r="T978" i="7"/>
  <c r="T977" i="7" s="1"/>
  <c r="T976" i="7" s="1"/>
  <c r="R978" i="7"/>
  <c r="P978" i="7"/>
  <c r="J978" i="7"/>
  <c r="BF978" i="7" s="1"/>
  <c r="P977" i="7"/>
  <c r="P976" i="7" s="1"/>
  <c r="BK946" i="7"/>
  <c r="BI946" i="7"/>
  <c r="BH946" i="7"/>
  <c r="BG946" i="7"/>
  <c r="BE946" i="7"/>
  <c r="T946" i="7"/>
  <c r="R946" i="7"/>
  <c r="P946" i="7"/>
  <c r="J946" i="7"/>
  <c r="BF946" i="7" s="1"/>
  <c r="BK915" i="7"/>
  <c r="BI915" i="7"/>
  <c r="BH915" i="7"/>
  <c r="BG915" i="7"/>
  <c r="BF915" i="7"/>
  <c r="BE915" i="7"/>
  <c r="T915" i="7"/>
  <c r="R915" i="7"/>
  <c r="R913" i="7" s="1"/>
  <c r="P915" i="7"/>
  <c r="J915" i="7"/>
  <c r="BK914" i="7"/>
  <c r="BK913" i="7" s="1"/>
  <c r="J913" i="7" s="1"/>
  <c r="BI914" i="7"/>
  <c r="BH914" i="7"/>
  <c r="BG914" i="7"/>
  <c r="BE914" i="7"/>
  <c r="T914" i="7"/>
  <c r="T913" i="7" s="1"/>
  <c r="R914" i="7"/>
  <c r="P914" i="7"/>
  <c r="J914" i="7"/>
  <c r="BF914" i="7" s="1"/>
  <c r="P913" i="7"/>
  <c r="BK912" i="7"/>
  <c r="BI912" i="7"/>
  <c r="BH912" i="7"/>
  <c r="BG912" i="7"/>
  <c r="BE912" i="7"/>
  <c r="T912" i="7"/>
  <c r="R912" i="7"/>
  <c r="P912" i="7"/>
  <c r="J912" i="7"/>
  <c r="BF912" i="7" s="1"/>
  <c r="BK911" i="7"/>
  <c r="BI911" i="7"/>
  <c r="BH911" i="7"/>
  <c r="BG911" i="7"/>
  <c r="BF911" i="7"/>
  <c r="BE911" i="7"/>
  <c r="T911" i="7"/>
  <c r="R911" i="7"/>
  <c r="P911" i="7"/>
  <c r="J911" i="7"/>
  <c r="BK910" i="7"/>
  <c r="BI910" i="7"/>
  <c r="BH910" i="7"/>
  <c r="BG910" i="7"/>
  <c r="BE910" i="7"/>
  <c r="T910" i="7"/>
  <c r="R910" i="7"/>
  <c r="P910" i="7"/>
  <c r="J910" i="7"/>
  <c r="BF910" i="7" s="1"/>
  <c r="BK905" i="7"/>
  <c r="BI905" i="7"/>
  <c r="BH905" i="7"/>
  <c r="BG905" i="7"/>
  <c r="BF905" i="7"/>
  <c r="BE905" i="7"/>
  <c r="T905" i="7"/>
  <c r="R905" i="7"/>
  <c r="P905" i="7"/>
  <c r="J905" i="7"/>
  <c r="BK904" i="7"/>
  <c r="BI904" i="7"/>
  <c r="BH904" i="7"/>
  <c r="BG904" i="7"/>
  <c r="BE904" i="7"/>
  <c r="T904" i="7"/>
  <c r="R904" i="7"/>
  <c r="P904" i="7"/>
  <c r="J904" i="7"/>
  <c r="BF904" i="7" s="1"/>
  <c r="BK903" i="7"/>
  <c r="BI903" i="7"/>
  <c r="BH903" i="7"/>
  <c r="BG903" i="7"/>
  <c r="BF903" i="7"/>
  <c r="BE903" i="7"/>
  <c r="T903" i="7"/>
  <c r="R903" i="7"/>
  <c r="P903" i="7"/>
  <c r="J903" i="7"/>
  <c r="BK902" i="7"/>
  <c r="BI902" i="7"/>
  <c r="BH902" i="7"/>
  <c r="BG902" i="7"/>
  <c r="BE902" i="7"/>
  <c r="T902" i="7"/>
  <c r="R902" i="7"/>
  <c r="P902" i="7"/>
  <c r="J902" i="7"/>
  <c r="BF902" i="7" s="1"/>
  <c r="BK874" i="7"/>
  <c r="BI874" i="7"/>
  <c r="BH874" i="7"/>
  <c r="BG874" i="7"/>
  <c r="BF874" i="7"/>
  <c r="BE874" i="7"/>
  <c r="T874" i="7"/>
  <c r="R874" i="7"/>
  <c r="P874" i="7"/>
  <c r="J874" i="7"/>
  <c r="BK847" i="7"/>
  <c r="BI847" i="7"/>
  <c r="BH847" i="7"/>
  <c r="BG847" i="7"/>
  <c r="BE847" i="7"/>
  <c r="T847" i="7"/>
  <c r="R847" i="7"/>
  <c r="P847" i="7"/>
  <c r="J847" i="7"/>
  <c r="BF847" i="7" s="1"/>
  <c r="BK819" i="7"/>
  <c r="BI819" i="7"/>
  <c r="BH819" i="7"/>
  <c r="BG819" i="7"/>
  <c r="BF819" i="7"/>
  <c r="BE819" i="7"/>
  <c r="T819" i="7"/>
  <c r="R819" i="7"/>
  <c r="P819" i="7"/>
  <c r="J819" i="7"/>
  <c r="BK792" i="7"/>
  <c r="BI792" i="7"/>
  <c r="BH792" i="7"/>
  <c r="BG792" i="7"/>
  <c r="BE792" i="7"/>
  <c r="T792" i="7"/>
  <c r="R792" i="7"/>
  <c r="P792" i="7"/>
  <c r="J792" i="7"/>
  <c r="BF792" i="7" s="1"/>
  <c r="BK765" i="7"/>
  <c r="BK737" i="7" s="1"/>
  <c r="J737" i="7" s="1"/>
  <c r="J104" i="7" s="1"/>
  <c r="BI765" i="7"/>
  <c r="BH765" i="7"/>
  <c r="BG765" i="7"/>
  <c r="BF765" i="7"/>
  <c r="BE765" i="7"/>
  <c r="T765" i="7"/>
  <c r="R765" i="7"/>
  <c r="R737" i="7" s="1"/>
  <c r="P765" i="7"/>
  <c r="P737" i="7" s="1"/>
  <c r="J765" i="7"/>
  <c r="BK738" i="7"/>
  <c r="BI738" i="7"/>
  <c r="BH738" i="7"/>
  <c r="BG738" i="7"/>
  <c r="BE738" i="7"/>
  <c r="T738" i="7"/>
  <c r="R738" i="7"/>
  <c r="P738" i="7"/>
  <c r="J738" i="7"/>
  <c r="BF738" i="7" s="1"/>
  <c r="BK736" i="7"/>
  <c r="BI736" i="7"/>
  <c r="BH736" i="7"/>
  <c r="BG736" i="7"/>
  <c r="BE736" i="7"/>
  <c r="T736" i="7"/>
  <c r="R736" i="7"/>
  <c r="P736" i="7"/>
  <c r="J736" i="7"/>
  <c r="BF736" i="7" s="1"/>
  <c r="BK735" i="7"/>
  <c r="BI735" i="7"/>
  <c r="BH735" i="7"/>
  <c r="BG735" i="7"/>
  <c r="BE735" i="7"/>
  <c r="T735" i="7"/>
  <c r="R735" i="7"/>
  <c r="P735" i="7"/>
  <c r="J735" i="7"/>
  <c r="BF735" i="7" s="1"/>
  <c r="BK734" i="7"/>
  <c r="BI734" i="7"/>
  <c r="BH734" i="7"/>
  <c r="BG734" i="7"/>
  <c r="BE734" i="7"/>
  <c r="T734" i="7"/>
  <c r="R734" i="7"/>
  <c r="P734" i="7"/>
  <c r="J734" i="7"/>
  <c r="BF734" i="7" s="1"/>
  <c r="BK724" i="7"/>
  <c r="BI724" i="7"/>
  <c r="BH724" i="7"/>
  <c r="BG724" i="7"/>
  <c r="BE724" i="7"/>
  <c r="T724" i="7"/>
  <c r="R724" i="7"/>
  <c r="P724" i="7"/>
  <c r="J724" i="7"/>
  <c r="BF724" i="7" s="1"/>
  <c r="BK721" i="7"/>
  <c r="BI721" i="7"/>
  <c r="BH721" i="7"/>
  <c r="BG721" i="7"/>
  <c r="BE721" i="7"/>
  <c r="T721" i="7"/>
  <c r="R721" i="7"/>
  <c r="P721" i="7"/>
  <c r="J721" i="7"/>
  <c r="BF721" i="7" s="1"/>
  <c r="BK704" i="7"/>
  <c r="BI704" i="7"/>
  <c r="BH704" i="7"/>
  <c r="BG704" i="7"/>
  <c r="BE704" i="7"/>
  <c r="T704" i="7"/>
  <c r="R704" i="7"/>
  <c r="P704" i="7"/>
  <c r="J704" i="7"/>
  <c r="BF704" i="7" s="1"/>
  <c r="BK687" i="7"/>
  <c r="BI687" i="7"/>
  <c r="BH687" i="7"/>
  <c r="BG687" i="7"/>
  <c r="BE687" i="7"/>
  <c r="T687" i="7"/>
  <c r="R687" i="7"/>
  <c r="P687" i="7"/>
  <c r="J687" i="7"/>
  <c r="BF687" i="7" s="1"/>
  <c r="BK670" i="7"/>
  <c r="BI670" i="7"/>
  <c r="BH670" i="7"/>
  <c r="BG670" i="7"/>
  <c r="BE670" i="7"/>
  <c r="T670" i="7"/>
  <c r="R670" i="7"/>
  <c r="P670" i="7"/>
  <c r="J670" i="7"/>
  <c r="BF670" i="7" s="1"/>
  <c r="BK651" i="7"/>
  <c r="BI651" i="7"/>
  <c r="BH651" i="7"/>
  <c r="BG651" i="7"/>
  <c r="BE651" i="7"/>
  <c r="T651" i="7"/>
  <c r="R651" i="7"/>
  <c r="P651" i="7"/>
  <c r="J651" i="7"/>
  <c r="BF651" i="7" s="1"/>
  <c r="BK632" i="7"/>
  <c r="BI632" i="7"/>
  <c r="BH632" i="7"/>
  <c r="BG632" i="7"/>
  <c r="BE632" i="7"/>
  <c r="T632" i="7"/>
  <c r="R632" i="7"/>
  <c r="P632" i="7"/>
  <c r="J632" i="7"/>
  <c r="BF632" i="7" s="1"/>
  <c r="BK615" i="7"/>
  <c r="BI615" i="7"/>
  <c r="BH615" i="7"/>
  <c r="BG615" i="7"/>
  <c r="BE615" i="7"/>
  <c r="T615" i="7"/>
  <c r="T597" i="7" s="1"/>
  <c r="R615" i="7"/>
  <c r="P615" i="7"/>
  <c r="J615" i="7"/>
  <c r="BF615" i="7" s="1"/>
  <c r="BK598" i="7"/>
  <c r="BK597" i="7" s="1"/>
  <c r="J597" i="7" s="1"/>
  <c r="J103" i="7" s="1"/>
  <c r="BI598" i="7"/>
  <c r="BH598" i="7"/>
  <c r="BG598" i="7"/>
  <c r="BE598" i="7"/>
  <c r="T598" i="7"/>
  <c r="R598" i="7"/>
  <c r="P598" i="7"/>
  <c r="J598" i="7"/>
  <c r="BF598" i="7" s="1"/>
  <c r="P597" i="7"/>
  <c r="BK596" i="7"/>
  <c r="BI596" i="7"/>
  <c r="BH596" i="7"/>
  <c r="BG596" i="7"/>
  <c r="BE596" i="7"/>
  <c r="T596" i="7"/>
  <c r="R596" i="7"/>
  <c r="P596" i="7"/>
  <c r="J596" i="7"/>
  <c r="BF596" i="7" s="1"/>
  <c r="BK595" i="7"/>
  <c r="BI595" i="7"/>
  <c r="BH595" i="7"/>
  <c r="BG595" i="7"/>
  <c r="BF595" i="7"/>
  <c r="BE595" i="7"/>
  <c r="T595" i="7"/>
  <c r="R595" i="7"/>
  <c r="P595" i="7"/>
  <c r="J595" i="7"/>
  <c r="BK593" i="7"/>
  <c r="BI593" i="7"/>
  <c r="BH593" i="7"/>
  <c r="BG593" i="7"/>
  <c r="BE593" i="7"/>
  <c r="T593" i="7"/>
  <c r="R593" i="7"/>
  <c r="P593" i="7"/>
  <c r="J593" i="7"/>
  <c r="BF593" i="7" s="1"/>
  <c r="BK592" i="7"/>
  <c r="BI592" i="7"/>
  <c r="BH592" i="7"/>
  <c r="BG592" i="7"/>
  <c r="BF592" i="7"/>
  <c r="BE592" i="7"/>
  <c r="T592" i="7"/>
  <c r="R592" i="7"/>
  <c r="R590" i="7" s="1"/>
  <c r="P592" i="7"/>
  <c r="J592" i="7"/>
  <c r="BK591" i="7"/>
  <c r="BI591" i="7"/>
  <c r="BH591" i="7"/>
  <c r="BG591" i="7"/>
  <c r="BE591" i="7"/>
  <c r="T591" i="7"/>
  <c r="T590" i="7" s="1"/>
  <c r="R591" i="7"/>
  <c r="P591" i="7"/>
  <c r="J591" i="7"/>
  <c r="BF591" i="7" s="1"/>
  <c r="BK590" i="7"/>
  <c r="BK588" i="7"/>
  <c r="BI588" i="7"/>
  <c r="BH588" i="7"/>
  <c r="BG588" i="7"/>
  <c r="BE588" i="7"/>
  <c r="T588" i="7"/>
  <c r="T587" i="7" s="1"/>
  <c r="R588" i="7"/>
  <c r="P588" i="7"/>
  <c r="J588" i="7"/>
  <c r="BF588" i="7" s="1"/>
  <c r="BK587" i="7"/>
  <c r="R587" i="7"/>
  <c r="P587" i="7"/>
  <c r="J587" i="7"/>
  <c r="J100" i="7" s="1"/>
  <c r="BK586" i="7"/>
  <c r="BI586" i="7"/>
  <c r="BH586" i="7"/>
  <c r="BG586" i="7"/>
  <c r="BE586" i="7"/>
  <c r="T586" i="7"/>
  <c r="R586" i="7"/>
  <c r="P586" i="7"/>
  <c r="J586" i="7"/>
  <c r="BF586" i="7" s="1"/>
  <c r="BK584" i="7"/>
  <c r="BI584" i="7"/>
  <c r="BH584" i="7"/>
  <c r="BG584" i="7"/>
  <c r="BE584" i="7"/>
  <c r="T584" i="7"/>
  <c r="R584" i="7"/>
  <c r="P584" i="7"/>
  <c r="J584" i="7"/>
  <c r="BF584" i="7" s="1"/>
  <c r="BK583" i="7"/>
  <c r="BI583" i="7"/>
  <c r="BH583" i="7"/>
  <c r="BG583" i="7"/>
  <c r="BE583" i="7"/>
  <c r="T583" i="7"/>
  <c r="R583" i="7"/>
  <c r="P583" i="7"/>
  <c r="J583" i="7"/>
  <c r="BF583" i="7" s="1"/>
  <c r="BK581" i="7"/>
  <c r="BI581" i="7"/>
  <c r="BH581" i="7"/>
  <c r="BG581" i="7"/>
  <c r="BE581" i="7"/>
  <c r="T581" i="7"/>
  <c r="R581" i="7"/>
  <c r="P581" i="7"/>
  <c r="J581" i="7"/>
  <c r="BF581" i="7" s="1"/>
  <c r="BK580" i="7"/>
  <c r="BI580" i="7"/>
  <c r="BH580" i="7"/>
  <c r="BG580" i="7"/>
  <c r="BE580" i="7"/>
  <c r="T580" i="7"/>
  <c r="R580" i="7"/>
  <c r="P580" i="7"/>
  <c r="J580" i="7"/>
  <c r="BF580" i="7" s="1"/>
  <c r="BK579" i="7"/>
  <c r="BI579" i="7"/>
  <c r="BH579" i="7"/>
  <c r="BG579" i="7"/>
  <c r="BE579" i="7"/>
  <c r="T579" i="7"/>
  <c r="R579" i="7"/>
  <c r="P579" i="7"/>
  <c r="J579" i="7"/>
  <c r="BF579" i="7" s="1"/>
  <c r="BK575" i="7"/>
  <c r="BI575" i="7"/>
  <c r="BH575" i="7"/>
  <c r="BG575" i="7"/>
  <c r="BE575" i="7"/>
  <c r="T575" i="7"/>
  <c r="R575" i="7"/>
  <c r="P575" i="7"/>
  <c r="J575" i="7"/>
  <c r="BF575" i="7" s="1"/>
  <c r="BK571" i="7"/>
  <c r="BI571" i="7"/>
  <c r="BH571" i="7"/>
  <c r="BG571" i="7"/>
  <c r="BE571" i="7"/>
  <c r="T571" i="7"/>
  <c r="R571" i="7"/>
  <c r="P571" i="7"/>
  <c r="J571" i="7"/>
  <c r="BF571" i="7" s="1"/>
  <c r="BK565" i="7"/>
  <c r="BI565" i="7"/>
  <c r="BH565" i="7"/>
  <c r="BG565" i="7"/>
  <c r="BE565" i="7"/>
  <c r="T565" i="7"/>
  <c r="R565" i="7"/>
  <c r="P565" i="7"/>
  <c r="J565" i="7"/>
  <c r="BF565" i="7" s="1"/>
  <c r="BK557" i="7"/>
  <c r="BI557" i="7"/>
  <c r="BH557" i="7"/>
  <c r="BG557" i="7"/>
  <c r="BE557" i="7"/>
  <c r="T557" i="7"/>
  <c r="R557" i="7"/>
  <c r="P557" i="7"/>
  <c r="J557" i="7"/>
  <c r="BF557" i="7" s="1"/>
  <c r="BK553" i="7"/>
  <c r="BI553" i="7"/>
  <c r="BH553" i="7"/>
  <c r="BG553" i="7"/>
  <c r="BE553" i="7"/>
  <c r="T553" i="7"/>
  <c r="R553" i="7"/>
  <c r="P553" i="7"/>
  <c r="J553" i="7"/>
  <c r="BF553" i="7" s="1"/>
  <c r="BK545" i="7"/>
  <c r="BI545" i="7"/>
  <c r="BH545" i="7"/>
  <c r="BG545" i="7"/>
  <c r="BE545" i="7"/>
  <c r="T545" i="7"/>
  <c r="R545" i="7"/>
  <c r="P545" i="7"/>
  <c r="J545" i="7"/>
  <c r="BF545" i="7" s="1"/>
  <c r="BK541" i="7"/>
  <c r="BI541" i="7"/>
  <c r="BH541" i="7"/>
  <c r="BG541" i="7"/>
  <c r="BE541" i="7"/>
  <c r="T541" i="7"/>
  <c r="R541" i="7"/>
  <c r="P541" i="7"/>
  <c r="J541" i="7"/>
  <c r="BF541" i="7" s="1"/>
  <c r="BK527" i="7"/>
  <c r="BI527" i="7"/>
  <c r="BH527" i="7"/>
  <c r="BG527" i="7"/>
  <c r="BE527" i="7"/>
  <c r="T527" i="7"/>
  <c r="R527" i="7"/>
  <c r="P527" i="7"/>
  <c r="J527" i="7"/>
  <c r="BF527" i="7" s="1"/>
  <c r="BK523" i="7"/>
  <c r="BI523" i="7"/>
  <c r="BH523" i="7"/>
  <c r="BG523" i="7"/>
  <c r="BE523" i="7"/>
  <c r="T523" i="7"/>
  <c r="R523" i="7"/>
  <c r="P523" i="7"/>
  <c r="J523" i="7"/>
  <c r="BF523" i="7" s="1"/>
  <c r="BK507" i="7"/>
  <c r="BI507" i="7"/>
  <c r="BH507" i="7"/>
  <c r="BG507" i="7"/>
  <c r="BE507" i="7"/>
  <c r="T507" i="7"/>
  <c r="R507" i="7"/>
  <c r="P507" i="7"/>
  <c r="J507" i="7"/>
  <c r="BF507" i="7" s="1"/>
  <c r="BK502" i="7"/>
  <c r="BI502" i="7"/>
  <c r="BH502" i="7"/>
  <c r="BG502" i="7"/>
  <c r="BE502" i="7"/>
  <c r="T502" i="7"/>
  <c r="R502" i="7"/>
  <c r="P502" i="7"/>
  <c r="J502" i="7"/>
  <c r="BF502" i="7" s="1"/>
  <c r="BK497" i="7"/>
  <c r="BI497" i="7"/>
  <c r="BH497" i="7"/>
  <c r="BG497" i="7"/>
  <c r="BE497" i="7"/>
  <c r="T497" i="7"/>
  <c r="R497" i="7"/>
  <c r="P497" i="7"/>
  <c r="J497" i="7"/>
  <c r="BF497" i="7" s="1"/>
  <c r="BK493" i="7"/>
  <c r="BI493" i="7"/>
  <c r="BH493" i="7"/>
  <c r="BG493" i="7"/>
  <c r="BE493" i="7"/>
  <c r="T493" i="7"/>
  <c r="R493" i="7"/>
  <c r="P493" i="7"/>
  <c r="J493" i="7"/>
  <c r="BF493" i="7" s="1"/>
  <c r="BK489" i="7"/>
  <c r="BI489" i="7"/>
  <c r="BH489" i="7"/>
  <c r="BG489" i="7"/>
  <c r="BE489" i="7"/>
  <c r="T489" i="7"/>
  <c r="R489" i="7"/>
  <c r="P489" i="7"/>
  <c r="J489" i="7"/>
  <c r="BF489" i="7" s="1"/>
  <c r="BK478" i="7"/>
  <c r="BI478" i="7"/>
  <c r="BH478" i="7"/>
  <c r="BG478" i="7"/>
  <c r="BE478" i="7"/>
  <c r="T478" i="7"/>
  <c r="R478" i="7"/>
  <c r="P478" i="7"/>
  <c r="J478" i="7"/>
  <c r="BF478" i="7" s="1"/>
  <c r="BK443" i="7"/>
  <c r="BI443" i="7"/>
  <c r="BH443" i="7"/>
  <c r="BG443" i="7"/>
  <c r="BE443" i="7"/>
  <c r="T443" i="7"/>
  <c r="R443" i="7"/>
  <c r="P443" i="7"/>
  <c r="J443" i="7"/>
  <c r="BF443" i="7" s="1"/>
  <c r="BK441" i="7"/>
  <c r="BI441" i="7"/>
  <c r="BH441" i="7"/>
  <c r="BG441" i="7"/>
  <c r="BE441" i="7"/>
  <c r="T441" i="7"/>
  <c r="R441" i="7"/>
  <c r="P441" i="7"/>
  <c r="J441" i="7"/>
  <c r="BF441" i="7" s="1"/>
  <c r="BK439" i="7"/>
  <c r="BI439" i="7"/>
  <c r="BH439" i="7"/>
  <c r="BG439" i="7"/>
  <c r="BE439" i="7"/>
  <c r="T439" i="7"/>
  <c r="R439" i="7"/>
  <c r="P439" i="7"/>
  <c r="J439" i="7"/>
  <c r="BF439" i="7" s="1"/>
  <c r="BK433" i="7"/>
  <c r="BI433" i="7"/>
  <c r="BH433" i="7"/>
  <c r="BG433" i="7"/>
  <c r="BF433" i="7"/>
  <c r="BE433" i="7"/>
  <c r="T433" i="7"/>
  <c r="R433" i="7"/>
  <c r="R432" i="7" s="1"/>
  <c r="P433" i="7"/>
  <c r="P432" i="7" s="1"/>
  <c r="J433" i="7"/>
  <c r="BK432" i="7"/>
  <c r="T432" i="7"/>
  <c r="J432" i="7"/>
  <c r="BK405" i="7"/>
  <c r="BI405" i="7"/>
  <c r="BH405" i="7"/>
  <c r="BG405" i="7"/>
  <c r="BF405" i="7"/>
  <c r="BE405" i="7"/>
  <c r="T405" i="7"/>
  <c r="R405" i="7"/>
  <c r="P405" i="7"/>
  <c r="J405" i="7"/>
  <c r="BK378" i="7"/>
  <c r="BI378" i="7"/>
  <c r="BH378" i="7"/>
  <c r="BG378" i="7"/>
  <c r="BE378" i="7"/>
  <c r="T378" i="7"/>
  <c r="R378" i="7"/>
  <c r="P378" i="7"/>
  <c r="J378" i="7"/>
  <c r="BF378" i="7" s="1"/>
  <c r="BK359" i="7"/>
  <c r="BI359" i="7"/>
  <c r="BH359" i="7"/>
  <c r="BG359" i="7"/>
  <c r="BF359" i="7"/>
  <c r="BE359" i="7"/>
  <c r="T359" i="7"/>
  <c r="R359" i="7"/>
  <c r="P359" i="7"/>
  <c r="J359" i="7"/>
  <c r="BK337" i="7"/>
  <c r="BI337" i="7"/>
  <c r="BH337" i="7"/>
  <c r="BG337" i="7"/>
  <c r="BE337" i="7"/>
  <c r="T337" i="7"/>
  <c r="R337" i="7"/>
  <c r="P337" i="7"/>
  <c r="J337" i="7"/>
  <c r="BF337" i="7" s="1"/>
  <c r="BK309" i="7"/>
  <c r="BI309" i="7"/>
  <c r="BH309" i="7"/>
  <c r="BG309" i="7"/>
  <c r="BF309" i="7"/>
  <c r="BE309" i="7"/>
  <c r="T309" i="7"/>
  <c r="R309" i="7"/>
  <c r="P309" i="7"/>
  <c r="J309" i="7"/>
  <c r="BK255" i="7"/>
  <c r="BI255" i="7"/>
  <c r="BH255" i="7"/>
  <c r="BG255" i="7"/>
  <c r="BE255" i="7"/>
  <c r="T255" i="7"/>
  <c r="R255" i="7"/>
  <c r="P255" i="7"/>
  <c r="J255" i="7"/>
  <c r="BF255" i="7" s="1"/>
  <c r="BK237" i="7"/>
  <c r="BI237" i="7"/>
  <c r="BH237" i="7"/>
  <c r="BG237" i="7"/>
  <c r="BF237" i="7"/>
  <c r="BE237" i="7"/>
  <c r="T237" i="7"/>
  <c r="R237" i="7"/>
  <c r="P237" i="7"/>
  <c r="J237" i="7"/>
  <c r="BK234" i="7"/>
  <c r="BI234" i="7"/>
  <c r="BH234" i="7"/>
  <c r="BG234" i="7"/>
  <c r="BE234" i="7"/>
  <c r="T234" i="7"/>
  <c r="R234" i="7"/>
  <c r="P234" i="7"/>
  <c r="J234" i="7"/>
  <c r="BF234" i="7" s="1"/>
  <c r="BK201" i="7"/>
  <c r="BI201" i="7"/>
  <c r="BH201" i="7"/>
  <c r="BG201" i="7"/>
  <c r="BF201" i="7"/>
  <c r="BE201" i="7"/>
  <c r="T201" i="7"/>
  <c r="R201" i="7"/>
  <c r="P201" i="7"/>
  <c r="J201" i="7"/>
  <c r="BK170" i="7"/>
  <c r="BI170" i="7"/>
  <c r="BH170" i="7"/>
  <c r="BG170" i="7"/>
  <c r="BE170" i="7"/>
  <c r="T170" i="7"/>
  <c r="R170" i="7"/>
  <c r="P170" i="7"/>
  <c r="J170" i="7"/>
  <c r="BF170" i="7" s="1"/>
  <c r="BK140" i="7"/>
  <c r="BI140" i="7"/>
  <c r="BH140" i="7"/>
  <c r="BG140" i="7"/>
  <c r="BF140" i="7"/>
  <c r="BE140" i="7"/>
  <c r="T140" i="7"/>
  <c r="R140" i="7"/>
  <c r="P140" i="7"/>
  <c r="J140" i="7"/>
  <c r="R139" i="7"/>
  <c r="J134" i="7"/>
  <c r="J133" i="7"/>
  <c r="F133" i="7"/>
  <c r="F131" i="7"/>
  <c r="E129" i="7"/>
  <c r="BI116" i="7"/>
  <c r="BH116" i="7"/>
  <c r="BG116" i="7"/>
  <c r="BE116" i="7"/>
  <c r="BI115" i="7"/>
  <c r="BH115" i="7"/>
  <c r="BG115" i="7"/>
  <c r="BF115" i="7"/>
  <c r="BE115" i="7"/>
  <c r="BI114" i="7"/>
  <c r="BH114" i="7"/>
  <c r="BG114" i="7"/>
  <c r="BF114" i="7"/>
  <c r="BE114" i="7"/>
  <c r="BI113" i="7"/>
  <c r="BH113" i="7"/>
  <c r="BG113" i="7"/>
  <c r="F37" i="7" s="1"/>
  <c r="BF113" i="7"/>
  <c r="BE113" i="7"/>
  <c r="BI112" i="7"/>
  <c r="BH112" i="7"/>
  <c r="BG112" i="7"/>
  <c r="BF112" i="7"/>
  <c r="BE112" i="7"/>
  <c r="BI111" i="7"/>
  <c r="BH111" i="7"/>
  <c r="BG111" i="7"/>
  <c r="BF111" i="7"/>
  <c r="BE111" i="7"/>
  <c r="J35" i="7" s="1"/>
  <c r="J105" i="7"/>
  <c r="J99" i="7"/>
  <c r="J92" i="7"/>
  <c r="J91" i="7"/>
  <c r="F91" i="7"/>
  <c r="F89" i="7"/>
  <c r="E87" i="7"/>
  <c r="J39" i="7"/>
  <c r="F39" i="7"/>
  <c r="J38" i="7"/>
  <c r="J37" i="7"/>
  <c r="F35" i="7"/>
  <c r="J18" i="7"/>
  <c r="E18" i="7"/>
  <c r="F134" i="7" s="1"/>
  <c r="J17" i="7"/>
  <c r="J12" i="7"/>
  <c r="J131" i="7" s="1"/>
  <c r="E7" i="7"/>
  <c r="E85" i="7" s="1"/>
  <c r="BK592" i="6"/>
  <c r="BI592" i="6"/>
  <c r="BH592" i="6"/>
  <c r="BG592" i="6"/>
  <c r="BE592" i="6"/>
  <c r="T592" i="6"/>
  <c r="R592" i="6"/>
  <c r="P592" i="6"/>
  <c r="J592" i="6"/>
  <c r="BF592" i="6" s="1"/>
  <c r="BK571" i="6"/>
  <c r="BI571" i="6"/>
  <c r="BH571" i="6"/>
  <c r="BG571" i="6"/>
  <c r="BE571" i="6"/>
  <c r="T571" i="6"/>
  <c r="R571" i="6"/>
  <c r="P571" i="6"/>
  <c r="J571" i="6"/>
  <c r="BF571" i="6" s="1"/>
  <c r="BK570" i="6"/>
  <c r="BI570" i="6"/>
  <c r="BH570" i="6"/>
  <c r="BG570" i="6"/>
  <c r="BE570" i="6"/>
  <c r="T570" i="6"/>
  <c r="R570" i="6"/>
  <c r="P570" i="6"/>
  <c r="P569" i="6" s="1"/>
  <c r="J570" i="6"/>
  <c r="BF570" i="6" s="1"/>
  <c r="BK569" i="6"/>
  <c r="T569" i="6"/>
  <c r="J569" i="6"/>
  <c r="BK568" i="6"/>
  <c r="BI568" i="6"/>
  <c r="BH568" i="6"/>
  <c r="BG568" i="6"/>
  <c r="BF568" i="6"/>
  <c r="BE568" i="6"/>
  <c r="T568" i="6"/>
  <c r="R568" i="6"/>
  <c r="P568" i="6"/>
  <c r="J568" i="6"/>
  <c r="BK567" i="6"/>
  <c r="BI567" i="6"/>
  <c r="BH567" i="6"/>
  <c r="BG567" i="6"/>
  <c r="BE567" i="6"/>
  <c r="T567" i="6"/>
  <c r="R567" i="6"/>
  <c r="P567" i="6"/>
  <c r="J567" i="6"/>
  <c r="BF567" i="6" s="1"/>
  <c r="BK564" i="6"/>
  <c r="BI564" i="6"/>
  <c r="BH564" i="6"/>
  <c r="BG564" i="6"/>
  <c r="BF564" i="6"/>
  <c r="BE564" i="6"/>
  <c r="T564" i="6"/>
  <c r="R564" i="6"/>
  <c r="P564" i="6"/>
  <c r="J564" i="6"/>
  <c r="BK561" i="6"/>
  <c r="BI561" i="6"/>
  <c r="BH561" i="6"/>
  <c r="BG561" i="6"/>
  <c r="BE561" i="6"/>
  <c r="T561" i="6"/>
  <c r="R561" i="6"/>
  <c r="P561" i="6"/>
  <c r="J561" i="6"/>
  <c r="BF561" i="6" s="1"/>
  <c r="BK558" i="6"/>
  <c r="BI558" i="6"/>
  <c r="BH558" i="6"/>
  <c r="BG558" i="6"/>
  <c r="BF558" i="6"/>
  <c r="BE558" i="6"/>
  <c r="T558" i="6"/>
  <c r="R558" i="6"/>
  <c r="P558" i="6"/>
  <c r="J558" i="6"/>
  <c r="BK555" i="6"/>
  <c r="BI555" i="6"/>
  <c r="BH555" i="6"/>
  <c r="BG555" i="6"/>
  <c r="BF555" i="6"/>
  <c r="BE555" i="6"/>
  <c r="T555" i="6"/>
  <c r="R555" i="6"/>
  <c r="P555" i="6"/>
  <c r="J555" i="6"/>
  <c r="BK552" i="6"/>
  <c r="BI552" i="6"/>
  <c r="BH552" i="6"/>
  <c r="BG552" i="6"/>
  <c r="BF552" i="6"/>
  <c r="BE552" i="6"/>
  <c r="T552" i="6"/>
  <c r="T551" i="6" s="1"/>
  <c r="R552" i="6"/>
  <c r="P552" i="6"/>
  <c r="J552" i="6"/>
  <c r="R551" i="6"/>
  <c r="BK550" i="6"/>
  <c r="BI550" i="6"/>
  <c r="BH550" i="6"/>
  <c r="BG550" i="6"/>
  <c r="BE550" i="6"/>
  <c r="T550" i="6"/>
  <c r="R550" i="6"/>
  <c r="P550" i="6"/>
  <c r="J550" i="6"/>
  <c r="BF550" i="6" s="1"/>
  <c r="BK549" i="6"/>
  <c r="BI549" i="6"/>
  <c r="BH549" i="6"/>
  <c r="BG549" i="6"/>
  <c r="BE549" i="6"/>
  <c r="T549" i="6"/>
  <c r="R549" i="6"/>
  <c r="P549" i="6"/>
  <c r="J549" i="6"/>
  <c r="BF549" i="6" s="1"/>
  <c r="BK548" i="6"/>
  <c r="BI548" i="6"/>
  <c r="BH548" i="6"/>
  <c r="BG548" i="6"/>
  <c r="BE548" i="6"/>
  <c r="T548" i="6"/>
  <c r="R548" i="6"/>
  <c r="P548" i="6"/>
  <c r="J548" i="6"/>
  <c r="BF548" i="6" s="1"/>
  <c r="BK538" i="6"/>
  <c r="BI538" i="6"/>
  <c r="BH538" i="6"/>
  <c r="BG538" i="6"/>
  <c r="BE538" i="6"/>
  <c r="T538" i="6"/>
  <c r="R538" i="6"/>
  <c r="P538" i="6"/>
  <c r="J538" i="6"/>
  <c r="BF538" i="6" s="1"/>
  <c r="BK535" i="6"/>
  <c r="BI535" i="6"/>
  <c r="BH535" i="6"/>
  <c r="BG535" i="6"/>
  <c r="BE535" i="6"/>
  <c r="T535" i="6"/>
  <c r="R535" i="6"/>
  <c r="P535" i="6"/>
  <c r="J535" i="6"/>
  <c r="BF535" i="6" s="1"/>
  <c r="BK515" i="6"/>
  <c r="BI515" i="6"/>
  <c r="BH515" i="6"/>
  <c r="BG515" i="6"/>
  <c r="BE515" i="6"/>
  <c r="T515" i="6"/>
  <c r="R515" i="6"/>
  <c r="P515" i="6"/>
  <c r="J515" i="6"/>
  <c r="BF515" i="6" s="1"/>
  <c r="BK494" i="6"/>
  <c r="BI494" i="6"/>
  <c r="BH494" i="6"/>
  <c r="BG494" i="6"/>
  <c r="BE494" i="6"/>
  <c r="T494" i="6"/>
  <c r="R494" i="6"/>
  <c r="P494" i="6"/>
  <c r="J494" i="6"/>
  <c r="BF494" i="6" s="1"/>
  <c r="BK474" i="6"/>
  <c r="BI474" i="6"/>
  <c r="BH474" i="6"/>
  <c r="BG474" i="6"/>
  <c r="BE474" i="6"/>
  <c r="T474" i="6"/>
  <c r="R474" i="6"/>
  <c r="P474" i="6"/>
  <c r="J474" i="6"/>
  <c r="BF474" i="6" s="1"/>
  <c r="BK455" i="6"/>
  <c r="BI455" i="6"/>
  <c r="BH455" i="6"/>
  <c r="BG455" i="6"/>
  <c r="BE455" i="6"/>
  <c r="T455" i="6"/>
  <c r="R455" i="6"/>
  <c r="P455" i="6"/>
  <c r="J455" i="6"/>
  <c r="BF455" i="6" s="1"/>
  <c r="BK435" i="6"/>
  <c r="BI435" i="6"/>
  <c r="BH435" i="6"/>
  <c r="BG435" i="6"/>
  <c r="BE435" i="6"/>
  <c r="T435" i="6"/>
  <c r="R435" i="6"/>
  <c r="P435" i="6"/>
  <c r="J435" i="6"/>
  <c r="BF435" i="6" s="1"/>
  <c r="BK415" i="6"/>
  <c r="BI415" i="6"/>
  <c r="BH415" i="6"/>
  <c r="BG415" i="6"/>
  <c r="BE415" i="6"/>
  <c r="T415" i="6"/>
  <c r="R415" i="6"/>
  <c r="P415" i="6"/>
  <c r="J415" i="6"/>
  <c r="BF415" i="6" s="1"/>
  <c r="BK396" i="6"/>
  <c r="BI396" i="6"/>
  <c r="BH396" i="6"/>
  <c r="BG396" i="6"/>
  <c r="BE396" i="6"/>
  <c r="T396" i="6"/>
  <c r="R396" i="6"/>
  <c r="P396" i="6"/>
  <c r="J396" i="6"/>
  <c r="BF396" i="6" s="1"/>
  <c r="BK377" i="6"/>
  <c r="BI377" i="6"/>
  <c r="BH377" i="6"/>
  <c r="BG377" i="6"/>
  <c r="BE377" i="6"/>
  <c r="T377" i="6"/>
  <c r="R377" i="6"/>
  <c r="P377" i="6"/>
  <c r="J377" i="6"/>
  <c r="BF377" i="6" s="1"/>
  <c r="BK358" i="6"/>
  <c r="BI358" i="6"/>
  <c r="BH358" i="6"/>
  <c r="BG358" i="6"/>
  <c r="BE358" i="6"/>
  <c r="T358" i="6"/>
  <c r="R358" i="6"/>
  <c r="R328" i="6" s="1"/>
  <c r="P358" i="6"/>
  <c r="J358" i="6"/>
  <c r="BF358" i="6" s="1"/>
  <c r="BK329" i="6"/>
  <c r="BI329" i="6"/>
  <c r="BH329" i="6"/>
  <c r="BG329" i="6"/>
  <c r="BE329" i="6"/>
  <c r="T329" i="6"/>
  <c r="R329" i="6"/>
  <c r="P329" i="6"/>
  <c r="J329" i="6"/>
  <c r="BF329" i="6" s="1"/>
  <c r="BK328" i="6"/>
  <c r="T328" i="6"/>
  <c r="T327" i="6" s="1"/>
  <c r="P328" i="6"/>
  <c r="J328" i="6"/>
  <c r="BK326" i="6"/>
  <c r="BI326" i="6"/>
  <c r="BH326" i="6"/>
  <c r="BG326" i="6"/>
  <c r="BE326" i="6"/>
  <c r="T326" i="6"/>
  <c r="R326" i="6"/>
  <c r="R325" i="6" s="1"/>
  <c r="P326" i="6"/>
  <c r="J326" i="6"/>
  <c r="BF326" i="6" s="1"/>
  <c r="BK325" i="6"/>
  <c r="T325" i="6"/>
  <c r="P325" i="6"/>
  <c r="J325" i="6"/>
  <c r="BK324" i="6"/>
  <c r="BI324" i="6"/>
  <c r="BH324" i="6"/>
  <c r="BG324" i="6"/>
  <c r="BF324" i="6"/>
  <c r="BE324" i="6"/>
  <c r="T324" i="6"/>
  <c r="R324" i="6"/>
  <c r="P324" i="6"/>
  <c r="J324" i="6"/>
  <c r="BK322" i="6"/>
  <c r="BI322" i="6"/>
  <c r="BH322" i="6"/>
  <c r="BG322" i="6"/>
  <c r="BF322" i="6"/>
  <c r="BE322" i="6"/>
  <c r="T322" i="6"/>
  <c r="R322" i="6"/>
  <c r="P322" i="6"/>
  <c r="J322" i="6"/>
  <c r="BK321" i="6"/>
  <c r="BI321" i="6"/>
  <c r="BH321" i="6"/>
  <c r="BG321" i="6"/>
  <c r="BF321" i="6"/>
  <c r="BE321" i="6"/>
  <c r="T321" i="6"/>
  <c r="R321" i="6"/>
  <c r="P321" i="6"/>
  <c r="J321" i="6"/>
  <c r="BK319" i="6"/>
  <c r="BI319" i="6"/>
  <c r="BH319" i="6"/>
  <c r="BG319" i="6"/>
  <c r="BF319" i="6"/>
  <c r="BE319" i="6"/>
  <c r="T319" i="6"/>
  <c r="R319" i="6"/>
  <c r="P319" i="6"/>
  <c r="J319" i="6"/>
  <c r="BK318" i="6"/>
  <c r="BI318" i="6"/>
  <c r="BH318" i="6"/>
  <c r="BG318" i="6"/>
  <c r="BF318" i="6"/>
  <c r="BE318" i="6"/>
  <c r="T318" i="6"/>
  <c r="R318" i="6"/>
  <c r="P318" i="6"/>
  <c r="J318" i="6"/>
  <c r="BK316" i="6"/>
  <c r="BI316" i="6"/>
  <c r="BH316" i="6"/>
  <c r="BG316" i="6"/>
  <c r="BF316" i="6"/>
  <c r="BE316" i="6"/>
  <c r="T316" i="6"/>
  <c r="R316" i="6"/>
  <c r="P316" i="6"/>
  <c r="J316" i="6"/>
  <c r="BK315" i="6"/>
  <c r="BI315" i="6"/>
  <c r="BH315" i="6"/>
  <c r="BG315" i="6"/>
  <c r="BF315" i="6"/>
  <c r="BE315" i="6"/>
  <c r="T315" i="6"/>
  <c r="R315" i="6"/>
  <c r="P315" i="6"/>
  <c r="J315" i="6"/>
  <c r="BK301" i="6"/>
  <c r="BI301" i="6"/>
  <c r="BH301" i="6"/>
  <c r="BG301" i="6"/>
  <c r="BF301" i="6"/>
  <c r="BE301" i="6"/>
  <c r="T301" i="6"/>
  <c r="R301" i="6"/>
  <c r="P301" i="6"/>
  <c r="J301" i="6"/>
  <c r="BK297" i="6"/>
  <c r="BI297" i="6"/>
  <c r="BH297" i="6"/>
  <c r="BG297" i="6"/>
  <c r="BF297" i="6"/>
  <c r="BE297" i="6"/>
  <c r="T297" i="6"/>
  <c r="R297" i="6"/>
  <c r="P297" i="6"/>
  <c r="J297" i="6"/>
  <c r="BK291" i="6"/>
  <c r="BI291" i="6"/>
  <c r="BH291" i="6"/>
  <c r="BG291" i="6"/>
  <c r="BF291" i="6"/>
  <c r="BE291" i="6"/>
  <c r="T291" i="6"/>
  <c r="R291" i="6"/>
  <c r="P291" i="6"/>
  <c r="J291" i="6"/>
  <c r="BK281" i="6"/>
  <c r="BI281" i="6"/>
  <c r="BH281" i="6"/>
  <c r="BG281" i="6"/>
  <c r="BF281" i="6"/>
  <c r="BE281" i="6"/>
  <c r="T281" i="6"/>
  <c r="R281" i="6"/>
  <c r="P281" i="6"/>
  <c r="J281" i="6"/>
  <c r="BK263" i="6"/>
  <c r="BI263" i="6"/>
  <c r="BH263" i="6"/>
  <c r="BG263" i="6"/>
  <c r="BF263" i="6"/>
  <c r="BE263" i="6"/>
  <c r="T263" i="6"/>
  <c r="R263" i="6"/>
  <c r="P263" i="6"/>
  <c r="J263" i="6"/>
  <c r="BK240" i="6"/>
  <c r="BI240" i="6"/>
  <c r="BH240" i="6"/>
  <c r="BG240" i="6"/>
  <c r="BF240" i="6"/>
  <c r="BE240" i="6"/>
  <c r="T240" i="6"/>
  <c r="R240" i="6"/>
  <c r="P240" i="6"/>
  <c r="J240" i="6"/>
  <c r="BK219" i="6"/>
  <c r="BI219" i="6"/>
  <c r="BH219" i="6"/>
  <c r="BG219" i="6"/>
  <c r="BF219" i="6"/>
  <c r="BE219" i="6"/>
  <c r="T219" i="6"/>
  <c r="R219" i="6"/>
  <c r="P219" i="6"/>
  <c r="J219" i="6"/>
  <c r="BK217" i="6"/>
  <c r="BI217" i="6"/>
  <c r="BH217" i="6"/>
  <c r="BG217" i="6"/>
  <c r="BF217" i="6"/>
  <c r="BE217" i="6"/>
  <c r="T217" i="6"/>
  <c r="R217" i="6"/>
  <c r="P217" i="6"/>
  <c r="J217" i="6"/>
  <c r="BK215" i="6"/>
  <c r="BI215" i="6"/>
  <c r="BH215" i="6"/>
  <c r="BG215" i="6"/>
  <c r="BF215" i="6"/>
  <c r="BE215" i="6"/>
  <c r="T215" i="6"/>
  <c r="R215" i="6"/>
  <c r="P215" i="6"/>
  <c r="J215" i="6"/>
  <c r="BK208" i="6"/>
  <c r="BI208" i="6"/>
  <c r="BH208" i="6"/>
  <c r="BG208" i="6"/>
  <c r="BF208" i="6"/>
  <c r="BE208" i="6"/>
  <c r="T208" i="6"/>
  <c r="T207" i="6" s="1"/>
  <c r="R208" i="6"/>
  <c r="P208" i="6"/>
  <c r="J208" i="6"/>
  <c r="BK207" i="6"/>
  <c r="BK135" i="6" s="1"/>
  <c r="R207" i="6"/>
  <c r="BK204" i="6"/>
  <c r="BI204" i="6"/>
  <c r="BH204" i="6"/>
  <c r="BG204" i="6"/>
  <c r="BE204" i="6"/>
  <c r="T204" i="6"/>
  <c r="R204" i="6"/>
  <c r="P204" i="6"/>
  <c r="J204" i="6"/>
  <c r="BF204" i="6" s="1"/>
  <c r="BK178" i="6"/>
  <c r="BI178" i="6"/>
  <c r="BH178" i="6"/>
  <c r="BG178" i="6"/>
  <c r="BE178" i="6"/>
  <c r="T178" i="6"/>
  <c r="R178" i="6"/>
  <c r="P178" i="6"/>
  <c r="J178" i="6"/>
  <c r="BF178" i="6" s="1"/>
  <c r="BK157" i="6"/>
  <c r="BI157" i="6"/>
  <c r="BH157" i="6"/>
  <c r="BG157" i="6"/>
  <c r="BE157" i="6"/>
  <c r="T157" i="6"/>
  <c r="R157" i="6"/>
  <c r="P157" i="6"/>
  <c r="J157" i="6"/>
  <c r="BF157" i="6" s="1"/>
  <c r="BK137" i="6"/>
  <c r="BI137" i="6"/>
  <c r="BH137" i="6"/>
  <c r="BG137" i="6"/>
  <c r="BE137" i="6"/>
  <c r="T137" i="6"/>
  <c r="R137" i="6"/>
  <c r="R136" i="6" s="1"/>
  <c r="R135" i="6" s="1"/>
  <c r="P137" i="6"/>
  <c r="J137" i="6"/>
  <c r="BF137" i="6" s="1"/>
  <c r="BK136" i="6"/>
  <c r="T136" i="6"/>
  <c r="T135" i="6" s="1"/>
  <c r="P136" i="6"/>
  <c r="J136" i="6"/>
  <c r="T134" i="6"/>
  <c r="J131" i="6"/>
  <c r="J130" i="6"/>
  <c r="F130" i="6"/>
  <c r="J128" i="6"/>
  <c r="F128" i="6"/>
  <c r="E126" i="6"/>
  <c r="BI113" i="6"/>
  <c r="BH113" i="6"/>
  <c r="BG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F37" i="6" s="1"/>
  <c r="BF109" i="6"/>
  <c r="BE109" i="6"/>
  <c r="J35" i="6" s="1"/>
  <c r="BI108" i="6"/>
  <c r="BH108" i="6"/>
  <c r="BG108" i="6"/>
  <c r="BF108" i="6"/>
  <c r="BE108" i="6"/>
  <c r="J104" i="6"/>
  <c r="J102" i="6"/>
  <c r="J100" i="6"/>
  <c r="J98" i="6"/>
  <c r="J92" i="6"/>
  <c r="J91" i="6"/>
  <c r="F91" i="6"/>
  <c r="J89" i="6"/>
  <c r="F89" i="6"/>
  <c r="E87" i="6"/>
  <c r="J39" i="6"/>
  <c r="F39" i="6"/>
  <c r="J38" i="6"/>
  <c r="J37" i="6"/>
  <c r="F35" i="6"/>
  <c r="J18" i="6"/>
  <c r="E18" i="6"/>
  <c r="F131" i="6" s="1"/>
  <c r="J17" i="6"/>
  <c r="J12" i="6"/>
  <c r="E7" i="6"/>
  <c r="BK672" i="5"/>
  <c r="BI672" i="5"/>
  <c r="BH672" i="5"/>
  <c r="BG672" i="5"/>
  <c r="BE672" i="5"/>
  <c r="T672" i="5"/>
  <c r="R672" i="5"/>
  <c r="R671" i="5" s="1"/>
  <c r="P672" i="5"/>
  <c r="J672" i="5"/>
  <c r="BF672" i="5" s="1"/>
  <c r="BK671" i="5"/>
  <c r="T671" i="5"/>
  <c r="P671" i="5"/>
  <c r="J671" i="5"/>
  <c r="BK670" i="5"/>
  <c r="BI670" i="5"/>
  <c r="BH670" i="5"/>
  <c r="BG670" i="5"/>
  <c r="BF670" i="5"/>
  <c r="BE670" i="5"/>
  <c r="T670" i="5"/>
  <c r="R670" i="5"/>
  <c r="P670" i="5"/>
  <c r="J670" i="5"/>
  <c r="BK660" i="5"/>
  <c r="BI660" i="5"/>
  <c r="BH660" i="5"/>
  <c r="BG660" i="5"/>
  <c r="BF660" i="5"/>
  <c r="BE660" i="5"/>
  <c r="T660" i="5"/>
  <c r="R660" i="5"/>
  <c r="P660" i="5"/>
  <c r="J660" i="5"/>
  <c r="BK658" i="5"/>
  <c r="BI658" i="5"/>
  <c r="BH658" i="5"/>
  <c r="BG658" i="5"/>
  <c r="BF658" i="5"/>
  <c r="BE658" i="5"/>
  <c r="T658" i="5"/>
  <c r="R658" i="5"/>
  <c r="P658" i="5"/>
  <c r="J658" i="5"/>
  <c r="BK657" i="5"/>
  <c r="BI657" i="5"/>
  <c r="BH657" i="5"/>
  <c r="BG657" i="5"/>
  <c r="BF657" i="5"/>
  <c r="BE657" i="5"/>
  <c r="T657" i="5"/>
  <c r="R657" i="5"/>
  <c r="P657" i="5"/>
  <c r="J657" i="5"/>
  <c r="BK642" i="5"/>
  <c r="BK641" i="5" s="1"/>
  <c r="BI642" i="5"/>
  <c r="BH642" i="5"/>
  <c r="BG642" i="5"/>
  <c r="BF642" i="5"/>
  <c r="BE642" i="5"/>
  <c r="T642" i="5"/>
  <c r="T641" i="5" s="1"/>
  <c r="T640" i="5" s="1"/>
  <c r="R642" i="5"/>
  <c r="P642" i="5"/>
  <c r="P641" i="5" s="1"/>
  <c r="P640" i="5" s="1"/>
  <c r="J642" i="5"/>
  <c r="R641" i="5"/>
  <c r="R640" i="5" s="1"/>
  <c r="BK628" i="5"/>
  <c r="BI628" i="5"/>
  <c r="BH628" i="5"/>
  <c r="BG628" i="5"/>
  <c r="BF628" i="5"/>
  <c r="BE628" i="5"/>
  <c r="T628" i="5"/>
  <c r="R628" i="5"/>
  <c r="P628" i="5"/>
  <c r="J628" i="5"/>
  <c r="BK617" i="5"/>
  <c r="BI617" i="5"/>
  <c r="BH617" i="5"/>
  <c r="BG617" i="5"/>
  <c r="BF617" i="5"/>
  <c r="BE617" i="5"/>
  <c r="T617" i="5"/>
  <c r="R617" i="5"/>
  <c r="P617" i="5"/>
  <c r="J617" i="5"/>
  <c r="BK616" i="5"/>
  <c r="BK615" i="5" s="1"/>
  <c r="J615" i="5" s="1"/>
  <c r="BI616" i="5"/>
  <c r="BH616" i="5"/>
  <c r="BG616" i="5"/>
  <c r="BF616" i="5"/>
  <c r="BE616" i="5"/>
  <c r="T616" i="5"/>
  <c r="T615" i="5" s="1"/>
  <c r="R616" i="5"/>
  <c r="P616" i="5"/>
  <c r="P615" i="5" s="1"/>
  <c r="J616" i="5"/>
  <c r="R615" i="5"/>
  <c r="BK614" i="5"/>
  <c r="BI614" i="5"/>
  <c r="BH614" i="5"/>
  <c r="BG614" i="5"/>
  <c r="BE614" i="5"/>
  <c r="T614" i="5"/>
  <c r="R614" i="5"/>
  <c r="P614" i="5"/>
  <c r="J614" i="5"/>
  <c r="BF614" i="5" s="1"/>
  <c r="BK613" i="5"/>
  <c r="BI613" i="5"/>
  <c r="BH613" i="5"/>
  <c r="BG613" i="5"/>
  <c r="BE613" i="5"/>
  <c r="T613" i="5"/>
  <c r="R613" i="5"/>
  <c r="P613" i="5"/>
  <c r="J613" i="5"/>
  <c r="BF613" i="5" s="1"/>
  <c r="BK609" i="5"/>
  <c r="BI609" i="5"/>
  <c r="BH609" i="5"/>
  <c r="BG609" i="5"/>
  <c r="BE609" i="5"/>
  <c r="T609" i="5"/>
  <c r="R609" i="5"/>
  <c r="P609" i="5"/>
  <c r="J609" i="5"/>
  <c r="BF609" i="5" s="1"/>
  <c r="BK605" i="5"/>
  <c r="BI605" i="5"/>
  <c r="BH605" i="5"/>
  <c r="BG605" i="5"/>
  <c r="BE605" i="5"/>
  <c r="T605" i="5"/>
  <c r="R605" i="5"/>
  <c r="P605" i="5"/>
  <c r="J605" i="5"/>
  <c r="BF605" i="5" s="1"/>
  <c r="BK595" i="5"/>
  <c r="BI595" i="5"/>
  <c r="BH595" i="5"/>
  <c r="BG595" i="5"/>
  <c r="BE595" i="5"/>
  <c r="T595" i="5"/>
  <c r="R595" i="5"/>
  <c r="P595" i="5"/>
  <c r="J595" i="5"/>
  <c r="BF595" i="5" s="1"/>
  <c r="BK594" i="5"/>
  <c r="BI594" i="5"/>
  <c r="BH594" i="5"/>
  <c r="BG594" i="5"/>
  <c r="BE594" i="5"/>
  <c r="T594" i="5"/>
  <c r="R594" i="5"/>
  <c r="P594" i="5"/>
  <c r="J594" i="5"/>
  <c r="BF594" i="5" s="1"/>
  <c r="BK593" i="5"/>
  <c r="BI593" i="5"/>
  <c r="BH593" i="5"/>
  <c r="BG593" i="5"/>
  <c r="BE593" i="5"/>
  <c r="T593" i="5"/>
  <c r="R593" i="5"/>
  <c r="P593" i="5"/>
  <c r="J593" i="5"/>
  <c r="BF593" i="5" s="1"/>
  <c r="BK592" i="5"/>
  <c r="BI592" i="5"/>
  <c r="BH592" i="5"/>
  <c r="BG592" i="5"/>
  <c r="BE592" i="5"/>
  <c r="T592" i="5"/>
  <c r="R592" i="5"/>
  <c r="P592" i="5"/>
  <c r="J592" i="5"/>
  <c r="BF592" i="5" s="1"/>
  <c r="BK591" i="5"/>
  <c r="BI591" i="5"/>
  <c r="BH591" i="5"/>
  <c r="BG591" i="5"/>
  <c r="BE591" i="5"/>
  <c r="T591" i="5"/>
  <c r="R591" i="5"/>
  <c r="P591" i="5"/>
  <c r="J591" i="5"/>
  <c r="BF591" i="5" s="1"/>
  <c r="BK590" i="5"/>
  <c r="BI590" i="5"/>
  <c r="BH590" i="5"/>
  <c r="BG590" i="5"/>
  <c r="BE590" i="5"/>
  <c r="T590" i="5"/>
  <c r="R590" i="5"/>
  <c r="P590" i="5"/>
  <c r="J590" i="5"/>
  <c r="BF590" i="5" s="1"/>
  <c r="BK589" i="5"/>
  <c r="BI589" i="5"/>
  <c r="BH589" i="5"/>
  <c r="BG589" i="5"/>
  <c r="BE589" i="5"/>
  <c r="T589" i="5"/>
  <c r="R589" i="5"/>
  <c r="P589" i="5"/>
  <c r="J589" i="5"/>
  <c r="BF589" i="5" s="1"/>
  <c r="BK588" i="5"/>
  <c r="BI588" i="5"/>
  <c r="BH588" i="5"/>
  <c r="BG588" i="5"/>
  <c r="BE588" i="5"/>
  <c r="T588" i="5"/>
  <c r="R588" i="5"/>
  <c r="P588" i="5"/>
  <c r="J588" i="5"/>
  <c r="BF588" i="5" s="1"/>
  <c r="BK587" i="5"/>
  <c r="BI587" i="5"/>
  <c r="BH587" i="5"/>
  <c r="BG587" i="5"/>
  <c r="BE587" i="5"/>
  <c r="T587" i="5"/>
  <c r="R587" i="5"/>
  <c r="P587" i="5"/>
  <c r="J587" i="5"/>
  <c r="BF587" i="5" s="1"/>
  <c r="BK586" i="5"/>
  <c r="BI586" i="5"/>
  <c r="BH586" i="5"/>
  <c r="BG586" i="5"/>
  <c r="BE586" i="5"/>
  <c r="T586" i="5"/>
  <c r="R586" i="5"/>
  <c r="R585" i="5" s="1"/>
  <c r="P586" i="5"/>
  <c r="J586" i="5"/>
  <c r="BF586" i="5" s="1"/>
  <c r="BK585" i="5"/>
  <c r="T585" i="5"/>
  <c r="P585" i="5"/>
  <c r="J585" i="5"/>
  <c r="BK584" i="5"/>
  <c r="BI584" i="5"/>
  <c r="BH584" i="5"/>
  <c r="BG584" i="5"/>
  <c r="BF584" i="5"/>
  <c r="BE584" i="5"/>
  <c r="T584" i="5"/>
  <c r="R584" i="5"/>
  <c r="P584" i="5"/>
  <c r="J584" i="5"/>
  <c r="BK583" i="5"/>
  <c r="BI583" i="5"/>
  <c r="BH583" i="5"/>
  <c r="BG583" i="5"/>
  <c r="BE583" i="5"/>
  <c r="T583" i="5"/>
  <c r="R583" i="5"/>
  <c r="P583" i="5"/>
  <c r="J583" i="5"/>
  <c r="BF583" i="5" s="1"/>
  <c r="BK582" i="5"/>
  <c r="BI582" i="5"/>
  <c r="BH582" i="5"/>
  <c r="BG582" i="5"/>
  <c r="BF582" i="5"/>
  <c r="BE582" i="5"/>
  <c r="T582" i="5"/>
  <c r="R582" i="5"/>
  <c r="P582" i="5"/>
  <c r="J582" i="5"/>
  <c r="BK572" i="5"/>
  <c r="BI572" i="5"/>
  <c r="BH572" i="5"/>
  <c r="BG572" i="5"/>
  <c r="BE572" i="5"/>
  <c r="T572" i="5"/>
  <c r="R572" i="5"/>
  <c r="P572" i="5"/>
  <c r="J572" i="5"/>
  <c r="BF572" i="5" s="1"/>
  <c r="BK569" i="5"/>
  <c r="BI569" i="5"/>
  <c r="BH569" i="5"/>
  <c r="BG569" i="5"/>
  <c r="BF569" i="5"/>
  <c r="BE569" i="5"/>
  <c r="T569" i="5"/>
  <c r="R569" i="5"/>
  <c r="P569" i="5"/>
  <c r="J569" i="5"/>
  <c r="BK552" i="5"/>
  <c r="BI552" i="5"/>
  <c r="BH552" i="5"/>
  <c r="BG552" i="5"/>
  <c r="BE552" i="5"/>
  <c r="T552" i="5"/>
  <c r="R552" i="5"/>
  <c r="P552" i="5"/>
  <c r="J552" i="5"/>
  <c r="BF552" i="5" s="1"/>
  <c r="BK535" i="5"/>
  <c r="BI535" i="5"/>
  <c r="BH535" i="5"/>
  <c r="BG535" i="5"/>
  <c r="BF535" i="5"/>
  <c r="BE535" i="5"/>
  <c r="T535" i="5"/>
  <c r="R535" i="5"/>
  <c r="P535" i="5"/>
  <c r="J535" i="5"/>
  <c r="BK518" i="5"/>
  <c r="BI518" i="5"/>
  <c r="BH518" i="5"/>
  <c r="BG518" i="5"/>
  <c r="BE518" i="5"/>
  <c r="T518" i="5"/>
  <c r="R518" i="5"/>
  <c r="P518" i="5"/>
  <c r="J518" i="5"/>
  <c r="BF518" i="5" s="1"/>
  <c r="BK501" i="5"/>
  <c r="BK500" i="5" s="1"/>
  <c r="J500" i="5" s="1"/>
  <c r="BI501" i="5"/>
  <c r="BH501" i="5"/>
  <c r="BG501" i="5"/>
  <c r="BF501" i="5"/>
  <c r="BE501" i="5"/>
  <c r="T501" i="5"/>
  <c r="R501" i="5"/>
  <c r="P501" i="5"/>
  <c r="P500" i="5" s="1"/>
  <c r="J501" i="5"/>
  <c r="R500" i="5"/>
  <c r="BK499" i="5"/>
  <c r="BI499" i="5"/>
  <c r="BH499" i="5"/>
  <c r="BG499" i="5"/>
  <c r="BE499" i="5"/>
  <c r="T499" i="5"/>
  <c r="R499" i="5"/>
  <c r="P499" i="5"/>
  <c r="J499" i="5"/>
  <c r="BF499" i="5" s="1"/>
  <c r="BK498" i="5"/>
  <c r="BI498" i="5"/>
  <c r="BH498" i="5"/>
  <c r="BG498" i="5"/>
  <c r="BE498" i="5"/>
  <c r="T498" i="5"/>
  <c r="R498" i="5"/>
  <c r="P498" i="5"/>
  <c r="J498" i="5"/>
  <c r="BF498" i="5" s="1"/>
  <c r="BK497" i="5"/>
  <c r="BI497" i="5"/>
  <c r="BH497" i="5"/>
  <c r="BG497" i="5"/>
  <c r="BE497" i="5"/>
  <c r="T497" i="5"/>
  <c r="R497" i="5"/>
  <c r="P497" i="5"/>
  <c r="J497" i="5"/>
  <c r="BF497" i="5" s="1"/>
  <c r="BK496" i="5"/>
  <c r="BI496" i="5"/>
  <c r="BH496" i="5"/>
  <c r="BG496" i="5"/>
  <c r="BE496" i="5"/>
  <c r="T496" i="5"/>
  <c r="R496" i="5"/>
  <c r="P496" i="5"/>
  <c r="J496" i="5"/>
  <c r="BF496" i="5" s="1"/>
  <c r="BK495" i="5"/>
  <c r="BI495" i="5"/>
  <c r="BH495" i="5"/>
  <c r="BG495" i="5"/>
  <c r="BE495" i="5"/>
  <c r="T495" i="5"/>
  <c r="R495" i="5"/>
  <c r="P495" i="5"/>
  <c r="J495" i="5"/>
  <c r="BF495" i="5" s="1"/>
  <c r="BK494" i="5"/>
  <c r="BI494" i="5"/>
  <c r="BH494" i="5"/>
  <c r="BG494" i="5"/>
  <c r="BE494" i="5"/>
  <c r="T494" i="5"/>
  <c r="R494" i="5"/>
  <c r="P494" i="5"/>
  <c r="J494" i="5"/>
  <c r="BF494" i="5" s="1"/>
  <c r="BK493" i="5"/>
  <c r="BI493" i="5"/>
  <c r="BH493" i="5"/>
  <c r="BG493" i="5"/>
  <c r="BE493" i="5"/>
  <c r="T493" i="5"/>
  <c r="R493" i="5"/>
  <c r="P493" i="5"/>
  <c r="J493" i="5"/>
  <c r="BF493" i="5" s="1"/>
  <c r="BK492" i="5"/>
  <c r="BI492" i="5"/>
  <c r="BH492" i="5"/>
  <c r="BG492" i="5"/>
  <c r="BE492" i="5"/>
  <c r="T492" i="5"/>
  <c r="R492" i="5"/>
  <c r="R489" i="5" s="1"/>
  <c r="P492" i="5"/>
  <c r="J492" i="5"/>
  <c r="BF492" i="5" s="1"/>
  <c r="BK491" i="5"/>
  <c r="BI491" i="5"/>
  <c r="BH491" i="5"/>
  <c r="BG491" i="5"/>
  <c r="BE491" i="5"/>
  <c r="T491" i="5"/>
  <c r="R491" i="5"/>
  <c r="P491" i="5"/>
  <c r="J491" i="5"/>
  <c r="BF491" i="5" s="1"/>
  <c r="BK490" i="5"/>
  <c r="BI490" i="5"/>
  <c r="BH490" i="5"/>
  <c r="BG490" i="5"/>
  <c r="BE490" i="5"/>
  <c r="T490" i="5"/>
  <c r="R490" i="5"/>
  <c r="P490" i="5"/>
  <c r="J490" i="5"/>
  <c r="BF490" i="5" s="1"/>
  <c r="BK489" i="5"/>
  <c r="T489" i="5"/>
  <c r="P489" i="5"/>
  <c r="J489" i="5"/>
  <c r="BK488" i="5"/>
  <c r="BI488" i="5"/>
  <c r="BH488" i="5"/>
  <c r="BG488" i="5"/>
  <c r="BE488" i="5"/>
  <c r="T488" i="5"/>
  <c r="R488" i="5"/>
  <c r="P488" i="5"/>
  <c r="J488" i="5"/>
  <c r="BF488" i="5" s="1"/>
  <c r="BK487" i="5"/>
  <c r="BI487" i="5"/>
  <c r="BH487" i="5"/>
  <c r="BG487" i="5"/>
  <c r="BF487" i="5"/>
  <c r="BE487" i="5"/>
  <c r="T487" i="5"/>
  <c r="R487" i="5"/>
  <c r="P487" i="5"/>
  <c r="J487" i="5"/>
  <c r="BK483" i="5"/>
  <c r="BI483" i="5"/>
  <c r="BH483" i="5"/>
  <c r="BG483" i="5"/>
  <c r="BE483" i="5"/>
  <c r="T483" i="5"/>
  <c r="T477" i="5" s="1"/>
  <c r="R483" i="5"/>
  <c r="P483" i="5"/>
  <c r="J483" i="5"/>
  <c r="BF483" i="5" s="1"/>
  <c r="BK478" i="5"/>
  <c r="BK477" i="5" s="1"/>
  <c r="J477" i="5" s="1"/>
  <c r="J103" i="5" s="1"/>
  <c r="BI478" i="5"/>
  <c r="BH478" i="5"/>
  <c r="BG478" i="5"/>
  <c r="BF478" i="5"/>
  <c r="BE478" i="5"/>
  <c r="T478" i="5"/>
  <c r="R478" i="5"/>
  <c r="P478" i="5"/>
  <c r="P477" i="5" s="1"/>
  <c r="J478" i="5"/>
  <c r="R477" i="5"/>
  <c r="BK476" i="5"/>
  <c r="BI476" i="5"/>
  <c r="BH476" i="5"/>
  <c r="BG476" i="5"/>
  <c r="BE476" i="5"/>
  <c r="T476" i="5"/>
  <c r="R476" i="5"/>
  <c r="P476" i="5"/>
  <c r="J476" i="5"/>
  <c r="BF476" i="5" s="1"/>
  <c r="BK475" i="5"/>
  <c r="BI475" i="5"/>
  <c r="BH475" i="5"/>
  <c r="BG475" i="5"/>
  <c r="BF475" i="5"/>
  <c r="BE475" i="5"/>
  <c r="T475" i="5"/>
  <c r="R475" i="5"/>
  <c r="P475" i="5"/>
  <c r="J475" i="5"/>
  <c r="BK470" i="5"/>
  <c r="BI470" i="5"/>
  <c r="BH470" i="5"/>
  <c r="BG470" i="5"/>
  <c r="BE470" i="5"/>
  <c r="T470" i="5"/>
  <c r="R470" i="5"/>
  <c r="P470" i="5"/>
  <c r="J470" i="5"/>
  <c r="BF470" i="5" s="1"/>
  <c r="BK465" i="5"/>
  <c r="BI465" i="5"/>
  <c r="BH465" i="5"/>
  <c r="BG465" i="5"/>
  <c r="BF465" i="5"/>
  <c r="BE465" i="5"/>
  <c r="T465" i="5"/>
  <c r="R465" i="5"/>
  <c r="P465" i="5"/>
  <c r="J465" i="5"/>
  <c r="BK463" i="5"/>
  <c r="BI463" i="5"/>
  <c r="BH463" i="5"/>
  <c r="BG463" i="5"/>
  <c r="BE463" i="5"/>
  <c r="T463" i="5"/>
  <c r="R463" i="5"/>
  <c r="P463" i="5"/>
  <c r="J463" i="5"/>
  <c r="BF463" i="5" s="1"/>
  <c r="BK461" i="5"/>
  <c r="BI461" i="5"/>
  <c r="BH461" i="5"/>
  <c r="BG461" i="5"/>
  <c r="BF461" i="5"/>
  <c r="BE461" i="5"/>
  <c r="T461" i="5"/>
  <c r="R461" i="5"/>
  <c r="P461" i="5"/>
  <c r="J461" i="5"/>
  <c r="BK457" i="5"/>
  <c r="BI457" i="5"/>
  <c r="BH457" i="5"/>
  <c r="BG457" i="5"/>
  <c r="BE457" i="5"/>
  <c r="T457" i="5"/>
  <c r="R457" i="5"/>
  <c r="P457" i="5"/>
  <c r="J457" i="5"/>
  <c r="BF457" i="5" s="1"/>
  <c r="BK452" i="5"/>
  <c r="BI452" i="5"/>
  <c r="BH452" i="5"/>
  <c r="BG452" i="5"/>
  <c r="BF452" i="5"/>
  <c r="BE452" i="5"/>
  <c r="T452" i="5"/>
  <c r="R452" i="5"/>
  <c r="P452" i="5"/>
  <c r="J452" i="5"/>
  <c r="BK447" i="5"/>
  <c r="BI447" i="5"/>
  <c r="BH447" i="5"/>
  <c r="BG447" i="5"/>
  <c r="BE447" i="5"/>
  <c r="T447" i="5"/>
  <c r="R447" i="5"/>
  <c r="P447" i="5"/>
  <c r="J447" i="5"/>
  <c r="BF447" i="5" s="1"/>
  <c r="BK442" i="5"/>
  <c r="BK441" i="5" s="1"/>
  <c r="BI442" i="5"/>
  <c r="BH442" i="5"/>
  <c r="BG442" i="5"/>
  <c r="BF442" i="5"/>
  <c r="BE442" i="5"/>
  <c r="T442" i="5"/>
  <c r="R442" i="5"/>
  <c r="R441" i="5" s="1"/>
  <c r="R440" i="5" s="1"/>
  <c r="P442" i="5"/>
  <c r="P441" i="5" s="1"/>
  <c r="P440" i="5" s="1"/>
  <c r="J442" i="5"/>
  <c r="T441" i="5"/>
  <c r="BK439" i="5"/>
  <c r="BK438" i="5" s="1"/>
  <c r="J438" i="5" s="1"/>
  <c r="J100" i="5" s="1"/>
  <c r="BI439" i="5"/>
  <c r="BH439" i="5"/>
  <c r="BG439" i="5"/>
  <c r="BF439" i="5"/>
  <c r="BE439" i="5"/>
  <c r="T439" i="5"/>
  <c r="R439" i="5"/>
  <c r="R438" i="5" s="1"/>
  <c r="P439" i="5"/>
  <c r="P438" i="5" s="1"/>
  <c r="J439" i="5"/>
  <c r="T438" i="5"/>
  <c r="BK437" i="5"/>
  <c r="BI437" i="5"/>
  <c r="BH437" i="5"/>
  <c r="BG437" i="5"/>
  <c r="BF437" i="5"/>
  <c r="BE437" i="5"/>
  <c r="T437" i="5"/>
  <c r="R437" i="5"/>
  <c r="P437" i="5"/>
  <c r="J437" i="5"/>
  <c r="BK435" i="5"/>
  <c r="BI435" i="5"/>
  <c r="BH435" i="5"/>
  <c r="BG435" i="5"/>
  <c r="BE435" i="5"/>
  <c r="T435" i="5"/>
  <c r="R435" i="5"/>
  <c r="P435" i="5"/>
  <c r="J435" i="5"/>
  <c r="BF435" i="5" s="1"/>
  <c r="BK434" i="5"/>
  <c r="BI434" i="5"/>
  <c r="BH434" i="5"/>
  <c r="BG434" i="5"/>
  <c r="BF434" i="5"/>
  <c r="BE434" i="5"/>
  <c r="T434" i="5"/>
  <c r="R434" i="5"/>
  <c r="P434" i="5"/>
  <c r="J434" i="5"/>
  <c r="BK432" i="5"/>
  <c r="BI432" i="5"/>
  <c r="BH432" i="5"/>
  <c r="BG432" i="5"/>
  <c r="BE432" i="5"/>
  <c r="T432" i="5"/>
  <c r="R432" i="5"/>
  <c r="P432" i="5"/>
  <c r="J432" i="5"/>
  <c r="BF432" i="5" s="1"/>
  <c r="BK431" i="5"/>
  <c r="BI431" i="5"/>
  <c r="BH431" i="5"/>
  <c r="BG431" i="5"/>
  <c r="BF431" i="5"/>
  <c r="BE431" i="5"/>
  <c r="T431" i="5"/>
  <c r="R431" i="5"/>
  <c r="P431" i="5"/>
  <c r="J431" i="5"/>
  <c r="BK429" i="5"/>
  <c r="BI429" i="5"/>
  <c r="BH429" i="5"/>
  <c r="BG429" i="5"/>
  <c r="BE429" i="5"/>
  <c r="T429" i="5"/>
  <c r="R429" i="5"/>
  <c r="P429" i="5"/>
  <c r="J429" i="5"/>
  <c r="BF429" i="5" s="1"/>
  <c r="BK428" i="5"/>
  <c r="BI428" i="5"/>
  <c r="BH428" i="5"/>
  <c r="BG428" i="5"/>
  <c r="BF428" i="5"/>
  <c r="BE428" i="5"/>
  <c r="T428" i="5"/>
  <c r="R428" i="5"/>
  <c r="P428" i="5"/>
  <c r="J428" i="5"/>
  <c r="BK426" i="5"/>
  <c r="BI426" i="5"/>
  <c r="BH426" i="5"/>
  <c r="BG426" i="5"/>
  <c r="BE426" i="5"/>
  <c r="T426" i="5"/>
  <c r="R426" i="5"/>
  <c r="P426" i="5"/>
  <c r="J426" i="5"/>
  <c r="BF426" i="5" s="1"/>
  <c r="BK421" i="5"/>
  <c r="BI421" i="5"/>
  <c r="BH421" i="5"/>
  <c r="BG421" i="5"/>
  <c r="BF421" i="5"/>
  <c r="BE421" i="5"/>
  <c r="T421" i="5"/>
  <c r="R421" i="5"/>
  <c r="P421" i="5"/>
  <c r="J421" i="5"/>
  <c r="BK415" i="5"/>
  <c r="BI415" i="5"/>
  <c r="BH415" i="5"/>
  <c r="BG415" i="5"/>
  <c r="BE415" i="5"/>
  <c r="T415" i="5"/>
  <c r="R415" i="5"/>
  <c r="P415" i="5"/>
  <c r="J415" i="5"/>
  <c r="BF415" i="5" s="1"/>
  <c r="BK409" i="5"/>
  <c r="BI409" i="5"/>
  <c r="BH409" i="5"/>
  <c r="BG409" i="5"/>
  <c r="BF409" i="5"/>
  <c r="BE409" i="5"/>
  <c r="T409" i="5"/>
  <c r="R409" i="5"/>
  <c r="P409" i="5"/>
  <c r="J409" i="5"/>
  <c r="BK405" i="5"/>
  <c r="BI405" i="5"/>
  <c r="BH405" i="5"/>
  <c r="BG405" i="5"/>
  <c r="BE405" i="5"/>
  <c r="T405" i="5"/>
  <c r="R405" i="5"/>
  <c r="P405" i="5"/>
  <c r="J405" i="5"/>
  <c r="BF405" i="5" s="1"/>
  <c r="BK401" i="5"/>
  <c r="BI401" i="5"/>
  <c r="BH401" i="5"/>
  <c r="BG401" i="5"/>
  <c r="BF401" i="5"/>
  <c r="BE401" i="5"/>
  <c r="T401" i="5"/>
  <c r="R401" i="5"/>
  <c r="P401" i="5"/>
  <c r="J401" i="5"/>
  <c r="BK391" i="5"/>
  <c r="BI391" i="5"/>
  <c r="BH391" i="5"/>
  <c r="BG391" i="5"/>
  <c r="BF391" i="5"/>
  <c r="BE391" i="5"/>
  <c r="T391" i="5"/>
  <c r="R391" i="5"/>
  <c r="P391" i="5"/>
  <c r="J391" i="5"/>
  <c r="BK382" i="5"/>
  <c r="BI382" i="5"/>
  <c r="BH382" i="5"/>
  <c r="BG382" i="5"/>
  <c r="BF382" i="5"/>
  <c r="BE382" i="5"/>
  <c r="T382" i="5"/>
  <c r="R382" i="5"/>
  <c r="P382" i="5"/>
  <c r="J382" i="5"/>
  <c r="BK378" i="5"/>
  <c r="BI378" i="5"/>
  <c r="BH378" i="5"/>
  <c r="BG378" i="5"/>
  <c r="BF378" i="5"/>
  <c r="BE378" i="5"/>
  <c r="T378" i="5"/>
  <c r="R378" i="5"/>
  <c r="P378" i="5"/>
  <c r="J378" i="5"/>
  <c r="BK374" i="5"/>
  <c r="BI374" i="5"/>
  <c r="BH374" i="5"/>
  <c r="BG374" i="5"/>
  <c r="BF374" i="5"/>
  <c r="BE374" i="5"/>
  <c r="T374" i="5"/>
  <c r="R374" i="5"/>
  <c r="P374" i="5"/>
  <c r="J374" i="5"/>
  <c r="BK370" i="5"/>
  <c r="BI370" i="5"/>
  <c r="BH370" i="5"/>
  <c r="BG370" i="5"/>
  <c r="BE370" i="5"/>
  <c r="T370" i="5"/>
  <c r="R370" i="5"/>
  <c r="P370" i="5"/>
  <c r="J370" i="5"/>
  <c r="BF370" i="5" s="1"/>
  <c r="BK366" i="5"/>
  <c r="BI366" i="5"/>
  <c r="BH366" i="5"/>
  <c r="BG366" i="5"/>
  <c r="BF366" i="5"/>
  <c r="BE366" i="5"/>
  <c r="T366" i="5"/>
  <c r="R366" i="5"/>
  <c r="P366" i="5"/>
  <c r="J366" i="5"/>
  <c r="BK355" i="5"/>
  <c r="BI355" i="5"/>
  <c r="BH355" i="5"/>
  <c r="BG355" i="5"/>
  <c r="BE355" i="5"/>
  <c r="T355" i="5"/>
  <c r="R355" i="5"/>
  <c r="P355" i="5"/>
  <c r="J355" i="5"/>
  <c r="BF355" i="5" s="1"/>
  <c r="BK353" i="5"/>
  <c r="BI353" i="5"/>
  <c r="BH353" i="5"/>
  <c r="BG353" i="5"/>
  <c r="BF353" i="5"/>
  <c r="BE353" i="5"/>
  <c r="T353" i="5"/>
  <c r="R353" i="5"/>
  <c r="P353" i="5"/>
  <c r="J353" i="5"/>
  <c r="BK351" i="5"/>
  <c r="BI351" i="5"/>
  <c r="BH351" i="5"/>
  <c r="BG351" i="5"/>
  <c r="BF351" i="5"/>
  <c r="BE351" i="5"/>
  <c r="T351" i="5"/>
  <c r="R351" i="5"/>
  <c r="P351" i="5"/>
  <c r="J351" i="5"/>
  <c r="BK346" i="5"/>
  <c r="BK345" i="5" s="1"/>
  <c r="J345" i="5" s="1"/>
  <c r="J99" i="5" s="1"/>
  <c r="BI346" i="5"/>
  <c r="BH346" i="5"/>
  <c r="BG346" i="5"/>
  <c r="BF346" i="5"/>
  <c r="BE346" i="5"/>
  <c r="T346" i="5"/>
  <c r="T345" i="5" s="1"/>
  <c r="R346" i="5"/>
  <c r="P346" i="5"/>
  <c r="P345" i="5" s="1"/>
  <c r="J346" i="5"/>
  <c r="R345" i="5"/>
  <c r="BK317" i="5"/>
  <c r="BI317" i="5"/>
  <c r="BH317" i="5"/>
  <c r="BG317" i="5"/>
  <c r="BE317" i="5"/>
  <c r="T317" i="5"/>
  <c r="R317" i="5"/>
  <c r="P317" i="5"/>
  <c r="J317" i="5"/>
  <c r="BF317" i="5" s="1"/>
  <c r="BK293" i="5"/>
  <c r="BI293" i="5"/>
  <c r="BH293" i="5"/>
  <c r="BG293" i="5"/>
  <c r="BF293" i="5"/>
  <c r="BE293" i="5"/>
  <c r="T293" i="5"/>
  <c r="R293" i="5"/>
  <c r="P293" i="5"/>
  <c r="J293" i="5"/>
  <c r="BK245" i="5"/>
  <c r="BI245" i="5"/>
  <c r="BH245" i="5"/>
  <c r="BG245" i="5"/>
  <c r="BE245" i="5"/>
  <c r="T245" i="5"/>
  <c r="R245" i="5"/>
  <c r="P245" i="5"/>
  <c r="J245" i="5"/>
  <c r="BF245" i="5" s="1"/>
  <c r="BK234" i="5"/>
  <c r="BI234" i="5"/>
  <c r="BH234" i="5"/>
  <c r="BG234" i="5"/>
  <c r="BE234" i="5"/>
  <c r="T234" i="5"/>
  <c r="R234" i="5"/>
  <c r="P234" i="5"/>
  <c r="J234" i="5"/>
  <c r="BF234" i="5" s="1"/>
  <c r="BK219" i="5"/>
  <c r="BI219" i="5"/>
  <c r="BH219" i="5"/>
  <c r="BG219" i="5"/>
  <c r="BE219" i="5"/>
  <c r="T219" i="5"/>
  <c r="R219" i="5"/>
  <c r="P219" i="5"/>
  <c r="J219" i="5"/>
  <c r="BF219" i="5" s="1"/>
  <c r="BK204" i="5"/>
  <c r="BI204" i="5"/>
  <c r="BH204" i="5"/>
  <c r="BG204" i="5"/>
  <c r="BF204" i="5"/>
  <c r="BE204" i="5"/>
  <c r="T204" i="5"/>
  <c r="R204" i="5"/>
  <c r="P204" i="5"/>
  <c r="J204" i="5"/>
  <c r="BK199" i="5"/>
  <c r="BI199" i="5"/>
  <c r="BH199" i="5"/>
  <c r="BG199" i="5"/>
  <c r="BE199" i="5"/>
  <c r="T199" i="5"/>
  <c r="R199" i="5"/>
  <c r="P199" i="5"/>
  <c r="J199" i="5"/>
  <c r="BF199" i="5" s="1"/>
  <c r="BK194" i="5"/>
  <c r="BI194" i="5"/>
  <c r="BH194" i="5"/>
  <c r="BG194" i="5"/>
  <c r="BF194" i="5"/>
  <c r="BE194" i="5"/>
  <c r="T194" i="5"/>
  <c r="R194" i="5"/>
  <c r="P194" i="5"/>
  <c r="J194" i="5"/>
  <c r="BK189" i="5"/>
  <c r="BI189" i="5"/>
  <c r="BH189" i="5"/>
  <c r="BG189" i="5"/>
  <c r="BE189" i="5"/>
  <c r="T189" i="5"/>
  <c r="R189" i="5"/>
  <c r="P189" i="5"/>
  <c r="J189" i="5"/>
  <c r="BF189" i="5" s="1"/>
  <c r="BK186" i="5"/>
  <c r="BI186" i="5"/>
  <c r="BH186" i="5"/>
  <c r="BG186" i="5"/>
  <c r="BE186" i="5"/>
  <c r="T186" i="5"/>
  <c r="R186" i="5"/>
  <c r="P186" i="5"/>
  <c r="J186" i="5"/>
  <c r="BF186" i="5" s="1"/>
  <c r="BK183" i="5"/>
  <c r="BI183" i="5"/>
  <c r="BH183" i="5"/>
  <c r="BG183" i="5"/>
  <c r="BE183" i="5"/>
  <c r="T183" i="5"/>
  <c r="R183" i="5"/>
  <c r="P183" i="5"/>
  <c r="J183" i="5"/>
  <c r="BF183" i="5" s="1"/>
  <c r="BK180" i="5"/>
  <c r="BI180" i="5"/>
  <c r="BH180" i="5"/>
  <c r="BG180" i="5"/>
  <c r="BE180" i="5"/>
  <c r="T180" i="5"/>
  <c r="R180" i="5"/>
  <c r="P180" i="5"/>
  <c r="J180" i="5"/>
  <c r="BF180" i="5" s="1"/>
  <c r="BK164" i="5"/>
  <c r="BI164" i="5"/>
  <c r="BH164" i="5"/>
  <c r="BG164" i="5"/>
  <c r="BE164" i="5"/>
  <c r="T164" i="5"/>
  <c r="R164" i="5"/>
  <c r="P164" i="5"/>
  <c r="J164" i="5"/>
  <c r="BF164" i="5" s="1"/>
  <c r="BK153" i="5"/>
  <c r="BI153" i="5"/>
  <c r="BH153" i="5"/>
  <c r="BG153" i="5"/>
  <c r="BF153" i="5"/>
  <c r="BE153" i="5"/>
  <c r="T153" i="5"/>
  <c r="R153" i="5"/>
  <c r="R142" i="5" s="1"/>
  <c r="R141" i="5" s="1"/>
  <c r="R140" i="5" s="1"/>
  <c r="P153" i="5"/>
  <c r="J153" i="5"/>
  <c r="BK143" i="5"/>
  <c r="BI143" i="5"/>
  <c r="BH143" i="5"/>
  <c r="BG143" i="5"/>
  <c r="BE143" i="5"/>
  <c r="T143" i="5"/>
  <c r="T142" i="5" s="1"/>
  <c r="T141" i="5" s="1"/>
  <c r="R143" i="5"/>
  <c r="P143" i="5"/>
  <c r="J143" i="5"/>
  <c r="BF143" i="5" s="1"/>
  <c r="BK142" i="5"/>
  <c r="BK141" i="5" s="1"/>
  <c r="P142" i="5"/>
  <c r="J142" i="5"/>
  <c r="J137" i="5"/>
  <c r="J136" i="5"/>
  <c r="F136" i="5"/>
  <c r="J134" i="5"/>
  <c r="F134" i="5"/>
  <c r="E132" i="5"/>
  <c r="BI119" i="5"/>
  <c r="BH119" i="5"/>
  <c r="BG119" i="5"/>
  <c r="BE119" i="5"/>
  <c r="BI118" i="5"/>
  <c r="BH118" i="5"/>
  <c r="BG118" i="5"/>
  <c r="BF118" i="5"/>
  <c r="BE118" i="5"/>
  <c r="BI117" i="5"/>
  <c r="F39" i="5" s="1"/>
  <c r="BH117" i="5"/>
  <c r="BG117" i="5"/>
  <c r="BF117" i="5"/>
  <c r="BE117" i="5"/>
  <c r="F35" i="5" s="1"/>
  <c r="BI116" i="5"/>
  <c r="BH116" i="5"/>
  <c r="BG116" i="5"/>
  <c r="BF116" i="5"/>
  <c r="BE116" i="5"/>
  <c r="BI115" i="5"/>
  <c r="BH115" i="5"/>
  <c r="BG115" i="5"/>
  <c r="F37" i="5" s="1"/>
  <c r="BF115" i="5"/>
  <c r="BE115" i="5"/>
  <c r="BI114" i="5"/>
  <c r="BH114" i="5"/>
  <c r="BG114" i="5"/>
  <c r="BF114" i="5"/>
  <c r="BE114" i="5"/>
  <c r="J110" i="5"/>
  <c r="J107" i="5"/>
  <c r="J106" i="5"/>
  <c r="J105" i="5"/>
  <c r="J104" i="5"/>
  <c r="J98" i="5"/>
  <c r="J92" i="5"/>
  <c r="J91" i="5"/>
  <c r="F91" i="5"/>
  <c r="J89" i="5"/>
  <c r="F89" i="5"/>
  <c r="E87" i="5"/>
  <c r="J39" i="5"/>
  <c r="J38" i="5"/>
  <c r="F38" i="5"/>
  <c r="J37" i="5"/>
  <c r="J18" i="5"/>
  <c r="E18" i="5"/>
  <c r="F137" i="5" s="1"/>
  <c r="J17" i="5"/>
  <c r="J12" i="5"/>
  <c r="E7" i="5"/>
  <c r="E130" i="5" s="1"/>
  <c r="BK1273" i="4"/>
  <c r="BI1273" i="4"/>
  <c r="BH1273" i="4"/>
  <c r="BG1273" i="4"/>
  <c r="BE1273" i="4"/>
  <c r="T1273" i="4"/>
  <c r="R1273" i="4"/>
  <c r="P1273" i="4"/>
  <c r="J1273" i="4"/>
  <c r="BF1273" i="4" s="1"/>
  <c r="BK1272" i="4"/>
  <c r="T1272" i="4"/>
  <c r="R1272" i="4"/>
  <c r="P1272" i="4"/>
  <c r="J1272" i="4"/>
  <c r="BK1270" i="4"/>
  <c r="BI1270" i="4"/>
  <c r="BH1270" i="4"/>
  <c r="BG1270" i="4"/>
  <c r="BE1270" i="4"/>
  <c r="T1270" i="4"/>
  <c r="T1269" i="4" s="1"/>
  <c r="T1268" i="4" s="1"/>
  <c r="R1270" i="4"/>
  <c r="P1270" i="4"/>
  <c r="P1269" i="4" s="1"/>
  <c r="P1268" i="4" s="1"/>
  <c r="J1270" i="4"/>
  <c r="BF1270" i="4" s="1"/>
  <c r="BK1269" i="4"/>
  <c r="BK1268" i="4" s="1"/>
  <c r="J1268" i="4" s="1"/>
  <c r="J111" i="4" s="1"/>
  <c r="R1269" i="4"/>
  <c r="R1268" i="4" s="1"/>
  <c r="J1269" i="4"/>
  <c r="BK1236" i="4"/>
  <c r="BI1236" i="4"/>
  <c r="BH1236" i="4"/>
  <c r="BG1236" i="4"/>
  <c r="BE1236" i="4"/>
  <c r="T1236" i="4"/>
  <c r="R1236" i="4"/>
  <c r="P1236" i="4"/>
  <c r="J1236" i="4"/>
  <c r="BF1236" i="4" s="1"/>
  <c r="BK1205" i="4"/>
  <c r="BI1205" i="4"/>
  <c r="BH1205" i="4"/>
  <c r="BG1205" i="4"/>
  <c r="BF1205" i="4"/>
  <c r="BE1205" i="4"/>
  <c r="T1205" i="4"/>
  <c r="R1205" i="4"/>
  <c r="P1205" i="4"/>
  <c r="J1205" i="4"/>
  <c r="BK1204" i="4"/>
  <c r="BI1204" i="4"/>
  <c r="BH1204" i="4"/>
  <c r="BG1204" i="4"/>
  <c r="BF1204" i="4"/>
  <c r="BE1204" i="4"/>
  <c r="T1204" i="4"/>
  <c r="T1203" i="4" s="1"/>
  <c r="R1204" i="4"/>
  <c r="P1204" i="4"/>
  <c r="P1203" i="4" s="1"/>
  <c r="J1204" i="4"/>
  <c r="BK1203" i="4"/>
  <c r="R1203" i="4"/>
  <c r="J1203" i="4"/>
  <c r="BK1195" i="4"/>
  <c r="BI1195" i="4"/>
  <c r="BH1195" i="4"/>
  <c r="BG1195" i="4"/>
  <c r="BE1195" i="4"/>
  <c r="T1195" i="4"/>
  <c r="R1195" i="4"/>
  <c r="P1195" i="4"/>
  <c r="J1195" i="4"/>
  <c r="BF1195" i="4" s="1"/>
  <c r="BK1193" i="4"/>
  <c r="BI1193" i="4"/>
  <c r="BH1193" i="4"/>
  <c r="BG1193" i="4"/>
  <c r="BE1193" i="4"/>
  <c r="T1193" i="4"/>
  <c r="R1193" i="4"/>
  <c r="P1193" i="4"/>
  <c r="J1193" i="4"/>
  <c r="BF1193" i="4" s="1"/>
  <c r="BK1191" i="4"/>
  <c r="BI1191" i="4"/>
  <c r="BH1191" i="4"/>
  <c r="BG1191" i="4"/>
  <c r="BE1191" i="4"/>
  <c r="T1191" i="4"/>
  <c r="R1191" i="4"/>
  <c r="R1190" i="4" s="1"/>
  <c r="P1191" i="4"/>
  <c r="J1191" i="4"/>
  <c r="BF1191" i="4" s="1"/>
  <c r="BK1190" i="4"/>
  <c r="T1190" i="4"/>
  <c r="P1190" i="4"/>
  <c r="J1190" i="4"/>
  <c r="BK1189" i="4"/>
  <c r="BI1189" i="4"/>
  <c r="BH1189" i="4"/>
  <c r="BG1189" i="4"/>
  <c r="BF1189" i="4"/>
  <c r="BE1189" i="4"/>
  <c r="T1189" i="4"/>
  <c r="R1189" i="4"/>
  <c r="P1189" i="4"/>
  <c r="J1189" i="4"/>
  <c r="BK1188" i="4"/>
  <c r="BI1188" i="4"/>
  <c r="BH1188" i="4"/>
  <c r="BG1188" i="4"/>
  <c r="BF1188" i="4"/>
  <c r="BE1188" i="4"/>
  <c r="T1188" i="4"/>
  <c r="R1188" i="4"/>
  <c r="P1188" i="4"/>
  <c r="J1188" i="4"/>
  <c r="BK1185" i="4"/>
  <c r="BK1184" i="4" s="1"/>
  <c r="J1184" i="4" s="1"/>
  <c r="J108" i="4" s="1"/>
  <c r="BI1185" i="4"/>
  <c r="BH1185" i="4"/>
  <c r="BG1185" i="4"/>
  <c r="BF1185" i="4"/>
  <c r="BE1185" i="4"/>
  <c r="T1185" i="4"/>
  <c r="T1184" i="4" s="1"/>
  <c r="R1185" i="4"/>
  <c r="P1185" i="4"/>
  <c r="P1184" i="4" s="1"/>
  <c r="J1185" i="4"/>
  <c r="R1184" i="4"/>
  <c r="BK1183" i="4"/>
  <c r="BI1183" i="4"/>
  <c r="BH1183" i="4"/>
  <c r="BG1183" i="4"/>
  <c r="BE1183" i="4"/>
  <c r="T1183" i="4"/>
  <c r="R1183" i="4"/>
  <c r="P1183" i="4"/>
  <c r="J1183" i="4"/>
  <c r="BF1183" i="4" s="1"/>
  <c r="BK1182" i="4"/>
  <c r="BI1182" i="4"/>
  <c r="BH1182" i="4"/>
  <c r="BG1182" i="4"/>
  <c r="BE1182" i="4"/>
  <c r="T1182" i="4"/>
  <c r="R1182" i="4"/>
  <c r="P1182" i="4"/>
  <c r="J1182" i="4"/>
  <c r="BF1182" i="4" s="1"/>
  <c r="BK1179" i="4"/>
  <c r="BI1179" i="4"/>
  <c r="BH1179" i="4"/>
  <c r="BG1179" i="4"/>
  <c r="BE1179" i="4"/>
  <c r="T1179" i="4"/>
  <c r="R1179" i="4"/>
  <c r="P1179" i="4"/>
  <c r="J1179" i="4"/>
  <c r="BF1179" i="4" s="1"/>
  <c r="BK1174" i="4"/>
  <c r="BI1174" i="4"/>
  <c r="BH1174" i="4"/>
  <c r="BG1174" i="4"/>
  <c r="BE1174" i="4"/>
  <c r="T1174" i="4"/>
  <c r="R1174" i="4"/>
  <c r="R1173" i="4" s="1"/>
  <c r="P1174" i="4"/>
  <c r="J1174" i="4"/>
  <c r="BF1174" i="4" s="1"/>
  <c r="BK1173" i="4"/>
  <c r="T1173" i="4"/>
  <c r="P1173" i="4"/>
  <c r="J1173" i="4"/>
  <c r="BK1172" i="4"/>
  <c r="BI1172" i="4"/>
  <c r="BH1172" i="4"/>
  <c r="BG1172" i="4"/>
  <c r="BF1172" i="4"/>
  <c r="BE1172" i="4"/>
  <c r="T1172" i="4"/>
  <c r="R1172" i="4"/>
  <c r="P1172" i="4"/>
  <c r="J1172" i="4"/>
  <c r="BK1171" i="4"/>
  <c r="BI1171" i="4"/>
  <c r="BH1171" i="4"/>
  <c r="BG1171" i="4"/>
  <c r="BE1171" i="4"/>
  <c r="T1171" i="4"/>
  <c r="R1171" i="4"/>
  <c r="P1171" i="4"/>
  <c r="J1171" i="4"/>
  <c r="BF1171" i="4" s="1"/>
  <c r="BK1167" i="4"/>
  <c r="BI1167" i="4"/>
  <c r="BH1167" i="4"/>
  <c r="BG1167" i="4"/>
  <c r="BF1167" i="4"/>
  <c r="BE1167" i="4"/>
  <c r="T1167" i="4"/>
  <c r="R1167" i="4"/>
  <c r="P1167" i="4"/>
  <c r="J1167" i="4"/>
  <c r="BK1163" i="4"/>
  <c r="BI1163" i="4"/>
  <c r="BH1163" i="4"/>
  <c r="BG1163" i="4"/>
  <c r="BF1163" i="4"/>
  <c r="BE1163" i="4"/>
  <c r="T1163" i="4"/>
  <c r="R1163" i="4"/>
  <c r="P1163" i="4"/>
  <c r="J1163" i="4"/>
  <c r="BK1162" i="4"/>
  <c r="BI1162" i="4"/>
  <c r="BH1162" i="4"/>
  <c r="BG1162" i="4"/>
  <c r="BF1162" i="4"/>
  <c r="BE1162" i="4"/>
  <c r="T1162" i="4"/>
  <c r="R1162" i="4"/>
  <c r="P1162" i="4"/>
  <c r="J1162" i="4"/>
  <c r="BK1161" i="4"/>
  <c r="BI1161" i="4"/>
  <c r="BH1161" i="4"/>
  <c r="BG1161" i="4"/>
  <c r="BE1161" i="4"/>
  <c r="T1161" i="4"/>
  <c r="R1161" i="4"/>
  <c r="P1161" i="4"/>
  <c r="J1161" i="4"/>
  <c r="BF1161" i="4" s="1"/>
  <c r="BK1159" i="4"/>
  <c r="BI1159" i="4"/>
  <c r="BH1159" i="4"/>
  <c r="BG1159" i="4"/>
  <c r="BF1159" i="4"/>
  <c r="BE1159" i="4"/>
  <c r="T1159" i="4"/>
  <c r="R1159" i="4"/>
  <c r="P1159" i="4"/>
  <c r="J1159" i="4"/>
  <c r="BK1157" i="4"/>
  <c r="BI1157" i="4"/>
  <c r="BH1157" i="4"/>
  <c r="BG1157" i="4"/>
  <c r="BF1157" i="4"/>
  <c r="BE1157" i="4"/>
  <c r="T1157" i="4"/>
  <c r="T1156" i="4" s="1"/>
  <c r="R1157" i="4"/>
  <c r="P1157" i="4"/>
  <c r="P1156" i="4" s="1"/>
  <c r="J1157" i="4"/>
  <c r="BK1156" i="4"/>
  <c r="R1156" i="4"/>
  <c r="J1156" i="4"/>
  <c r="BK1155" i="4"/>
  <c r="BI1155" i="4"/>
  <c r="BH1155" i="4"/>
  <c r="BG1155" i="4"/>
  <c r="BE1155" i="4"/>
  <c r="T1155" i="4"/>
  <c r="R1155" i="4"/>
  <c r="P1155" i="4"/>
  <c r="J1155" i="4"/>
  <c r="BF1155" i="4" s="1"/>
  <c r="BK1154" i="4"/>
  <c r="BI1154" i="4"/>
  <c r="BH1154" i="4"/>
  <c r="BG1154" i="4"/>
  <c r="BE1154" i="4"/>
  <c r="T1154" i="4"/>
  <c r="R1154" i="4"/>
  <c r="P1154" i="4"/>
  <c r="J1154" i="4"/>
  <c r="BF1154" i="4" s="1"/>
  <c r="BK1153" i="4"/>
  <c r="BI1153" i="4"/>
  <c r="BH1153" i="4"/>
  <c r="BG1153" i="4"/>
  <c r="BE1153" i="4"/>
  <c r="T1153" i="4"/>
  <c r="R1153" i="4"/>
  <c r="P1153" i="4"/>
  <c r="J1153" i="4"/>
  <c r="BF1153" i="4" s="1"/>
  <c r="BK1143" i="4"/>
  <c r="BI1143" i="4"/>
  <c r="BH1143" i="4"/>
  <c r="BG1143" i="4"/>
  <c r="BE1143" i="4"/>
  <c r="T1143" i="4"/>
  <c r="R1143" i="4"/>
  <c r="P1143" i="4"/>
  <c r="J1143" i="4"/>
  <c r="BF1143" i="4" s="1"/>
  <c r="BK1140" i="4"/>
  <c r="BI1140" i="4"/>
  <c r="BH1140" i="4"/>
  <c r="BG1140" i="4"/>
  <c r="BF1140" i="4"/>
  <c r="BE1140" i="4"/>
  <c r="T1140" i="4"/>
  <c r="R1140" i="4"/>
  <c r="P1140" i="4"/>
  <c r="J1140" i="4"/>
  <c r="BK1121" i="4"/>
  <c r="BI1121" i="4"/>
  <c r="BH1121" i="4"/>
  <c r="BG1121" i="4"/>
  <c r="BE1121" i="4"/>
  <c r="T1121" i="4"/>
  <c r="R1121" i="4"/>
  <c r="P1121" i="4"/>
  <c r="J1121" i="4"/>
  <c r="BF1121" i="4" s="1"/>
  <c r="BK1102" i="4"/>
  <c r="BI1102" i="4"/>
  <c r="BH1102" i="4"/>
  <c r="BG1102" i="4"/>
  <c r="BE1102" i="4"/>
  <c r="T1102" i="4"/>
  <c r="R1102" i="4"/>
  <c r="P1102" i="4"/>
  <c r="J1102" i="4"/>
  <c r="BF1102" i="4" s="1"/>
  <c r="BK1083" i="4"/>
  <c r="BI1083" i="4"/>
  <c r="BH1083" i="4"/>
  <c r="BG1083" i="4"/>
  <c r="BE1083" i="4"/>
  <c r="T1083" i="4"/>
  <c r="R1083" i="4"/>
  <c r="P1083" i="4"/>
  <c r="J1083" i="4"/>
  <c r="BF1083" i="4" s="1"/>
  <c r="BK1066" i="4"/>
  <c r="BI1066" i="4"/>
  <c r="BH1066" i="4"/>
  <c r="BG1066" i="4"/>
  <c r="BF1066" i="4"/>
  <c r="BE1066" i="4"/>
  <c r="T1066" i="4"/>
  <c r="R1066" i="4"/>
  <c r="P1066" i="4"/>
  <c r="J1066" i="4"/>
  <c r="BK1049" i="4"/>
  <c r="BI1049" i="4"/>
  <c r="BH1049" i="4"/>
  <c r="BG1049" i="4"/>
  <c r="BE1049" i="4"/>
  <c r="T1049" i="4"/>
  <c r="R1049" i="4"/>
  <c r="P1049" i="4"/>
  <c r="J1049" i="4"/>
  <c r="BF1049" i="4" s="1"/>
  <c r="BK1032" i="4"/>
  <c r="BI1032" i="4"/>
  <c r="BH1032" i="4"/>
  <c r="BG1032" i="4"/>
  <c r="BF1032" i="4"/>
  <c r="BE1032" i="4"/>
  <c r="T1032" i="4"/>
  <c r="R1032" i="4"/>
  <c r="P1032" i="4"/>
  <c r="J1032" i="4"/>
  <c r="BK1013" i="4"/>
  <c r="BI1013" i="4"/>
  <c r="BH1013" i="4"/>
  <c r="BG1013" i="4"/>
  <c r="BE1013" i="4"/>
  <c r="T1013" i="4"/>
  <c r="R1013" i="4"/>
  <c r="P1013" i="4"/>
  <c r="J1013" i="4"/>
  <c r="BF1013" i="4" s="1"/>
  <c r="BK996" i="4"/>
  <c r="BI996" i="4"/>
  <c r="BH996" i="4"/>
  <c r="BG996" i="4"/>
  <c r="BE996" i="4"/>
  <c r="T996" i="4"/>
  <c r="R996" i="4"/>
  <c r="P996" i="4"/>
  <c r="J996" i="4"/>
  <c r="BF996" i="4" s="1"/>
  <c r="BK979" i="4"/>
  <c r="BI979" i="4"/>
  <c r="BH979" i="4"/>
  <c r="BG979" i="4"/>
  <c r="BE979" i="4"/>
  <c r="T979" i="4"/>
  <c r="R979" i="4"/>
  <c r="P979" i="4"/>
  <c r="J979" i="4"/>
  <c r="BF979" i="4" s="1"/>
  <c r="BK962" i="4"/>
  <c r="BI962" i="4"/>
  <c r="BH962" i="4"/>
  <c r="BG962" i="4"/>
  <c r="BE962" i="4"/>
  <c r="T962" i="4"/>
  <c r="R962" i="4"/>
  <c r="P962" i="4"/>
  <c r="J962" i="4"/>
  <c r="BF962" i="4" s="1"/>
  <c r="BK945" i="4"/>
  <c r="BI945" i="4"/>
  <c r="BH945" i="4"/>
  <c r="BG945" i="4"/>
  <c r="BE945" i="4"/>
  <c r="T945" i="4"/>
  <c r="R945" i="4"/>
  <c r="P945" i="4"/>
  <c r="J945" i="4"/>
  <c r="BF945" i="4" s="1"/>
  <c r="BK928" i="4"/>
  <c r="BI928" i="4"/>
  <c r="BH928" i="4"/>
  <c r="BG928" i="4"/>
  <c r="BE928" i="4"/>
  <c r="T928" i="4"/>
  <c r="R928" i="4"/>
  <c r="P928" i="4"/>
  <c r="J928" i="4"/>
  <c r="BF928" i="4" s="1"/>
  <c r="BK911" i="4"/>
  <c r="BI911" i="4"/>
  <c r="BH911" i="4"/>
  <c r="BG911" i="4"/>
  <c r="BE911" i="4"/>
  <c r="T911" i="4"/>
  <c r="R911" i="4"/>
  <c r="P911" i="4"/>
  <c r="J911" i="4"/>
  <c r="BF911" i="4" s="1"/>
  <c r="BK894" i="4"/>
  <c r="BI894" i="4"/>
  <c r="BH894" i="4"/>
  <c r="BG894" i="4"/>
  <c r="BE894" i="4"/>
  <c r="T894" i="4"/>
  <c r="R894" i="4"/>
  <c r="R886" i="4" s="1"/>
  <c r="P894" i="4"/>
  <c r="J894" i="4"/>
  <c r="BF894" i="4" s="1"/>
  <c r="BK887" i="4"/>
  <c r="BI887" i="4"/>
  <c r="BH887" i="4"/>
  <c r="BG887" i="4"/>
  <c r="BE887" i="4"/>
  <c r="T887" i="4"/>
  <c r="R887" i="4"/>
  <c r="P887" i="4"/>
  <c r="J887" i="4"/>
  <c r="BF887" i="4" s="1"/>
  <c r="BK886" i="4"/>
  <c r="T886" i="4"/>
  <c r="P886" i="4"/>
  <c r="J886" i="4"/>
  <c r="BK885" i="4"/>
  <c r="BI885" i="4"/>
  <c r="BH885" i="4"/>
  <c r="BG885" i="4"/>
  <c r="BF885" i="4"/>
  <c r="BE885" i="4"/>
  <c r="T885" i="4"/>
  <c r="R885" i="4"/>
  <c r="P885" i="4"/>
  <c r="J885" i="4"/>
  <c r="BK884" i="4"/>
  <c r="BI884" i="4"/>
  <c r="BH884" i="4"/>
  <c r="BG884" i="4"/>
  <c r="BF884" i="4"/>
  <c r="BE884" i="4"/>
  <c r="T884" i="4"/>
  <c r="R884" i="4"/>
  <c r="P884" i="4"/>
  <c r="J884" i="4"/>
  <c r="BK883" i="4"/>
  <c r="BI883" i="4"/>
  <c r="BH883" i="4"/>
  <c r="BG883" i="4"/>
  <c r="BF883" i="4"/>
  <c r="BE883" i="4"/>
  <c r="T883" i="4"/>
  <c r="R883" i="4"/>
  <c r="P883" i="4"/>
  <c r="J883" i="4"/>
  <c r="BK882" i="4"/>
  <c r="BI882" i="4"/>
  <c r="BH882" i="4"/>
  <c r="BG882" i="4"/>
  <c r="BF882" i="4"/>
  <c r="BE882" i="4"/>
  <c r="T882" i="4"/>
  <c r="R882" i="4"/>
  <c r="P882" i="4"/>
  <c r="J882" i="4"/>
  <c r="BK881" i="4"/>
  <c r="BI881" i="4"/>
  <c r="BH881" i="4"/>
  <c r="BG881" i="4"/>
  <c r="BF881" i="4"/>
  <c r="BE881" i="4"/>
  <c r="T881" i="4"/>
  <c r="R881" i="4"/>
  <c r="P881" i="4"/>
  <c r="J881" i="4"/>
  <c r="BK880" i="4"/>
  <c r="BI880" i="4"/>
  <c r="BH880" i="4"/>
  <c r="BG880" i="4"/>
  <c r="BF880" i="4"/>
  <c r="BE880" i="4"/>
  <c r="T880" i="4"/>
  <c r="R880" i="4"/>
  <c r="P880" i="4"/>
  <c r="J880" i="4"/>
  <c r="BK879" i="4"/>
  <c r="BI879" i="4"/>
  <c r="BH879" i="4"/>
  <c r="BG879" i="4"/>
  <c r="BF879" i="4"/>
  <c r="BE879" i="4"/>
  <c r="T879" i="4"/>
  <c r="R879" i="4"/>
  <c r="P879" i="4"/>
  <c r="J879" i="4"/>
  <c r="BK878" i="4"/>
  <c r="BI878" i="4"/>
  <c r="BH878" i="4"/>
  <c r="BG878" i="4"/>
  <c r="BF878" i="4"/>
  <c r="BE878" i="4"/>
  <c r="T878" i="4"/>
  <c r="R878" i="4"/>
  <c r="P878" i="4"/>
  <c r="J878" i="4"/>
  <c r="BK877" i="4"/>
  <c r="BI877" i="4"/>
  <c r="BH877" i="4"/>
  <c r="BG877" i="4"/>
  <c r="BF877" i="4"/>
  <c r="BE877" i="4"/>
  <c r="T877" i="4"/>
  <c r="R877" i="4"/>
  <c r="P877" i="4"/>
  <c r="J877" i="4"/>
  <c r="BK875" i="4"/>
  <c r="BI875" i="4"/>
  <c r="BH875" i="4"/>
  <c r="BG875" i="4"/>
  <c r="BF875" i="4"/>
  <c r="BE875" i="4"/>
  <c r="T875" i="4"/>
  <c r="R875" i="4"/>
  <c r="P875" i="4"/>
  <c r="J875" i="4"/>
  <c r="BK874" i="4"/>
  <c r="BI874" i="4"/>
  <c r="BH874" i="4"/>
  <c r="BG874" i="4"/>
  <c r="BF874" i="4"/>
  <c r="BE874" i="4"/>
  <c r="T874" i="4"/>
  <c r="R874" i="4"/>
  <c r="P874" i="4"/>
  <c r="J874" i="4"/>
  <c r="BK873" i="4"/>
  <c r="BI873" i="4"/>
  <c r="BH873" i="4"/>
  <c r="BG873" i="4"/>
  <c r="BF873" i="4"/>
  <c r="BE873" i="4"/>
  <c r="T873" i="4"/>
  <c r="R873" i="4"/>
  <c r="P873" i="4"/>
  <c r="J873" i="4"/>
  <c r="BK872" i="4"/>
  <c r="BI872" i="4"/>
  <c r="BH872" i="4"/>
  <c r="BG872" i="4"/>
  <c r="BF872" i="4"/>
  <c r="BE872" i="4"/>
  <c r="T872" i="4"/>
  <c r="T871" i="4" s="1"/>
  <c r="R872" i="4"/>
  <c r="P872" i="4"/>
  <c r="P871" i="4" s="1"/>
  <c r="J872" i="4"/>
  <c r="BK871" i="4"/>
  <c r="R871" i="4"/>
  <c r="J871" i="4"/>
  <c r="BK870" i="4"/>
  <c r="BI870" i="4"/>
  <c r="BH870" i="4"/>
  <c r="BG870" i="4"/>
  <c r="BE870" i="4"/>
  <c r="T870" i="4"/>
  <c r="R870" i="4"/>
  <c r="P870" i="4"/>
  <c r="J870" i="4"/>
  <c r="BF870" i="4" s="1"/>
  <c r="BK869" i="4"/>
  <c r="BI869" i="4"/>
  <c r="BH869" i="4"/>
  <c r="BG869" i="4"/>
  <c r="BE869" i="4"/>
  <c r="T869" i="4"/>
  <c r="R869" i="4"/>
  <c r="P869" i="4"/>
  <c r="J869" i="4"/>
  <c r="BF869" i="4" s="1"/>
  <c r="BK865" i="4"/>
  <c r="BI865" i="4"/>
  <c r="BH865" i="4"/>
  <c r="BG865" i="4"/>
  <c r="BE865" i="4"/>
  <c r="T865" i="4"/>
  <c r="R865" i="4"/>
  <c r="P865" i="4"/>
  <c r="J865" i="4"/>
  <c r="BF865" i="4" s="1"/>
  <c r="BK862" i="4"/>
  <c r="BI862" i="4"/>
  <c r="BH862" i="4"/>
  <c r="BG862" i="4"/>
  <c r="BE862" i="4"/>
  <c r="T862" i="4"/>
  <c r="R862" i="4"/>
  <c r="P862" i="4"/>
  <c r="J862" i="4"/>
  <c r="BF862" i="4" s="1"/>
  <c r="BK853" i="4"/>
  <c r="BI853" i="4"/>
  <c r="BH853" i="4"/>
  <c r="BG853" i="4"/>
  <c r="BE853" i="4"/>
  <c r="T853" i="4"/>
  <c r="R853" i="4"/>
  <c r="P853" i="4"/>
  <c r="J853" i="4"/>
  <c r="BF853" i="4" s="1"/>
  <c r="BK849" i="4"/>
  <c r="BI849" i="4"/>
  <c r="BH849" i="4"/>
  <c r="BG849" i="4"/>
  <c r="BE849" i="4"/>
  <c r="T849" i="4"/>
  <c r="R849" i="4"/>
  <c r="R848" i="4" s="1"/>
  <c r="P849" i="4"/>
  <c r="J849" i="4"/>
  <c r="BF849" i="4" s="1"/>
  <c r="BK848" i="4"/>
  <c r="T848" i="4"/>
  <c r="P848" i="4"/>
  <c r="J848" i="4"/>
  <c r="BK847" i="4"/>
  <c r="BI847" i="4"/>
  <c r="BH847" i="4"/>
  <c r="BG847" i="4"/>
  <c r="BF847" i="4"/>
  <c r="BE847" i="4"/>
  <c r="T847" i="4"/>
  <c r="R847" i="4"/>
  <c r="P847" i="4"/>
  <c r="J847" i="4"/>
  <c r="BK846" i="4"/>
  <c r="BI846" i="4"/>
  <c r="BH846" i="4"/>
  <c r="BG846" i="4"/>
  <c r="BF846" i="4"/>
  <c r="BE846" i="4"/>
  <c r="T846" i="4"/>
  <c r="R846" i="4"/>
  <c r="P846" i="4"/>
  <c r="J846" i="4"/>
  <c r="BK839" i="4"/>
  <c r="BI839" i="4"/>
  <c r="BH839" i="4"/>
  <c r="BG839" i="4"/>
  <c r="BF839" i="4"/>
  <c r="BE839" i="4"/>
  <c r="T839" i="4"/>
  <c r="R839" i="4"/>
  <c r="P839" i="4"/>
  <c r="J839" i="4"/>
  <c r="BK834" i="4"/>
  <c r="BI834" i="4"/>
  <c r="BH834" i="4"/>
  <c r="BG834" i="4"/>
  <c r="BF834" i="4"/>
  <c r="BE834" i="4"/>
  <c r="T834" i="4"/>
  <c r="R834" i="4"/>
  <c r="P834" i="4"/>
  <c r="J834" i="4"/>
  <c r="BK830" i="4"/>
  <c r="BI830" i="4"/>
  <c r="BH830" i="4"/>
  <c r="BG830" i="4"/>
  <c r="BF830" i="4"/>
  <c r="BE830" i="4"/>
  <c r="T830" i="4"/>
  <c r="R830" i="4"/>
  <c r="P830" i="4"/>
  <c r="J830" i="4"/>
  <c r="BK828" i="4"/>
  <c r="BI828" i="4"/>
  <c r="BH828" i="4"/>
  <c r="BG828" i="4"/>
  <c r="BF828" i="4"/>
  <c r="BE828" i="4"/>
  <c r="T828" i="4"/>
  <c r="R828" i="4"/>
  <c r="P828" i="4"/>
  <c r="J828" i="4"/>
  <c r="BK826" i="4"/>
  <c r="BI826" i="4"/>
  <c r="BH826" i="4"/>
  <c r="BG826" i="4"/>
  <c r="BF826" i="4"/>
  <c r="BE826" i="4"/>
  <c r="T826" i="4"/>
  <c r="R826" i="4"/>
  <c r="P826" i="4"/>
  <c r="J826" i="4"/>
  <c r="BK824" i="4"/>
  <c r="BI824" i="4"/>
  <c r="BH824" i="4"/>
  <c r="BG824" i="4"/>
  <c r="BF824" i="4"/>
  <c r="BE824" i="4"/>
  <c r="T824" i="4"/>
  <c r="R824" i="4"/>
  <c r="P824" i="4"/>
  <c r="J824" i="4"/>
  <c r="BK820" i="4"/>
  <c r="BI820" i="4"/>
  <c r="BH820" i="4"/>
  <c r="BG820" i="4"/>
  <c r="BF820" i="4"/>
  <c r="BE820" i="4"/>
  <c r="T820" i="4"/>
  <c r="R820" i="4"/>
  <c r="P820" i="4"/>
  <c r="J820" i="4"/>
  <c r="BK816" i="4"/>
  <c r="BI816" i="4"/>
  <c r="BH816" i="4"/>
  <c r="BG816" i="4"/>
  <c r="BF816" i="4"/>
  <c r="BE816" i="4"/>
  <c r="T816" i="4"/>
  <c r="R816" i="4"/>
  <c r="P816" i="4"/>
  <c r="J816" i="4"/>
  <c r="BK806" i="4"/>
  <c r="BI806" i="4"/>
  <c r="BH806" i="4"/>
  <c r="BG806" i="4"/>
  <c r="BF806" i="4"/>
  <c r="BE806" i="4"/>
  <c r="T806" i="4"/>
  <c r="R806" i="4"/>
  <c r="P806" i="4"/>
  <c r="J806" i="4"/>
  <c r="BK804" i="4"/>
  <c r="BI804" i="4"/>
  <c r="BH804" i="4"/>
  <c r="BG804" i="4"/>
  <c r="BF804" i="4"/>
  <c r="BE804" i="4"/>
  <c r="T804" i="4"/>
  <c r="R804" i="4"/>
  <c r="P804" i="4"/>
  <c r="J804" i="4"/>
  <c r="BK794" i="4"/>
  <c r="BI794" i="4"/>
  <c r="BH794" i="4"/>
  <c r="BG794" i="4"/>
  <c r="BF794" i="4"/>
  <c r="BE794" i="4"/>
  <c r="T794" i="4"/>
  <c r="R794" i="4"/>
  <c r="P794" i="4"/>
  <c r="J794" i="4"/>
  <c r="BK787" i="4"/>
  <c r="BI787" i="4"/>
  <c r="BH787" i="4"/>
  <c r="BG787" i="4"/>
  <c r="BF787" i="4"/>
  <c r="BE787" i="4"/>
  <c r="T787" i="4"/>
  <c r="R787" i="4"/>
  <c r="P787" i="4"/>
  <c r="J787" i="4"/>
  <c r="BK777" i="4"/>
  <c r="BI777" i="4"/>
  <c r="BH777" i="4"/>
  <c r="BG777" i="4"/>
  <c r="BF777" i="4"/>
  <c r="BE777" i="4"/>
  <c r="T777" i="4"/>
  <c r="T776" i="4" s="1"/>
  <c r="T775" i="4" s="1"/>
  <c r="R777" i="4"/>
  <c r="P777" i="4"/>
  <c r="P776" i="4" s="1"/>
  <c r="J777" i="4"/>
  <c r="BK776" i="4"/>
  <c r="BK775" i="4" s="1"/>
  <c r="J775" i="4" s="1"/>
  <c r="J101" i="4" s="1"/>
  <c r="R776" i="4"/>
  <c r="J776" i="4"/>
  <c r="BK774" i="4"/>
  <c r="BI774" i="4"/>
  <c r="BH774" i="4"/>
  <c r="BG774" i="4"/>
  <c r="BF774" i="4"/>
  <c r="BE774" i="4"/>
  <c r="T774" i="4"/>
  <c r="T773" i="4" s="1"/>
  <c r="R774" i="4"/>
  <c r="P774" i="4"/>
  <c r="P773" i="4" s="1"/>
  <c r="J774" i="4"/>
  <c r="BK773" i="4"/>
  <c r="R773" i="4"/>
  <c r="J773" i="4"/>
  <c r="BK772" i="4"/>
  <c r="BI772" i="4"/>
  <c r="BH772" i="4"/>
  <c r="BG772" i="4"/>
  <c r="BE772" i="4"/>
  <c r="T772" i="4"/>
  <c r="R772" i="4"/>
  <c r="P772" i="4"/>
  <c r="J772" i="4"/>
  <c r="BF772" i="4" s="1"/>
  <c r="BK770" i="4"/>
  <c r="BI770" i="4"/>
  <c r="BH770" i="4"/>
  <c r="BG770" i="4"/>
  <c r="BE770" i="4"/>
  <c r="T770" i="4"/>
  <c r="R770" i="4"/>
  <c r="P770" i="4"/>
  <c r="J770" i="4"/>
  <c r="BF770" i="4" s="1"/>
  <c r="BK769" i="4"/>
  <c r="BI769" i="4"/>
  <c r="BH769" i="4"/>
  <c r="BG769" i="4"/>
  <c r="BE769" i="4"/>
  <c r="T769" i="4"/>
  <c r="R769" i="4"/>
  <c r="P769" i="4"/>
  <c r="J769" i="4"/>
  <c r="BF769" i="4" s="1"/>
  <c r="BK767" i="4"/>
  <c r="BI767" i="4"/>
  <c r="BH767" i="4"/>
  <c r="BG767" i="4"/>
  <c r="BE767" i="4"/>
  <c r="T767" i="4"/>
  <c r="R767" i="4"/>
  <c r="P767" i="4"/>
  <c r="J767" i="4"/>
  <c r="BF767" i="4" s="1"/>
  <c r="BK766" i="4"/>
  <c r="BI766" i="4"/>
  <c r="BH766" i="4"/>
  <c r="BG766" i="4"/>
  <c r="BE766" i="4"/>
  <c r="T766" i="4"/>
  <c r="R766" i="4"/>
  <c r="P766" i="4"/>
  <c r="J766" i="4"/>
  <c r="BF766" i="4" s="1"/>
  <c r="BK764" i="4"/>
  <c r="BI764" i="4"/>
  <c r="BH764" i="4"/>
  <c r="BG764" i="4"/>
  <c r="BE764" i="4"/>
  <c r="T764" i="4"/>
  <c r="R764" i="4"/>
  <c r="P764" i="4"/>
  <c r="J764" i="4"/>
  <c r="BF764" i="4" s="1"/>
  <c r="BK763" i="4"/>
  <c r="BI763" i="4"/>
  <c r="BH763" i="4"/>
  <c r="BG763" i="4"/>
  <c r="BE763" i="4"/>
  <c r="T763" i="4"/>
  <c r="R763" i="4"/>
  <c r="P763" i="4"/>
  <c r="J763" i="4"/>
  <c r="BF763" i="4" s="1"/>
  <c r="BK761" i="4"/>
  <c r="BI761" i="4"/>
  <c r="BH761" i="4"/>
  <c r="BG761" i="4"/>
  <c r="BE761" i="4"/>
  <c r="T761" i="4"/>
  <c r="R761" i="4"/>
  <c r="P761" i="4"/>
  <c r="J761" i="4"/>
  <c r="BF761" i="4" s="1"/>
  <c r="BK752" i="4"/>
  <c r="BI752" i="4"/>
  <c r="BH752" i="4"/>
  <c r="BG752" i="4"/>
  <c r="BE752" i="4"/>
  <c r="T752" i="4"/>
  <c r="R752" i="4"/>
  <c r="P752" i="4"/>
  <c r="J752" i="4"/>
  <c r="BF752" i="4" s="1"/>
  <c r="BK742" i="4"/>
  <c r="BI742" i="4"/>
  <c r="BH742" i="4"/>
  <c r="BG742" i="4"/>
  <c r="BE742" i="4"/>
  <c r="T742" i="4"/>
  <c r="R742" i="4"/>
  <c r="P742" i="4"/>
  <c r="J742" i="4"/>
  <c r="BF742" i="4" s="1"/>
  <c r="BK736" i="4"/>
  <c r="BI736" i="4"/>
  <c r="BH736" i="4"/>
  <c r="BG736" i="4"/>
  <c r="BF736" i="4"/>
  <c r="BE736" i="4"/>
  <c r="T736" i="4"/>
  <c r="R736" i="4"/>
  <c r="P736" i="4"/>
  <c r="J736" i="4"/>
  <c r="BK722" i="4"/>
  <c r="BI722" i="4"/>
  <c r="BH722" i="4"/>
  <c r="BG722" i="4"/>
  <c r="BE722" i="4"/>
  <c r="T722" i="4"/>
  <c r="R722" i="4"/>
  <c r="P722" i="4"/>
  <c r="J722" i="4"/>
  <c r="BF722" i="4" s="1"/>
  <c r="BK712" i="4"/>
  <c r="BI712" i="4"/>
  <c r="BH712" i="4"/>
  <c r="BG712" i="4"/>
  <c r="BF712" i="4"/>
  <c r="BE712" i="4"/>
  <c r="T712" i="4"/>
  <c r="R712" i="4"/>
  <c r="P712" i="4"/>
  <c r="J712" i="4"/>
  <c r="BK706" i="4"/>
  <c r="BI706" i="4"/>
  <c r="BH706" i="4"/>
  <c r="BG706" i="4"/>
  <c r="BE706" i="4"/>
  <c r="T706" i="4"/>
  <c r="R706" i="4"/>
  <c r="P706" i="4"/>
  <c r="J706" i="4"/>
  <c r="BF706" i="4" s="1"/>
  <c r="BK700" i="4"/>
  <c r="BI700" i="4"/>
  <c r="BH700" i="4"/>
  <c r="BG700" i="4"/>
  <c r="BF700" i="4"/>
  <c r="BE700" i="4"/>
  <c r="T700" i="4"/>
  <c r="R700" i="4"/>
  <c r="P700" i="4"/>
  <c r="J700" i="4"/>
  <c r="BK668" i="4"/>
  <c r="BI668" i="4"/>
  <c r="BH668" i="4"/>
  <c r="BG668" i="4"/>
  <c r="BE668" i="4"/>
  <c r="T668" i="4"/>
  <c r="R668" i="4"/>
  <c r="P668" i="4"/>
  <c r="J668" i="4"/>
  <c r="BF668" i="4" s="1"/>
  <c r="BK662" i="4"/>
  <c r="BI662" i="4"/>
  <c r="BH662" i="4"/>
  <c r="BG662" i="4"/>
  <c r="BF662" i="4"/>
  <c r="BE662" i="4"/>
  <c r="T662" i="4"/>
  <c r="R662" i="4"/>
  <c r="P662" i="4"/>
  <c r="J662" i="4"/>
  <c r="BK658" i="4"/>
  <c r="BI658" i="4"/>
  <c r="BH658" i="4"/>
  <c r="BG658" i="4"/>
  <c r="BE658" i="4"/>
  <c r="T658" i="4"/>
  <c r="R658" i="4"/>
  <c r="P658" i="4"/>
  <c r="J658" i="4"/>
  <c r="BF658" i="4" s="1"/>
  <c r="BK651" i="4"/>
  <c r="BI651" i="4"/>
  <c r="BH651" i="4"/>
  <c r="BG651" i="4"/>
  <c r="BE651" i="4"/>
  <c r="T651" i="4"/>
  <c r="R651" i="4"/>
  <c r="P651" i="4"/>
  <c r="J651" i="4"/>
  <c r="BF651" i="4" s="1"/>
  <c r="BK647" i="4"/>
  <c r="BI647" i="4"/>
  <c r="BH647" i="4"/>
  <c r="BG647" i="4"/>
  <c r="BE647" i="4"/>
  <c r="T647" i="4"/>
  <c r="R647" i="4"/>
  <c r="P647" i="4"/>
  <c r="J647" i="4"/>
  <c r="BF647" i="4" s="1"/>
  <c r="BK645" i="4"/>
  <c r="BI645" i="4"/>
  <c r="BH645" i="4"/>
  <c r="BG645" i="4"/>
  <c r="BF645" i="4"/>
  <c r="BE645" i="4"/>
  <c r="T645" i="4"/>
  <c r="R645" i="4"/>
  <c r="P645" i="4"/>
  <c r="J645" i="4"/>
  <c r="BK641" i="4"/>
  <c r="BI641" i="4"/>
  <c r="BH641" i="4"/>
  <c r="BG641" i="4"/>
  <c r="BE641" i="4"/>
  <c r="T641" i="4"/>
  <c r="R641" i="4"/>
  <c r="P641" i="4"/>
  <c r="J641" i="4"/>
  <c r="BF641" i="4" s="1"/>
  <c r="BK639" i="4"/>
  <c r="BI639" i="4"/>
  <c r="BH639" i="4"/>
  <c r="BG639" i="4"/>
  <c r="BE639" i="4"/>
  <c r="T639" i="4"/>
  <c r="R639" i="4"/>
  <c r="P639" i="4"/>
  <c r="J639" i="4"/>
  <c r="BF639" i="4" s="1"/>
  <c r="BK608" i="4"/>
  <c r="BI608" i="4"/>
  <c r="BH608" i="4"/>
  <c r="BG608" i="4"/>
  <c r="BE608" i="4"/>
  <c r="T608" i="4"/>
  <c r="R608" i="4"/>
  <c r="P608" i="4"/>
  <c r="J608" i="4"/>
  <c r="BF608" i="4" s="1"/>
  <c r="BK606" i="4"/>
  <c r="BI606" i="4"/>
  <c r="BH606" i="4"/>
  <c r="BG606" i="4"/>
  <c r="BF606" i="4"/>
  <c r="BE606" i="4"/>
  <c r="T606" i="4"/>
  <c r="R606" i="4"/>
  <c r="P606" i="4"/>
  <c r="J606" i="4"/>
  <c r="BK604" i="4"/>
  <c r="BI604" i="4"/>
  <c r="BH604" i="4"/>
  <c r="BG604" i="4"/>
  <c r="BE604" i="4"/>
  <c r="T604" i="4"/>
  <c r="R604" i="4"/>
  <c r="P604" i="4"/>
  <c r="J604" i="4"/>
  <c r="BF604" i="4" s="1"/>
  <c r="BK585" i="4"/>
  <c r="BI585" i="4"/>
  <c r="BH585" i="4"/>
  <c r="BG585" i="4"/>
  <c r="BF585" i="4"/>
  <c r="BE585" i="4"/>
  <c r="T585" i="4"/>
  <c r="R585" i="4"/>
  <c r="R580" i="4" s="1"/>
  <c r="P585" i="4"/>
  <c r="J585" i="4"/>
  <c r="BK581" i="4"/>
  <c r="BI581" i="4"/>
  <c r="BH581" i="4"/>
  <c r="BG581" i="4"/>
  <c r="BE581" i="4"/>
  <c r="T581" i="4"/>
  <c r="T580" i="4" s="1"/>
  <c r="R581" i="4"/>
  <c r="P581" i="4"/>
  <c r="J581" i="4"/>
  <c r="BF581" i="4" s="1"/>
  <c r="BK580" i="4"/>
  <c r="P580" i="4"/>
  <c r="J580" i="4"/>
  <c r="BK576" i="4"/>
  <c r="BI576" i="4"/>
  <c r="BH576" i="4"/>
  <c r="BG576" i="4"/>
  <c r="BE576" i="4"/>
  <c r="T576" i="4"/>
  <c r="R576" i="4"/>
  <c r="P576" i="4"/>
  <c r="J576" i="4"/>
  <c r="BF576" i="4" s="1"/>
  <c r="BK572" i="4"/>
  <c r="BI572" i="4"/>
  <c r="BH572" i="4"/>
  <c r="BG572" i="4"/>
  <c r="BF572" i="4"/>
  <c r="BE572" i="4"/>
  <c r="T572" i="4"/>
  <c r="R572" i="4"/>
  <c r="P572" i="4"/>
  <c r="J572" i="4"/>
  <c r="BK568" i="4"/>
  <c r="BI568" i="4"/>
  <c r="BH568" i="4"/>
  <c r="BG568" i="4"/>
  <c r="BF568" i="4"/>
  <c r="BE568" i="4"/>
  <c r="T568" i="4"/>
  <c r="R568" i="4"/>
  <c r="P568" i="4"/>
  <c r="J568" i="4"/>
  <c r="BK531" i="4"/>
  <c r="BI531" i="4"/>
  <c r="BH531" i="4"/>
  <c r="BG531" i="4"/>
  <c r="BF531" i="4"/>
  <c r="BE531" i="4"/>
  <c r="T531" i="4"/>
  <c r="R531" i="4"/>
  <c r="P531" i="4"/>
  <c r="J531" i="4"/>
  <c r="BK502" i="4"/>
  <c r="BI502" i="4"/>
  <c r="BH502" i="4"/>
  <c r="BG502" i="4"/>
  <c r="BE502" i="4"/>
  <c r="T502" i="4"/>
  <c r="R502" i="4"/>
  <c r="P502" i="4"/>
  <c r="J502" i="4"/>
  <c r="BF502" i="4" s="1"/>
  <c r="BK446" i="4"/>
  <c r="BI446" i="4"/>
  <c r="BH446" i="4"/>
  <c r="BG446" i="4"/>
  <c r="BF446" i="4"/>
  <c r="BE446" i="4"/>
  <c r="T446" i="4"/>
  <c r="R446" i="4"/>
  <c r="P446" i="4"/>
  <c r="J446" i="4"/>
  <c r="BK421" i="4"/>
  <c r="BI421" i="4"/>
  <c r="BH421" i="4"/>
  <c r="BG421" i="4"/>
  <c r="BE421" i="4"/>
  <c r="T421" i="4"/>
  <c r="R421" i="4"/>
  <c r="P421" i="4"/>
  <c r="J421" i="4"/>
  <c r="BF421" i="4" s="1"/>
  <c r="BK395" i="4"/>
  <c r="BI395" i="4"/>
  <c r="BH395" i="4"/>
  <c r="BG395" i="4"/>
  <c r="BF395" i="4"/>
  <c r="BE395" i="4"/>
  <c r="T395" i="4"/>
  <c r="R395" i="4"/>
  <c r="P395" i="4"/>
  <c r="J395" i="4"/>
  <c r="BK368" i="4"/>
  <c r="BI368" i="4"/>
  <c r="BH368" i="4"/>
  <c r="BG368" i="4"/>
  <c r="BE368" i="4"/>
  <c r="T368" i="4"/>
  <c r="R368" i="4"/>
  <c r="P368" i="4"/>
  <c r="J368" i="4"/>
  <c r="BF368" i="4" s="1"/>
  <c r="BK339" i="4"/>
  <c r="BI339" i="4"/>
  <c r="BH339" i="4"/>
  <c r="BG339" i="4"/>
  <c r="BF339" i="4"/>
  <c r="BE339" i="4"/>
  <c r="T339" i="4"/>
  <c r="R339" i="4"/>
  <c r="P339" i="4"/>
  <c r="J339" i="4"/>
  <c r="BK309" i="4"/>
  <c r="BI309" i="4"/>
  <c r="BH309" i="4"/>
  <c r="BG309" i="4"/>
  <c r="BE309" i="4"/>
  <c r="T309" i="4"/>
  <c r="R309" i="4"/>
  <c r="P309" i="4"/>
  <c r="J309" i="4"/>
  <c r="BF309" i="4" s="1"/>
  <c r="BK296" i="4"/>
  <c r="BI296" i="4"/>
  <c r="BH296" i="4"/>
  <c r="BG296" i="4"/>
  <c r="BF296" i="4"/>
  <c r="BE296" i="4"/>
  <c r="T296" i="4"/>
  <c r="R296" i="4"/>
  <c r="P296" i="4"/>
  <c r="J296" i="4"/>
  <c r="BK280" i="4"/>
  <c r="BI280" i="4"/>
  <c r="BH280" i="4"/>
  <c r="BG280" i="4"/>
  <c r="BE280" i="4"/>
  <c r="T280" i="4"/>
  <c r="R280" i="4"/>
  <c r="P280" i="4"/>
  <c r="J280" i="4"/>
  <c r="BF280" i="4" s="1"/>
  <c r="BK273" i="4"/>
  <c r="BI273" i="4"/>
  <c r="BH273" i="4"/>
  <c r="BG273" i="4"/>
  <c r="BF273" i="4"/>
  <c r="BE273" i="4"/>
  <c r="T273" i="4"/>
  <c r="R273" i="4"/>
  <c r="P273" i="4"/>
  <c r="J273" i="4"/>
  <c r="BK266" i="4"/>
  <c r="BI266" i="4"/>
  <c r="BH266" i="4"/>
  <c r="BG266" i="4"/>
  <c r="BF266" i="4"/>
  <c r="BE266" i="4"/>
  <c r="T266" i="4"/>
  <c r="R266" i="4"/>
  <c r="P266" i="4"/>
  <c r="J266" i="4"/>
  <c r="BK259" i="4"/>
  <c r="BI259" i="4"/>
  <c r="BH259" i="4"/>
  <c r="BG259" i="4"/>
  <c r="BF259" i="4"/>
  <c r="BE259" i="4"/>
  <c r="T259" i="4"/>
  <c r="R259" i="4"/>
  <c r="P259" i="4"/>
  <c r="J259" i="4"/>
  <c r="BK254" i="4"/>
  <c r="BI254" i="4"/>
  <c r="BH254" i="4"/>
  <c r="BG254" i="4"/>
  <c r="BF254" i="4"/>
  <c r="BE254" i="4"/>
  <c r="T254" i="4"/>
  <c r="R254" i="4"/>
  <c r="P254" i="4"/>
  <c r="J254" i="4"/>
  <c r="BK249" i="4"/>
  <c r="BI249" i="4"/>
  <c r="BH249" i="4"/>
  <c r="BG249" i="4"/>
  <c r="BF249" i="4"/>
  <c r="BE249" i="4"/>
  <c r="T249" i="4"/>
  <c r="R249" i="4"/>
  <c r="P249" i="4"/>
  <c r="J249" i="4"/>
  <c r="BK244" i="4"/>
  <c r="BI244" i="4"/>
  <c r="BH244" i="4"/>
  <c r="BG244" i="4"/>
  <c r="BF244" i="4"/>
  <c r="BE244" i="4"/>
  <c r="T244" i="4"/>
  <c r="R244" i="4"/>
  <c r="P244" i="4"/>
  <c r="J244" i="4"/>
  <c r="BK208" i="4"/>
  <c r="BI208" i="4"/>
  <c r="BH208" i="4"/>
  <c r="BG208" i="4"/>
  <c r="BF208" i="4"/>
  <c r="BE208" i="4"/>
  <c r="T208" i="4"/>
  <c r="R208" i="4"/>
  <c r="P208" i="4"/>
  <c r="J208" i="4"/>
  <c r="BK177" i="4"/>
  <c r="BI177" i="4"/>
  <c r="BH177" i="4"/>
  <c r="BG177" i="4"/>
  <c r="BF177" i="4"/>
  <c r="BE177" i="4"/>
  <c r="T177" i="4"/>
  <c r="R177" i="4"/>
  <c r="P177" i="4"/>
  <c r="J177" i="4"/>
  <c r="BK146" i="4"/>
  <c r="BK145" i="4" s="1"/>
  <c r="BI146" i="4"/>
  <c r="BH146" i="4"/>
  <c r="BG146" i="4"/>
  <c r="BF146" i="4"/>
  <c r="BE146" i="4"/>
  <c r="T146" i="4"/>
  <c r="T145" i="4" s="1"/>
  <c r="T144" i="4" s="1"/>
  <c r="T143" i="4" s="1"/>
  <c r="R146" i="4"/>
  <c r="P146" i="4"/>
  <c r="P145" i="4" s="1"/>
  <c r="P144" i="4" s="1"/>
  <c r="J146" i="4"/>
  <c r="R145" i="4"/>
  <c r="R144" i="4" s="1"/>
  <c r="J140" i="4"/>
  <c r="J139" i="4"/>
  <c r="F139" i="4"/>
  <c r="F137" i="4"/>
  <c r="E135" i="4"/>
  <c r="E133" i="4"/>
  <c r="BI122" i="4"/>
  <c r="BH122" i="4"/>
  <c r="BG122" i="4"/>
  <c r="BE122" i="4"/>
  <c r="BI121" i="4"/>
  <c r="BH121" i="4"/>
  <c r="BG121" i="4"/>
  <c r="BF121" i="4"/>
  <c r="BE121" i="4"/>
  <c r="BI120" i="4"/>
  <c r="BH120" i="4"/>
  <c r="BG120" i="4"/>
  <c r="BF120" i="4"/>
  <c r="BE120" i="4"/>
  <c r="BI119" i="4"/>
  <c r="BH119" i="4"/>
  <c r="BG119" i="4"/>
  <c r="F37" i="4" s="1"/>
  <c r="BF119" i="4"/>
  <c r="BE119" i="4"/>
  <c r="BI118" i="4"/>
  <c r="BH118" i="4"/>
  <c r="BG118" i="4"/>
  <c r="BF118" i="4"/>
  <c r="BE118" i="4"/>
  <c r="BI117" i="4"/>
  <c r="F39" i="4" s="1"/>
  <c r="BH117" i="4"/>
  <c r="BG117" i="4"/>
  <c r="BF117" i="4"/>
  <c r="BE117" i="4"/>
  <c r="F35" i="4" s="1"/>
  <c r="J113" i="4"/>
  <c r="J112" i="4"/>
  <c r="J110" i="4"/>
  <c r="J109" i="4"/>
  <c r="J107" i="4"/>
  <c r="J106" i="4"/>
  <c r="J105" i="4"/>
  <c r="J104" i="4"/>
  <c r="J103" i="4"/>
  <c r="J102" i="4"/>
  <c r="J100" i="4"/>
  <c r="J99" i="4"/>
  <c r="J92" i="4"/>
  <c r="J91" i="4"/>
  <c r="F91" i="4"/>
  <c r="J89" i="4"/>
  <c r="F89" i="4"/>
  <c r="E87" i="4"/>
  <c r="J39" i="4"/>
  <c r="J38" i="4"/>
  <c r="F38" i="4"/>
  <c r="J37" i="4"/>
  <c r="J18" i="4"/>
  <c r="E18" i="4"/>
  <c r="F140" i="4" s="1"/>
  <c r="J17" i="4"/>
  <c r="J12" i="4"/>
  <c r="J137" i="4" s="1"/>
  <c r="E7" i="4"/>
  <c r="E85" i="4" s="1"/>
  <c r="BK630" i="3"/>
  <c r="BI630" i="3"/>
  <c r="BH630" i="3"/>
  <c r="BG630" i="3"/>
  <c r="BE630" i="3"/>
  <c r="T630" i="3"/>
  <c r="R630" i="3"/>
  <c r="P630" i="3"/>
  <c r="J630" i="3"/>
  <c r="BF630" i="3" s="1"/>
  <c r="BK629" i="3"/>
  <c r="T629" i="3"/>
  <c r="R629" i="3"/>
  <c r="P629" i="3"/>
  <c r="J629" i="3"/>
  <c r="BK628" i="3"/>
  <c r="BI628" i="3"/>
  <c r="BH628" i="3"/>
  <c r="BG628" i="3"/>
  <c r="BF628" i="3"/>
  <c r="BE628" i="3"/>
  <c r="T628" i="3"/>
  <c r="R628" i="3"/>
  <c r="P628" i="3"/>
  <c r="J628" i="3"/>
  <c r="BK626" i="3"/>
  <c r="BI626" i="3"/>
  <c r="BH626" i="3"/>
  <c r="BG626" i="3"/>
  <c r="BF626" i="3"/>
  <c r="BE626" i="3"/>
  <c r="T626" i="3"/>
  <c r="R626" i="3"/>
  <c r="P626" i="3"/>
  <c r="J626" i="3"/>
  <c r="BK625" i="3"/>
  <c r="BI625" i="3"/>
  <c r="BH625" i="3"/>
  <c r="BG625" i="3"/>
  <c r="BF625" i="3"/>
  <c r="BE625" i="3"/>
  <c r="T625" i="3"/>
  <c r="R625" i="3"/>
  <c r="P625" i="3"/>
  <c r="J625" i="3"/>
  <c r="BK610" i="3"/>
  <c r="BK609" i="3" s="1"/>
  <c r="BI610" i="3"/>
  <c r="BH610" i="3"/>
  <c r="BG610" i="3"/>
  <c r="BF610" i="3"/>
  <c r="BE610" i="3"/>
  <c r="T610" i="3"/>
  <c r="T609" i="3" s="1"/>
  <c r="T608" i="3" s="1"/>
  <c r="R610" i="3"/>
  <c r="P610" i="3"/>
  <c r="P609" i="3" s="1"/>
  <c r="P608" i="3" s="1"/>
  <c r="J610" i="3"/>
  <c r="R609" i="3"/>
  <c r="R608" i="3" s="1"/>
  <c r="BK598" i="3"/>
  <c r="BI598" i="3"/>
  <c r="BH598" i="3"/>
  <c r="BG598" i="3"/>
  <c r="BF598" i="3"/>
  <c r="BE598" i="3"/>
  <c r="T598" i="3"/>
  <c r="R598" i="3"/>
  <c r="P598" i="3"/>
  <c r="J598" i="3"/>
  <c r="BK589" i="3"/>
  <c r="BI589" i="3"/>
  <c r="BH589" i="3"/>
  <c r="BG589" i="3"/>
  <c r="BE589" i="3"/>
  <c r="T589" i="3"/>
  <c r="R589" i="3"/>
  <c r="P589" i="3"/>
  <c r="J589" i="3"/>
  <c r="BF589" i="3" s="1"/>
  <c r="BK588" i="3"/>
  <c r="BK587" i="3" s="1"/>
  <c r="J587" i="3" s="1"/>
  <c r="BI588" i="3"/>
  <c r="BH588" i="3"/>
  <c r="BG588" i="3"/>
  <c r="BF588" i="3"/>
  <c r="BE588" i="3"/>
  <c r="T588" i="3"/>
  <c r="R588" i="3"/>
  <c r="P588" i="3"/>
  <c r="P587" i="3" s="1"/>
  <c r="J588" i="3"/>
  <c r="R587" i="3"/>
  <c r="BK586" i="3"/>
  <c r="BI586" i="3"/>
  <c r="BH586" i="3"/>
  <c r="BG586" i="3"/>
  <c r="BE586" i="3"/>
  <c r="T586" i="3"/>
  <c r="R586" i="3"/>
  <c r="P586" i="3"/>
  <c r="J586" i="3"/>
  <c r="BF586" i="3" s="1"/>
  <c r="BK585" i="3"/>
  <c r="BI585" i="3"/>
  <c r="BH585" i="3"/>
  <c r="BG585" i="3"/>
  <c r="BE585" i="3"/>
  <c r="T585" i="3"/>
  <c r="R585" i="3"/>
  <c r="P585" i="3"/>
  <c r="J585" i="3"/>
  <c r="BF585" i="3" s="1"/>
  <c r="BK581" i="3"/>
  <c r="BI581" i="3"/>
  <c r="BH581" i="3"/>
  <c r="BG581" i="3"/>
  <c r="BE581" i="3"/>
  <c r="T581" i="3"/>
  <c r="R581" i="3"/>
  <c r="P581" i="3"/>
  <c r="J581" i="3"/>
  <c r="BF581" i="3" s="1"/>
  <c r="BK577" i="3"/>
  <c r="BI577" i="3"/>
  <c r="BH577" i="3"/>
  <c r="BG577" i="3"/>
  <c r="BE577" i="3"/>
  <c r="T577" i="3"/>
  <c r="R577" i="3"/>
  <c r="P577" i="3"/>
  <c r="J577" i="3"/>
  <c r="BF577" i="3" s="1"/>
  <c r="BK573" i="3"/>
  <c r="BI573" i="3"/>
  <c r="BH573" i="3"/>
  <c r="BG573" i="3"/>
  <c r="BE573" i="3"/>
  <c r="T573" i="3"/>
  <c r="R573" i="3"/>
  <c r="P573" i="3"/>
  <c r="J573" i="3"/>
  <c r="BF573" i="3" s="1"/>
  <c r="BK572" i="3"/>
  <c r="BI572" i="3"/>
  <c r="BH572" i="3"/>
  <c r="BG572" i="3"/>
  <c r="BE572" i="3"/>
  <c r="T572" i="3"/>
  <c r="R572" i="3"/>
  <c r="P572" i="3"/>
  <c r="J572" i="3"/>
  <c r="BF572" i="3" s="1"/>
  <c r="BK571" i="3"/>
  <c r="BI571" i="3"/>
  <c r="BH571" i="3"/>
  <c r="BG571" i="3"/>
  <c r="BE571" i="3"/>
  <c r="T571" i="3"/>
  <c r="R571" i="3"/>
  <c r="P571" i="3"/>
  <c r="J571" i="3"/>
  <c r="BF571" i="3" s="1"/>
  <c r="BK570" i="3"/>
  <c r="BI570" i="3"/>
  <c r="BH570" i="3"/>
  <c r="BG570" i="3"/>
  <c r="BF570" i="3"/>
  <c r="BE570" i="3"/>
  <c r="T570" i="3"/>
  <c r="R570" i="3"/>
  <c r="P570" i="3"/>
  <c r="J570" i="3"/>
  <c r="BK564" i="3"/>
  <c r="BI564" i="3"/>
  <c r="BH564" i="3"/>
  <c r="BG564" i="3"/>
  <c r="BE564" i="3"/>
  <c r="T564" i="3"/>
  <c r="R564" i="3"/>
  <c r="P564" i="3"/>
  <c r="J564" i="3"/>
  <c r="BF564" i="3" s="1"/>
  <c r="BK558" i="3"/>
  <c r="BI558" i="3"/>
  <c r="BH558" i="3"/>
  <c r="BG558" i="3"/>
  <c r="BF558" i="3"/>
  <c r="BE558" i="3"/>
  <c r="T558" i="3"/>
  <c r="R558" i="3"/>
  <c r="P558" i="3"/>
  <c r="J558" i="3"/>
  <c r="BK556" i="3"/>
  <c r="BI556" i="3"/>
  <c r="BH556" i="3"/>
  <c r="BG556" i="3"/>
  <c r="BE556" i="3"/>
  <c r="T556" i="3"/>
  <c r="R556" i="3"/>
  <c r="P556" i="3"/>
  <c r="J556" i="3"/>
  <c r="BF556" i="3" s="1"/>
  <c r="BK555" i="3"/>
  <c r="BI555" i="3"/>
  <c r="BH555" i="3"/>
  <c r="BG555" i="3"/>
  <c r="BF555" i="3"/>
  <c r="BE555" i="3"/>
  <c r="T555" i="3"/>
  <c r="R555" i="3"/>
  <c r="R554" i="3" s="1"/>
  <c r="P555" i="3"/>
  <c r="P554" i="3" s="1"/>
  <c r="J555" i="3"/>
  <c r="BK554" i="3"/>
  <c r="T554" i="3"/>
  <c r="J554" i="3"/>
  <c r="BK553" i="3"/>
  <c r="BI553" i="3"/>
  <c r="BH553" i="3"/>
  <c r="BG553" i="3"/>
  <c r="BF553" i="3"/>
  <c r="BE553" i="3"/>
  <c r="T553" i="3"/>
  <c r="R553" i="3"/>
  <c r="P553" i="3"/>
  <c r="J553" i="3"/>
  <c r="BK552" i="3"/>
  <c r="BI552" i="3"/>
  <c r="BH552" i="3"/>
  <c r="BG552" i="3"/>
  <c r="BE552" i="3"/>
  <c r="T552" i="3"/>
  <c r="R552" i="3"/>
  <c r="P552" i="3"/>
  <c r="J552" i="3"/>
  <c r="BF552" i="3" s="1"/>
  <c r="BK551" i="3"/>
  <c r="BI551" i="3"/>
  <c r="BH551" i="3"/>
  <c r="BG551" i="3"/>
  <c r="BF551" i="3"/>
  <c r="BE551" i="3"/>
  <c r="T551" i="3"/>
  <c r="R551" i="3"/>
  <c r="P551" i="3"/>
  <c r="J551" i="3"/>
  <c r="BK541" i="3"/>
  <c r="BI541" i="3"/>
  <c r="BH541" i="3"/>
  <c r="BG541" i="3"/>
  <c r="BE541" i="3"/>
  <c r="T541" i="3"/>
  <c r="R541" i="3"/>
  <c r="P541" i="3"/>
  <c r="J541" i="3"/>
  <c r="BF541" i="3" s="1"/>
  <c r="BK538" i="3"/>
  <c r="BI538" i="3"/>
  <c r="BH538" i="3"/>
  <c r="BG538" i="3"/>
  <c r="BF538" i="3"/>
  <c r="BE538" i="3"/>
  <c r="T538" i="3"/>
  <c r="R538" i="3"/>
  <c r="P538" i="3"/>
  <c r="J538" i="3"/>
  <c r="BK521" i="3"/>
  <c r="BI521" i="3"/>
  <c r="BH521" i="3"/>
  <c r="BG521" i="3"/>
  <c r="BF521" i="3"/>
  <c r="BE521" i="3"/>
  <c r="T521" i="3"/>
  <c r="R521" i="3"/>
  <c r="P521" i="3"/>
  <c r="J521" i="3"/>
  <c r="BK504" i="3"/>
  <c r="BK486" i="3" s="1"/>
  <c r="J486" i="3" s="1"/>
  <c r="J106" i="3" s="1"/>
  <c r="BI504" i="3"/>
  <c r="BH504" i="3"/>
  <c r="BG504" i="3"/>
  <c r="BF504" i="3"/>
  <c r="BE504" i="3"/>
  <c r="T504" i="3"/>
  <c r="R504" i="3"/>
  <c r="P504" i="3"/>
  <c r="J504" i="3"/>
  <c r="BK487" i="3"/>
  <c r="BI487" i="3"/>
  <c r="BH487" i="3"/>
  <c r="BG487" i="3"/>
  <c r="BE487" i="3"/>
  <c r="T487" i="3"/>
  <c r="R487" i="3"/>
  <c r="P487" i="3"/>
  <c r="J487" i="3"/>
  <c r="BF487" i="3" s="1"/>
  <c r="R486" i="3"/>
  <c r="BK485" i="3"/>
  <c r="BI485" i="3"/>
  <c r="BH485" i="3"/>
  <c r="BG485" i="3"/>
  <c r="BE485" i="3"/>
  <c r="T485" i="3"/>
  <c r="R485" i="3"/>
  <c r="P485" i="3"/>
  <c r="J485" i="3"/>
  <c r="BF485" i="3" s="1"/>
  <c r="BK484" i="3"/>
  <c r="BI484" i="3"/>
  <c r="BH484" i="3"/>
  <c r="BG484" i="3"/>
  <c r="BE484" i="3"/>
  <c r="T484" i="3"/>
  <c r="R484" i="3"/>
  <c r="P484" i="3"/>
  <c r="J484" i="3"/>
  <c r="BF484" i="3" s="1"/>
  <c r="BK483" i="3"/>
  <c r="BI483" i="3"/>
  <c r="BH483" i="3"/>
  <c r="BG483" i="3"/>
  <c r="BE483" i="3"/>
  <c r="T483" i="3"/>
  <c r="R483" i="3"/>
  <c r="P483" i="3"/>
  <c r="J483" i="3"/>
  <c r="BF483" i="3" s="1"/>
  <c r="BK482" i="3"/>
  <c r="BI482" i="3"/>
  <c r="BH482" i="3"/>
  <c r="BG482" i="3"/>
  <c r="BE482" i="3"/>
  <c r="T482" i="3"/>
  <c r="R482" i="3"/>
  <c r="P482" i="3"/>
  <c r="J482" i="3"/>
  <c r="BF482" i="3" s="1"/>
  <c r="BK480" i="3"/>
  <c r="BI480" i="3"/>
  <c r="BH480" i="3"/>
  <c r="BG480" i="3"/>
  <c r="BE480" i="3"/>
  <c r="T480" i="3"/>
  <c r="R480" i="3"/>
  <c r="P480" i="3"/>
  <c r="J480" i="3"/>
  <c r="BF480" i="3" s="1"/>
  <c r="BK479" i="3"/>
  <c r="BI479" i="3"/>
  <c r="BH479" i="3"/>
  <c r="BG479" i="3"/>
  <c r="BE479" i="3"/>
  <c r="T479" i="3"/>
  <c r="R479" i="3"/>
  <c r="P479" i="3"/>
  <c r="J479" i="3"/>
  <c r="BF479" i="3" s="1"/>
  <c r="BK478" i="3"/>
  <c r="BI478" i="3"/>
  <c r="BH478" i="3"/>
  <c r="BG478" i="3"/>
  <c r="BF478" i="3"/>
  <c r="BE478" i="3"/>
  <c r="T478" i="3"/>
  <c r="R478" i="3"/>
  <c r="P478" i="3"/>
  <c r="P477" i="3" s="1"/>
  <c r="J478" i="3"/>
  <c r="BK477" i="3"/>
  <c r="T477" i="3"/>
  <c r="J477" i="3"/>
  <c r="BK476" i="3"/>
  <c r="BI476" i="3"/>
  <c r="BH476" i="3"/>
  <c r="BG476" i="3"/>
  <c r="BF476" i="3"/>
  <c r="BE476" i="3"/>
  <c r="T476" i="3"/>
  <c r="R476" i="3"/>
  <c r="P476" i="3"/>
  <c r="J476" i="3"/>
  <c r="BK475" i="3"/>
  <c r="BI475" i="3"/>
  <c r="BH475" i="3"/>
  <c r="BG475" i="3"/>
  <c r="BE475" i="3"/>
  <c r="T475" i="3"/>
  <c r="R475" i="3"/>
  <c r="P475" i="3"/>
  <c r="J475" i="3"/>
  <c r="BF475" i="3" s="1"/>
  <c r="BK471" i="3"/>
  <c r="BI471" i="3"/>
  <c r="BH471" i="3"/>
  <c r="BG471" i="3"/>
  <c r="BF471" i="3"/>
  <c r="BE471" i="3"/>
  <c r="T471" i="3"/>
  <c r="R471" i="3"/>
  <c r="R465" i="3" s="1"/>
  <c r="P471" i="3"/>
  <c r="J471" i="3"/>
  <c r="BK466" i="3"/>
  <c r="BI466" i="3"/>
  <c r="BH466" i="3"/>
  <c r="BG466" i="3"/>
  <c r="BE466" i="3"/>
  <c r="T466" i="3"/>
  <c r="T465" i="3" s="1"/>
  <c r="R466" i="3"/>
  <c r="P466" i="3"/>
  <c r="J466" i="3"/>
  <c r="BF466" i="3" s="1"/>
  <c r="BK465" i="3"/>
  <c r="P465" i="3"/>
  <c r="J465" i="3"/>
  <c r="J104" i="3" s="1"/>
  <c r="BK464" i="3"/>
  <c r="BI464" i="3"/>
  <c r="BH464" i="3"/>
  <c r="BG464" i="3"/>
  <c r="BE464" i="3"/>
  <c r="T464" i="3"/>
  <c r="R464" i="3"/>
  <c r="P464" i="3"/>
  <c r="J464" i="3"/>
  <c r="BF464" i="3" s="1"/>
  <c r="BK463" i="3"/>
  <c r="BI463" i="3"/>
  <c r="BH463" i="3"/>
  <c r="BG463" i="3"/>
  <c r="BF463" i="3"/>
  <c r="BE463" i="3"/>
  <c r="T463" i="3"/>
  <c r="R463" i="3"/>
  <c r="P463" i="3"/>
  <c r="J463" i="3"/>
  <c r="BK458" i="3"/>
  <c r="BI458" i="3"/>
  <c r="BH458" i="3"/>
  <c r="BG458" i="3"/>
  <c r="BE458" i="3"/>
  <c r="T458" i="3"/>
  <c r="R458" i="3"/>
  <c r="P458" i="3"/>
  <c r="J458" i="3"/>
  <c r="BF458" i="3" s="1"/>
  <c r="BK453" i="3"/>
  <c r="BI453" i="3"/>
  <c r="BH453" i="3"/>
  <c r="BG453" i="3"/>
  <c r="BF453" i="3"/>
  <c r="BE453" i="3"/>
  <c r="T453" i="3"/>
  <c r="R453" i="3"/>
  <c r="P453" i="3"/>
  <c r="J453" i="3"/>
  <c r="BK451" i="3"/>
  <c r="BI451" i="3"/>
  <c r="BH451" i="3"/>
  <c r="BG451" i="3"/>
  <c r="BE451" i="3"/>
  <c r="T451" i="3"/>
  <c r="R451" i="3"/>
  <c r="P451" i="3"/>
  <c r="J451" i="3"/>
  <c r="BF451" i="3" s="1"/>
  <c r="BK449" i="3"/>
  <c r="BI449" i="3"/>
  <c r="BH449" i="3"/>
  <c r="BG449" i="3"/>
  <c r="BF449" i="3"/>
  <c r="BE449" i="3"/>
  <c r="T449" i="3"/>
  <c r="R449" i="3"/>
  <c r="P449" i="3"/>
  <c r="J449" i="3"/>
  <c r="BK445" i="3"/>
  <c r="BI445" i="3"/>
  <c r="BH445" i="3"/>
  <c r="BG445" i="3"/>
  <c r="BE445" i="3"/>
  <c r="T445" i="3"/>
  <c r="R445" i="3"/>
  <c r="P445" i="3"/>
  <c r="J445" i="3"/>
  <c r="BF445" i="3" s="1"/>
  <c r="BK440" i="3"/>
  <c r="BI440" i="3"/>
  <c r="BH440" i="3"/>
  <c r="BG440" i="3"/>
  <c r="BF440" i="3"/>
  <c r="BE440" i="3"/>
  <c r="T440" i="3"/>
  <c r="R440" i="3"/>
  <c r="P440" i="3"/>
  <c r="J440" i="3"/>
  <c r="BK435" i="3"/>
  <c r="BI435" i="3"/>
  <c r="BH435" i="3"/>
  <c r="BG435" i="3"/>
  <c r="BE435" i="3"/>
  <c r="T435" i="3"/>
  <c r="T429" i="3" s="1"/>
  <c r="R435" i="3"/>
  <c r="P435" i="3"/>
  <c r="J435" i="3"/>
  <c r="BF435" i="3" s="1"/>
  <c r="BK430" i="3"/>
  <c r="BK429" i="3" s="1"/>
  <c r="BI430" i="3"/>
  <c r="BH430" i="3"/>
  <c r="BG430" i="3"/>
  <c r="BF430" i="3"/>
  <c r="BE430" i="3"/>
  <c r="T430" i="3"/>
  <c r="R430" i="3"/>
  <c r="P430" i="3"/>
  <c r="P429" i="3" s="1"/>
  <c r="J430" i="3"/>
  <c r="R429" i="3"/>
  <c r="BK427" i="3"/>
  <c r="BK426" i="3" s="1"/>
  <c r="J426" i="3" s="1"/>
  <c r="J101" i="3" s="1"/>
  <c r="BI427" i="3"/>
  <c r="BH427" i="3"/>
  <c r="BG427" i="3"/>
  <c r="BF427" i="3"/>
  <c r="BE427" i="3"/>
  <c r="T427" i="3"/>
  <c r="R427" i="3"/>
  <c r="P427" i="3"/>
  <c r="P426" i="3" s="1"/>
  <c r="J427" i="3"/>
  <c r="T426" i="3"/>
  <c r="R426" i="3"/>
  <c r="BK425" i="3"/>
  <c r="BI425" i="3"/>
  <c r="BH425" i="3"/>
  <c r="BG425" i="3"/>
  <c r="BE425" i="3"/>
  <c r="T425" i="3"/>
  <c r="R425" i="3"/>
  <c r="P425" i="3"/>
  <c r="J425" i="3"/>
  <c r="BF425" i="3" s="1"/>
  <c r="BK423" i="3"/>
  <c r="BI423" i="3"/>
  <c r="BH423" i="3"/>
  <c r="BG423" i="3"/>
  <c r="BF423" i="3"/>
  <c r="BE423" i="3"/>
  <c r="T423" i="3"/>
  <c r="R423" i="3"/>
  <c r="P423" i="3"/>
  <c r="J423" i="3"/>
  <c r="BK422" i="3"/>
  <c r="BI422" i="3"/>
  <c r="BH422" i="3"/>
  <c r="BG422" i="3"/>
  <c r="BE422" i="3"/>
  <c r="T422" i="3"/>
  <c r="R422" i="3"/>
  <c r="P422" i="3"/>
  <c r="J422" i="3"/>
  <c r="BF422" i="3" s="1"/>
  <c r="BK420" i="3"/>
  <c r="BI420" i="3"/>
  <c r="BH420" i="3"/>
  <c r="BG420" i="3"/>
  <c r="BF420" i="3"/>
  <c r="BE420" i="3"/>
  <c r="T420" i="3"/>
  <c r="R420" i="3"/>
  <c r="P420" i="3"/>
  <c r="J420" i="3"/>
  <c r="BK419" i="3"/>
  <c r="BI419" i="3"/>
  <c r="BH419" i="3"/>
  <c r="BG419" i="3"/>
  <c r="BE419" i="3"/>
  <c r="T419" i="3"/>
  <c r="R419" i="3"/>
  <c r="P419" i="3"/>
  <c r="J419" i="3"/>
  <c r="BF419" i="3" s="1"/>
  <c r="BK417" i="3"/>
  <c r="BI417" i="3"/>
  <c r="BH417" i="3"/>
  <c r="BG417" i="3"/>
  <c r="BF417" i="3"/>
  <c r="BE417" i="3"/>
  <c r="T417" i="3"/>
  <c r="R417" i="3"/>
  <c r="P417" i="3"/>
  <c r="J417" i="3"/>
  <c r="BK416" i="3"/>
  <c r="BI416" i="3"/>
  <c r="BH416" i="3"/>
  <c r="BG416" i="3"/>
  <c r="BE416" i="3"/>
  <c r="T416" i="3"/>
  <c r="R416" i="3"/>
  <c r="P416" i="3"/>
  <c r="J416" i="3"/>
  <c r="BF416" i="3" s="1"/>
  <c r="BK414" i="3"/>
  <c r="BI414" i="3"/>
  <c r="BH414" i="3"/>
  <c r="BG414" i="3"/>
  <c r="BF414" i="3"/>
  <c r="BE414" i="3"/>
  <c r="T414" i="3"/>
  <c r="R414" i="3"/>
  <c r="P414" i="3"/>
  <c r="J414" i="3"/>
  <c r="BK409" i="3"/>
  <c r="BI409" i="3"/>
  <c r="BH409" i="3"/>
  <c r="BG409" i="3"/>
  <c r="BE409" i="3"/>
  <c r="T409" i="3"/>
  <c r="R409" i="3"/>
  <c r="P409" i="3"/>
  <c r="J409" i="3"/>
  <c r="BF409" i="3" s="1"/>
  <c r="BK403" i="3"/>
  <c r="BI403" i="3"/>
  <c r="BH403" i="3"/>
  <c r="BG403" i="3"/>
  <c r="BF403" i="3"/>
  <c r="BE403" i="3"/>
  <c r="T403" i="3"/>
  <c r="R403" i="3"/>
  <c r="P403" i="3"/>
  <c r="J403" i="3"/>
  <c r="BK398" i="3"/>
  <c r="BI398" i="3"/>
  <c r="BH398" i="3"/>
  <c r="BG398" i="3"/>
  <c r="BE398" i="3"/>
  <c r="T398" i="3"/>
  <c r="R398" i="3"/>
  <c r="P398" i="3"/>
  <c r="J398" i="3"/>
  <c r="BF398" i="3" s="1"/>
  <c r="BK394" i="3"/>
  <c r="BI394" i="3"/>
  <c r="BH394" i="3"/>
  <c r="BG394" i="3"/>
  <c r="BF394" i="3"/>
  <c r="BE394" i="3"/>
  <c r="T394" i="3"/>
  <c r="R394" i="3"/>
  <c r="P394" i="3"/>
  <c r="J394" i="3"/>
  <c r="BK388" i="3"/>
  <c r="BI388" i="3"/>
  <c r="BH388" i="3"/>
  <c r="BG388" i="3"/>
  <c r="BE388" i="3"/>
  <c r="T388" i="3"/>
  <c r="R388" i="3"/>
  <c r="P388" i="3"/>
  <c r="J388" i="3"/>
  <c r="BF388" i="3" s="1"/>
  <c r="BK380" i="3"/>
  <c r="BI380" i="3"/>
  <c r="BH380" i="3"/>
  <c r="BG380" i="3"/>
  <c r="BF380" i="3"/>
  <c r="BE380" i="3"/>
  <c r="T380" i="3"/>
  <c r="R380" i="3"/>
  <c r="P380" i="3"/>
  <c r="J380" i="3"/>
  <c r="BK373" i="3"/>
  <c r="BI373" i="3"/>
  <c r="BH373" i="3"/>
  <c r="BG373" i="3"/>
  <c r="BE373" i="3"/>
  <c r="T373" i="3"/>
  <c r="R373" i="3"/>
  <c r="P373" i="3"/>
  <c r="J373" i="3"/>
  <c r="BF373" i="3" s="1"/>
  <c r="BK369" i="3"/>
  <c r="BI369" i="3"/>
  <c r="BH369" i="3"/>
  <c r="BG369" i="3"/>
  <c r="BF369" i="3"/>
  <c r="BE369" i="3"/>
  <c r="T369" i="3"/>
  <c r="R369" i="3"/>
  <c r="P369" i="3"/>
  <c r="J369" i="3"/>
  <c r="BK363" i="3"/>
  <c r="BI363" i="3"/>
  <c r="BH363" i="3"/>
  <c r="BG363" i="3"/>
  <c r="BE363" i="3"/>
  <c r="T363" i="3"/>
  <c r="R363" i="3"/>
  <c r="P363" i="3"/>
  <c r="J363" i="3"/>
  <c r="BF363" i="3" s="1"/>
  <c r="BK354" i="3"/>
  <c r="BI354" i="3"/>
  <c r="BH354" i="3"/>
  <c r="BG354" i="3"/>
  <c r="BF354" i="3"/>
  <c r="BE354" i="3"/>
  <c r="T354" i="3"/>
  <c r="R354" i="3"/>
  <c r="P354" i="3"/>
  <c r="J354" i="3"/>
  <c r="BK352" i="3"/>
  <c r="BI352" i="3"/>
  <c r="BH352" i="3"/>
  <c r="BG352" i="3"/>
  <c r="BE352" i="3"/>
  <c r="T352" i="3"/>
  <c r="R352" i="3"/>
  <c r="P352" i="3"/>
  <c r="J352" i="3"/>
  <c r="BF352" i="3" s="1"/>
  <c r="BK350" i="3"/>
  <c r="BI350" i="3"/>
  <c r="BH350" i="3"/>
  <c r="BG350" i="3"/>
  <c r="BF350" i="3"/>
  <c r="BE350" i="3"/>
  <c r="T350" i="3"/>
  <c r="R350" i="3"/>
  <c r="R341" i="3" s="1"/>
  <c r="P350" i="3"/>
  <c r="J350" i="3"/>
  <c r="BK342" i="3"/>
  <c r="BI342" i="3"/>
  <c r="BH342" i="3"/>
  <c r="BG342" i="3"/>
  <c r="BE342" i="3"/>
  <c r="T342" i="3"/>
  <c r="T341" i="3" s="1"/>
  <c r="R342" i="3"/>
  <c r="P342" i="3"/>
  <c r="J342" i="3"/>
  <c r="BF342" i="3" s="1"/>
  <c r="BK341" i="3"/>
  <c r="P341" i="3"/>
  <c r="J341" i="3"/>
  <c r="J100" i="3" s="1"/>
  <c r="BK316" i="3"/>
  <c r="BI316" i="3"/>
  <c r="BH316" i="3"/>
  <c r="BG316" i="3"/>
  <c r="BE316" i="3"/>
  <c r="T316" i="3"/>
  <c r="R316" i="3"/>
  <c r="P316" i="3"/>
  <c r="J316" i="3"/>
  <c r="BF316" i="3" s="1"/>
  <c r="BK291" i="3"/>
  <c r="BI291" i="3"/>
  <c r="BH291" i="3"/>
  <c r="BG291" i="3"/>
  <c r="BF291" i="3"/>
  <c r="BE291" i="3"/>
  <c r="T291" i="3"/>
  <c r="R291" i="3"/>
  <c r="P291" i="3"/>
  <c r="J291" i="3"/>
  <c r="BK238" i="3"/>
  <c r="BI238" i="3"/>
  <c r="BH238" i="3"/>
  <c r="BG238" i="3"/>
  <c r="BE238" i="3"/>
  <c r="T238" i="3"/>
  <c r="R238" i="3"/>
  <c r="P238" i="3"/>
  <c r="J238" i="3"/>
  <c r="BF238" i="3" s="1"/>
  <c r="BK205" i="3"/>
  <c r="BI205" i="3"/>
  <c r="BH205" i="3"/>
  <c r="BG205" i="3"/>
  <c r="BF205" i="3"/>
  <c r="BE205" i="3"/>
  <c r="T205" i="3"/>
  <c r="R205" i="3"/>
  <c r="P205" i="3"/>
  <c r="J205" i="3"/>
  <c r="BK200" i="3"/>
  <c r="BI200" i="3"/>
  <c r="BH200" i="3"/>
  <c r="BG200" i="3"/>
  <c r="BE200" i="3"/>
  <c r="T200" i="3"/>
  <c r="R200" i="3"/>
  <c r="P200" i="3"/>
  <c r="J200" i="3"/>
  <c r="BF200" i="3" s="1"/>
  <c r="BK195" i="3"/>
  <c r="BI195" i="3"/>
  <c r="BH195" i="3"/>
  <c r="BG195" i="3"/>
  <c r="BF195" i="3"/>
  <c r="BE195" i="3"/>
  <c r="T195" i="3"/>
  <c r="R195" i="3"/>
  <c r="P195" i="3"/>
  <c r="J195" i="3"/>
  <c r="BK190" i="3"/>
  <c r="BI190" i="3"/>
  <c r="BH190" i="3"/>
  <c r="BG190" i="3"/>
  <c r="BE190" i="3"/>
  <c r="T190" i="3"/>
  <c r="R190" i="3"/>
  <c r="P190" i="3"/>
  <c r="J190" i="3"/>
  <c r="BF190" i="3" s="1"/>
  <c r="BK187" i="3"/>
  <c r="BI187" i="3"/>
  <c r="BH187" i="3"/>
  <c r="BG187" i="3"/>
  <c r="BF187" i="3"/>
  <c r="BE187" i="3"/>
  <c r="T187" i="3"/>
  <c r="R187" i="3"/>
  <c r="P187" i="3"/>
  <c r="J187" i="3"/>
  <c r="BK184" i="3"/>
  <c r="BI184" i="3"/>
  <c r="BH184" i="3"/>
  <c r="BG184" i="3"/>
  <c r="BE184" i="3"/>
  <c r="T184" i="3"/>
  <c r="R184" i="3"/>
  <c r="P184" i="3"/>
  <c r="J184" i="3"/>
  <c r="BF184" i="3" s="1"/>
  <c r="BK181" i="3"/>
  <c r="BI181" i="3"/>
  <c r="BH181" i="3"/>
  <c r="BG181" i="3"/>
  <c r="BF181" i="3"/>
  <c r="BE181" i="3"/>
  <c r="T181" i="3"/>
  <c r="R181" i="3"/>
  <c r="P181" i="3"/>
  <c r="J181" i="3"/>
  <c r="BK167" i="3"/>
  <c r="BI167" i="3"/>
  <c r="BH167" i="3"/>
  <c r="BG167" i="3"/>
  <c r="BE167" i="3"/>
  <c r="T167" i="3"/>
  <c r="R167" i="3"/>
  <c r="P167" i="3"/>
  <c r="J167" i="3"/>
  <c r="BF167" i="3" s="1"/>
  <c r="BK158" i="3"/>
  <c r="BI158" i="3"/>
  <c r="BH158" i="3"/>
  <c r="BG158" i="3"/>
  <c r="BF158" i="3"/>
  <c r="BE158" i="3"/>
  <c r="T158" i="3"/>
  <c r="R158" i="3"/>
  <c r="P158" i="3"/>
  <c r="P149" i="3" s="1"/>
  <c r="J158" i="3"/>
  <c r="BK150" i="3"/>
  <c r="BI150" i="3"/>
  <c r="BH150" i="3"/>
  <c r="BG150" i="3"/>
  <c r="BE150" i="3"/>
  <c r="T150" i="3"/>
  <c r="T149" i="3" s="1"/>
  <c r="R150" i="3"/>
  <c r="R149" i="3" s="1"/>
  <c r="P150" i="3"/>
  <c r="J150" i="3"/>
  <c r="BF150" i="3" s="1"/>
  <c r="BK149" i="3"/>
  <c r="J149" i="3"/>
  <c r="J99" i="3" s="1"/>
  <c r="BK144" i="3"/>
  <c r="BK143" i="3" s="1"/>
  <c r="BI144" i="3"/>
  <c r="BH144" i="3"/>
  <c r="BG144" i="3"/>
  <c r="BF144" i="3"/>
  <c r="BE144" i="3"/>
  <c r="T144" i="3"/>
  <c r="R144" i="3"/>
  <c r="R143" i="3" s="1"/>
  <c r="P144" i="3"/>
  <c r="P143" i="3" s="1"/>
  <c r="P142" i="3" s="1"/>
  <c r="J144" i="3"/>
  <c r="T143" i="3"/>
  <c r="J138" i="3"/>
  <c r="F138" i="3"/>
  <c r="J137" i="3"/>
  <c r="F137" i="3"/>
  <c r="F135" i="3"/>
  <c r="E133" i="3"/>
  <c r="BI120" i="3"/>
  <c r="BH120" i="3"/>
  <c r="BG120" i="3"/>
  <c r="BE120" i="3"/>
  <c r="BI119" i="3"/>
  <c r="BH119" i="3"/>
  <c r="BG119" i="3"/>
  <c r="BF119" i="3"/>
  <c r="BE119" i="3"/>
  <c r="BI118" i="3"/>
  <c r="BH118" i="3"/>
  <c r="BG118" i="3"/>
  <c r="F37" i="3" s="1"/>
  <c r="BF118" i="3"/>
  <c r="BE118" i="3"/>
  <c r="BI117" i="3"/>
  <c r="BH117" i="3"/>
  <c r="BG117" i="3"/>
  <c r="BF117" i="3"/>
  <c r="BE117" i="3"/>
  <c r="BI116" i="3"/>
  <c r="F39" i="3" s="1"/>
  <c r="BD96" i="1" s="1"/>
  <c r="BH116" i="3"/>
  <c r="F38" i="3" s="1"/>
  <c r="BC96" i="1" s="1"/>
  <c r="BG116" i="3"/>
  <c r="BF116" i="3"/>
  <c r="BE116" i="3"/>
  <c r="F35" i="3" s="1"/>
  <c r="AZ96" i="1" s="1"/>
  <c r="BI115" i="3"/>
  <c r="BH115" i="3"/>
  <c r="BG115" i="3"/>
  <c r="BF115" i="3"/>
  <c r="BE115" i="3"/>
  <c r="J111" i="3"/>
  <c r="J108" i="3"/>
  <c r="J107" i="3"/>
  <c r="J105" i="3"/>
  <c r="J92" i="3"/>
  <c r="F92" i="3"/>
  <c r="J91" i="3"/>
  <c r="F91" i="3"/>
  <c r="F89" i="3"/>
  <c r="E87" i="3"/>
  <c r="J39" i="3"/>
  <c r="J38" i="3"/>
  <c r="J37" i="3"/>
  <c r="J35" i="3"/>
  <c r="J18" i="3"/>
  <c r="E18" i="3"/>
  <c r="J17" i="3"/>
  <c r="J12" i="3"/>
  <c r="J135" i="3" s="1"/>
  <c r="E7" i="3"/>
  <c r="E131" i="3" s="1"/>
  <c r="BK566" i="2"/>
  <c r="BI566" i="2"/>
  <c r="BH566" i="2"/>
  <c r="BG566" i="2"/>
  <c r="BE566" i="2"/>
  <c r="T566" i="2"/>
  <c r="T565" i="2" s="1"/>
  <c r="R566" i="2"/>
  <c r="R565" i="2" s="1"/>
  <c r="P566" i="2"/>
  <c r="J566" i="2"/>
  <c r="BF566" i="2" s="1"/>
  <c r="BK565" i="2"/>
  <c r="P565" i="2"/>
  <c r="J565" i="2"/>
  <c r="BK563" i="2"/>
  <c r="BI563" i="2"/>
  <c r="BH563" i="2"/>
  <c r="BG563" i="2"/>
  <c r="BF563" i="2"/>
  <c r="BE563" i="2"/>
  <c r="T563" i="2"/>
  <c r="R563" i="2"/>
  <c r="P563" i="2"/>
  <c r="J563" i="2"/>
  <c r="BK562" i="2"/>
  <c r="BI562" i="2"/>
  <c r="BH562" i="2"/>
  <c r="BG562" i="2"/>
  <c r="BE562" i="2"/>
  <c r="T562" i="2"/>
  <c r="R562" i="2"/>
  <c r="P562" i="2"/>
  <c r="J562" i="2"/>
  <c r="BF562" i="2" s="1"/>
  <c r="BK547" i="2"/>
  <c r="BK546" i="2" s="1"/>
  <c r="BI547" i="2"/>
  <c r="BH547" i="2"/>
  <c r="BG547" i="2"/>
  <c r="BF547" i="2"/>
  <c r="BE547" i="2"/>
  <c r="T547" i="2"/>
  <c r="R547" i="2"/>
  <c r="R546" i="2" s="1"/>
  <c r="R545" i="2" s="1"/>
  <c r="P547" i="2"/>
  <c r="P546" i="2" s="1"/>
  <c r="P545" i="2" s="1"/>
  <c r="J547" i="2"/>
  <c r="T546" i="2"/>
  <c r="T545" i="2" s="1"/>
  <c r="BK537" i="2"/>
  <c r="BI537" i="2"/>
  <c r="BH537" i="2"/>
  <c r="BG537" i="2"/>
  <c r="BF537" i="2"/>
  <c r="BE537" i="2"/>
  <c r="T537" i="2"/>
  <c r="R537" i="2"/>
  <c r="P537" i="2"/>
  <c r="J537" i="2"/>
  <c r="BK530" i="2"/>
  <c r="BI530" i="2"/>
  <c r="BH530" i="2"/>
  <c r="BG530" i="2"/>
  <c r="BE530" i="2"/>
  <c r="T530" i="2"/>
  <c r="R530" i="2"/>
  <c r="P530" i="2"/>
  <c r="J530" i="2"/>
  <c r="BF530" i="2" s="1"/>
  <c r="BK529" i="2"/>
  <c r="BK528" i="2" s="1"/>
  <c r="J528" i="2" s="1"/>
  <c r="J107" i="2" s="1"/>
  <c r="BI529" i="2"/>
  <c r="BH529" i="2"/>
  <c r="BG529" i="2"/>
  <c r="BF529" i="2"/>
  <c r="BE529" i="2"/>
  <c r="T529" i="2"/>
  <c r="R529" i="2"/>
  <c r="R528" i="2" s="1"/>
  <c r="P529" i="2"/>
  <c r="P528" i="2" s="1"/>
  <c r="J529" i="2"/>
  <c r="T528" i="2"/>
  <c r="BK527" i="2"/>
  <c r="BI527" i="2"/>
  <c r="BH527" i="2"/>
  <c r="BG527" i="2"/>
  <c r="BF527" i="2"/>
  <c r="BE527" i="2"/>
  <c r="T527" i="2"/>
  <c r="R527" i="2"/>
  <c r="P527" i="2"/>
  <c r="J527" i="2"/>
  <c r="BK526" i="2"/>
  <c r="BI526" i="2"/>
  <c r="BH526" i="2"/>
  <c r="BG526" i="2"/>
  <c r="BE526" i="2"/>
  <c r="T526" i="2"/>
  <c r="R526" i="2"/>
  <c r="P526" i="2"/>
  <c r="J526" i="2"/>
  <c r="BF526" i="2" s="1"/>
  <c r="BK522" i="2"/>
  <c r="BI522" i="2"/>
  <c r="BH522" i="2"/>
  <c r="BG522" i="2"/>
  <c r="BF522" i="2"/>
  <c r="BE522" i="2"/>
  <c r="T522" i="2"/>
  <c r="R522" i="2"/>
  <c r="P522" i="2"/>
  <c r="P517" i="2" s="1"/>
  <c r="J522" i="2"/>
  <c r="BK518" i="2"/>
  <c r="BI518" i="2"/>
  <c r="BH518" i="2"/>
  <c r="BG518" i="2"/>
  <c r="BE518" i="2"/>
  <c r="T518" i="2"/>
  <c r="T517" i="2" s="1"/>
  <c r="R518" i="2"/>
  <c r="R517" i="2" s="1"/>
  <c r="P518" i="2"/>
  <c r="J518" i="2"/>
  <c r="BF518" i="2" s="1"/>
  <c r="BK517" i="2"/>
  <c r="J517" i="2"/>
  <c r="BK516" i="2"/>
  <c r="BI516" i="2"/>
  <c r="BH516" i="2"/>
  <c r="BG516" i="2"/>
  <c r="BF516" i="2"/>
  <c r="BE516" i="2"/>
  <c r="T516" i="2"/>
  <c r="R516" i="2"/>
  <c r="P516" i="2"/>
  <c r="J516" i="2"/>
  <c r="BK515" i="2"/>
  <c r="BI515" i="2"/>
  <c r="BH515" i="2"/>
  <c r="BG515" i="2"/>
  <c r="BE515" i="2"/>
  <c r="T515" i="2"/>
  <c r="R515" i="2"/>
  <c r="P515" i="2"/>
  <c r="J515" i="2"/>
  <c r="BF515" i="2" s="1"/>
  <c r="BK514" i="2"/>
  <c r="BI514" i="2"/>
  <c r="BH514" i="2"/>
  <c r="BG514" i="2"/>
  <c r="BF514" i="2"/>
  <c r="BE514" i="2"/>
  <c r="T514" i="2"/>
  <c r="R514" i="2"/>
  <c r="P514" i="2"/>
  <c r="J514" i="2"/>
  <c r="BK504" i="2"/>
  <c r="BI504" i="2"/>
  <c r="BH504" i="2"/>
  <c r="BG504" i="2"/>
  <c r="BE504" i="2"/>
  <c r="T504" i="2"/>
  <c r="R504" i="2"/>
  <c r="P504" i="2"/>
  <c r="J504" i="2"/>
  <c r="BF504" i="2" s="1"/>
  <c r="BK501" i="2"/>
  <c r="BI501" i="2"/>
  <c r="BH501" i="2"/>
  <c r="BG501" i="2"/>
  <c r="BF501" i="2"/>
  <c r="BE501" i="2"/>
  <c r="T501" i="2"/>
  <c r="R501" i="2"/>
  <c r="P501" i="2"/>
  <c r="J501" i="2"/>
  <c r="BK485" i="2"/>
  <c r="BI485" i="2"/>
  <c r="BH485" i="2"/>
  <c r="BG485" i="2"/>
  <c r="BE485" i="2"/>
  <c r="T485" i="2"/>
  <c r="R485" i="2"/>
  <c r="P485" i="2"/>
  <c r="J485" i="2"/>
  <c r="BF485" i="2" s="1"/>
  <c r="BK468" i="2"/>
  <c r="BK467" i="2" s="1"/>
  <c r="J467" i="2" s="1"/>
  <c r="J105" i="2" s="1"/>
  <c r="BI468" i="2"/>
  <c r="BH468" i="2"/>
  <c r="BG468" i="2"/>
  <c r="BF468" i="2"/>
  <c r="BE468" i="2"/>
  <c r="T468" i="2"/>
  <c r="R468" i="2"/>
  <c r="R467" i="2" s="1"/>
  <c r="P468" i="2"/>
  <c r="P467" i="2" s="1"/>
  <c r="J468" i="2"/>
  <c r="T467" i="2"/>
  <c r="BK466" i="2"/>
  <c r="BI466" i="2"/>
  <c r="BH466" i="2"/>
  <c r="BG466" i="2"/>
  <c r="BF466" i="2"/>
  <c r="BE466" i="2"/>
  <c r="T466" i="2"/>
  <c r="R466" i="2"/>
  <c r="P466" i="2"/>
  <c r="J466" i="2"/>
  <c r="BK465" i="2"/>
  <c r="BI465" i="2"/>
  <c r="BH465" i="2"/>
  <c r="BG465" i="2"/>
  <c r="BE465" i="2"/>
  <c r="T465" i="2"/>
  <c r="R465" i="2"/>
  <c r="P465" i="2"/>
  <c r="J465" i="2"/>
  <c r="BF465" i="2" s="1"/>
  <c r="BK464" i="2"/>
  <c r="BI464" i="2"/>
  <c r="BH464" i="2"/>
  <c r="BG464" i="2"/>
  <c r="BF464" i="2"/>
  <c r="BE464" i="2"/>
  <c r="T464" i="2"/>
  <c r="R464" i="2"/>
  <c r="P464" i="2"/>
  <c r="J464" i="2"/>
  <c r="BK463" i="2"/>
  <c r="BI463" i="2"/>
  <c r="BH463" i="2"/>
  <c r="BG463" i="2"/>
  <c r="BE463" i="2"/>
  <c r="T463" i="2"/>
  <c r="R463" i="2"/>
  <c r="P463" i="2"/>
  <c r="J463" i="2"/>
  <c r="BF463" i="2" s="1"/>
  <c r="BK462" i="2"/>
  <c r="BI462" i="2"/>
  <c r="BH462" i="2"/>
  <c r="BG462" i="2"/>
  <c r="BF462" i="2"/>
  <c r="BE462" i="2"/>
  <c r="T462" i="2"/>
  <c r="R462" i="2"/>
  <c r="P462" i="2"/>
  <c r="J462" i="2"/>
  <c r="BK461" i="2"/>
  <c r="BI461" i="2"/>
  <c r="BH461" i="2"/>
  <c r="BG461" i="2"/>
  <c r="BE461" i="2"/>
  <c r="T461" i="2"/>
  <c r="R461" i="2"/>
  <c r="P461" i="2"/>
  <c r="J461" i="2"/>
  <c r="BF461" i="2" s="1"/>
  <c r="BK460" i="2"/>
  <c r="BI460" i="2"/>
  <c r="BH460" i="2"/>
  <c r="BG460" i="2"/>
  <c r="BF460" i="2"/>
  <c r="BE460" i="2"/>
  <c r="T460" i="2"/>
  <c r="R460" i="2"/>
  <c r="P460" i="2"/>
  <c r="J460" i="2"/>
  <c r="BK458" i="2"/>
  <c r="BI458" i="2"/>
  <c r="BH458" i="2"/>
  <c r="BG458" i="2"/>
  <c r="BE458" i="2"/>
  <c r="T458" i="2"/>
  <c r="R458" i="2"/>
  <c r="P458" i="2"/>
  <c r="J458" i="2"/>
  <c r="BF458" i="2" s="1"/>
  <c r="BK456" i="2"/>
  <c r="BI456" i="2"/>
  <c r="BH456" i="2"/>
  <c r="BG456" i="2"/>
  <c r="BF456" i="2"/>
  <c r="BE456" i="2"/>
  <c r="T456" i="2"/>
  <c r="R456" i="2"/>
  <c r="P456" i="2"/>
  <c r="J456" i="2"/>
  <c r="BK455" i="2"/>
  <c r="BI455" i="2"/>
  <c r="BH455" i="2"/>
  <c r="BG455" i="2"/>
  <c r="BE455" i="2"/>
  <c r="T455" i="2"/>
  <c r="T453" i="2" s="1"/>
  <c r="R455" i="2"/>
  <c r="P455" i="2"/>
  <c r="J455" i="2"/>
  <c r="BF455" i="2" s="1"/>
  <c r="BK454" i="2"/>
  <c r="BK453" i="2" s="1"/>
  <c r="J453" i="2" s="1"/>
  <c r="J104" i="2" s="1"/>
  <c r="BI454" i="2"/>
  <c r="BH454" i="2"/>
  <c r="BG454" i="2"/>
  <c r="BF454" i="2"/>
  <c r="BE454" i="2"/>
  <c r="T454" i="2"/>
  <c r="R454" i="2"/>
  <c r="P454" i="2"/>
  <c r="P453" i="2" s="1"/>
  <c r="J454" i="2"/>
  <c r="R453" i="2"/>
  <c r="BK452" i="2"/>
  <c r="BI452" i="2"/>
  <c r="BH452" i="2"/>
  <c r="BG452" i="2"/>
  <c r="BE452" i="2"/>
  <c r="T452" i="2"/>
  <c r="R452" i="2"/>
  <c r="P452" i="2"/>
  <c r="J452" i="2"/>
  <c r="BF452" i="2" s="1"/>
  <c r="BK451" i="2"/>
  <c r="BI451" i="2"/>
  <c r="BH451" i="2"/>
  <c r="BG451" i="2"/>
  <c r="BF451" i="2"/>
  <c r="BE451" i="2"/>
  <c r="T451" i="2"/>
  <c r="R451" i="2"/>
  <c r="P451" i="2"/>
  <c r="J451" i="2"/>
  <c r="BK447" i="2"/>
  <c r="BI447" i="2"/>
  <c r="BH447" i="2"/>
  <c r="BG447" i="2"/>
  <c r="BE447" i="2"/>
  <c r="T447" i="2"/>
  <c r="R447" i="2"/>
  <c r="P447" i="2"/>
  <c r="J447" i="2"/>
  <c r="BF447" i="2" s="1"/>
  <c r="BK443" i="2"/>
  <c r="BK442" i="2" s="1"/>
  <c r="J442" i="2" s="1"/>
  <c r="J103" i="2" s="1"/>
  <c r="BI443" i="2"/>
  <c r="BH443" i="2"/>
  <c r="BG443" i="2"/>
  <c r="BF443" i="2"/>
  <c r="BE443" i="2"/>
  <c r="T443" i="2"/>
  <c r="R443" i="2"/>
  <c r="R442" i="2" s="1"/>
  <c r="P443" i="2"/>
  <c r="P442" i="2" s="1"/>
  <c r="J443" i="2"/>
  <c r="T442" i="2"/>
  <c r="BK441" i="2"/>
  <c r="BI441" i="2"/>
  <c r="BH441" i="2"/>
  <c r="BG441" i="2"/>
  <c r="BF441" i="2"/>
  <c r="BE441" i="2"/>
  <c r="T441" i="2"/>
  <c r="R441" i="2"/>
  <c r="P441" i="2"/>
  <c r="J441" i="2"/>
  <c r="BK440" i="2"/>
  <c r="BI440" i="2"/>
  <c r="BH440" i="2"/>
  <c r="BG440" i="2"/>
  <c r="BE440" i="2"/>
  <c r="T440" i="2"/>
  <c r="R440" i="2"/>
  <c r="P440" i="2"/>
  <c r="J440" i="2"/>
  <c r="BF440" i="2" s="1"/>
  <c r="BK436" i="2"/>
  <c r="BI436" i="2"/>
  <c r="BH436" i="2"/>
  <c r="BG436" i="2"/>
  <c r="BF436" i="2"/>
  <c r="BE436" i="2"/>
  <c r="T436" i="2"/>
  <c r="R436" i="2"/>
  <c r="P436" i="2"/>
  <c r="J436" i="2"/>
  <c r="BK432" i="2"/>
  <c r="BI432" i="2"/>
  <c r="BH432" i="2"/>
  <c r="BG432" i="2"/>
  <c r="BE432" i="2"/>
  <c r="T432" i="2"/>
  <c r="R432" i="2"/>
  <c r="P432" i="2"/>
  <c r="J432" i="2"/>
  <c r="BF432" i="2" s="1"/>
  <c r="BK430" i="2"/>
  <c r="BI430" i="2"/>
  <c r="BH430" i="2"/>
  <c r="BG430" i="2"/>
  <c r="BF430" i="2"/>
  <c r="BE430" i="2"/>
  <c r="T430" i="2"/>
  <c r="R430" i="2"/>
  <c r="P430" i="2"/>
  <c r="J430" i="2"/>
  <c r="BK428" i="2"/>
  <c r="BI428" i="2"/>
  <c r="BH428" i="2"/>
  <c r="BG428" i="2"/>
  <c r="BE428" i="2"/>
  <c r="T428" i="2"/>
  <c r="R428" i="2"/>
  <c r="P428" i="2"/>
  <c r="J428" i="2"/>
  <c r="BF428" i="2" s="1"/>
  <c r="BK424" i="2"/>
  <c r="BI424" i="2"/>
  <c r="BH424" i="2"/>
  <c r="BG424" i="2"/>
  <c r="BF424" i="2"/>
  <c r="BE424" i="2"/>
  <c r="T424" i="2"/>
  <c r="R424" i="2"/>
  <c r="P424" i="2"/>
  <c r="J424" i="2"/>
  <c r="BK418" i="2"/>
  <c r="BI418" i="2"/>
  <c r="BH418" i="2"/>
  <c r="BG418" i="2"/>
  <c r="BE418" i="2"/>
  <c r="T418" i="2"/>
  <c r="R418" i="2"/>
  <c r="P418" i="2"/>
  <c r="J418" i="2"/>
  <c r="BF418" i="2" s="1"/>
  <c r="BK412" i="2"/>
  <c r="BI412" i="2"/>
  <c r="BH412" i="2"/>
  <c r="BG412" i="2"/>
  <c r="BF412" i="2"/>
  <c r="BE412" i="2"/>
  <c r="T412" i="2"/>
  <c r="R412" i="2"/>
  <c r="P412" i="2"/>
  <c r="P405" i="2" s="1"/>
  <c r="J412" i="2"/>
  <c r="BK406" i="2"/>
  <c r="BI406" i="2"/>
  <c r="BH406" i="2"/>
  <c r="BG406" i="2"/>
  <c r="BE406" i="2"/>
  <c r="T406" i="2"/>
  <c r="T405" i="2" s="1"/>
  <c r="R406" i="2"/>
  <c r="R405" i="2" s="1"/>
  <c r="P406" i="2"/>
  <c r="J406" i="2"/>
  <c r="BF406" i="2" s="1"/>
  <c r="BK405" i="2"/>
  <c r="J405" i="2"/>
  <c r="BK403" i="2"/>
  <c r="BI403" i="2"/>
  <c r="BH403" i="2"/>
  <c r="BG403" i="2"/>
  <c r="BE403" i="2"/>
  <c r="T403" i="2"/>
  <c r="T402" i="2" s="1"/>
  <c r="R403" i="2"/>
  <c r="R402" i="2" s="1"/>
  <c r="P403" i="2"/>
  <c r="J403" i="2"/>
  <c r="BF403" i="2" s="1"/>
  <c r="BK402" i="2"/>
  <c r="P402" i="2"/>
  <c r="J402" i="2"/>
  <c r="J100" i="2" s="1"/>
  <c r="BK401" i="2"/>
  <c r="BI401" i="2"/>
  <c r="BH401" i="2"/>
  <c r="BG401" i="2"/>
  <c r="BF401" i="2"/>
  <c r="BE401" i="2"/>
  <c r="T401" i="2"/>
  <c r="R401" i="2"/>
  <c r="P401" i="2"/>
  <c r="J401" i="2"/>
  <c r="BK399" i="2"/>
  <c r="BI399" i="2"/>
  <c r="BH399" i="2"/>
  <c r="BG399" i="2"/>
  <c r="BE399" i="2"/>
  <c r="T399" i="2"/>
  <c r="R399" i="2"/>
  <c r="P399" i="2"/>
  <c r="J399" i="2"/>
  <c r="BF399" i="2" s="1"/>
  <c r="BK398" i="2"/>
  <c r="BI398" i="2"/>
  <c r="BH398" i="2"/>
  <c r="BG398" i="2"/>
  <c r="BF398" i="2"/>
  <c r="BE398" i="2"/>
  <c r="T398" i="2"/>
  <c r="R398" i="2"/>
  <c r="P398" i="2"/>
  <c r="J398" i="2"/>
  <c r="BK396" i="2"/>
  <c r="BI396" i="2"/>
  <c r="BH396" i="2"/>
  <c r="BG396" i="2"/>
  <c r="BE396" i="2"/>
  <c r="T396" i="2"/>
  <c r="R396" i="2"/>
  <c r="P396" i="2"/>
  <c r="J396" i="2"/>
  <c r="BF396" i="2" s="1"/>
  <c r="BK395" i="2"/>
  <c r="BI395" i="2"/>
  <c r="BH395" i="2"/>
  <c r="BG395" i="2"/>
  <c r="BF395" i="2"/>
  <c r="BE395" i="2"/>
  <c r="T395" i="2"/>
  <c r="R395" i="2"/>
  <c r="P395" i="2"/>
  <c r="J395" i="2"/>
  <c r="BK393" i="2"/>
  <c r="BI393" i="2"/>
  <c r="BH393" i="2"/>
  <c r="BG393" i="2"/>
  <c r="BE393" i="2"/>
  <c r="T393" i="2"/>
  <c r="R393" i="2"/>
  <c r="P393" i="2"/>
  <c r="J393" i="2"/>
  <c r="BF393" i="2" s="1"/>
  <c r="BK392" i="2"/>
  <c r="BI392" i="2"/>
  <c r="BH392" i="2"/>
  <c r="BG392" i="2"/>
  <c r="BF392" i="2"/>
  <c r="BE392" i="2"/>
  <c r="T392" i="2"/>
  <c r="R392" i="2"/>
  <c r="P392" i="2"/>
  <c r="J392" i="2"/>
  <c r="BK390" i="2"/>
  <c r="BI390" i="2"/>
  <c r="BH390" i="2"/>
  <c r="BG390" i="2"/>
  <c r="BE390" i="2"/>
  <c r="T390" i="2"/>
  <c r="R390" i="2"/>
  <c r="P390" i="2"/>
  <c r="J390" i="2"/>
  <c r="BF390" i="2" s="1"/>
  <c r="BK384" i="2"/>
  <c r="BI384" i="2"/>
  <c r="BH384" i="2"/>
  <c r="BG384" i="2"/>
  <c r="BF384" i="2"/>
  <c r="BE384" i="2"/>
  <c r="T384" i="2"/>
  <c r="R384" i="2"/>
  <c r="P384" i="2"/>
  <c r="J384" i="2"/>
  <c r="BK377" i="2"/>
  <c r="BI377" i="2"/>
  <c r="BH377" i="2"/>
  <c r="BG377" i="2"/>
  <c r="BE377" i="2"/>
  <c r="T377" i="2"/>
  <c r="R377" i="2"/>
  <c r="P377" i="2"/>
  <c r="J377" i="2"/>
  <c r="BF377" i="2" s="1"/>
  <c r="BK373" i="2"/>
  <c r="BI373" i="2"/>
  <c r="BH373" i="2"/>
  <c r="BG373" i="2"/>
  <c r="BF373" i="2"/>
  <c r="BE373" i="2"/>
  <c r="T373" i="2"/>
  <c r="R373" i="2"/>
  <c r="P373" i="2"/>
  <c r="J373" i="2"/>
  <c r="BK369" i="2"/>
  <c r="BI369" i="2"/>
  <c r="BH369" i="2"/>
  <c r="BG369" i="2"/>
  <c r="BE369" i="2"/>
  <c r="T369" i="2"/>
  <c r="R369" i="2"/>
  <c r="P369" i="2"/>
  <c r="J369" i="2"/>
  <c r="BF369" i="2" s="1"/>
  <c r="BK365" i="2"/>
  <c r="BI365" i="2"/>
  <c r="BH365" i="2"/>
  <c r="BG365" i="2"/>
  <c r="BF365" i="2"/>
  <c r="BE365" i="2"/>
  <c r="T365" i="2"/>
  <c r="R365" i="2"/>
  <c r="P365" i="2"/>
  <c r="J365" i="2"/>
  <c r="BK361" i="2"/>
  <c r="BI361" i="2"/>
  <c r="BH361" i="2"/>
  <c r="BG361" i="2"/>
  <c r="BE361" i="2"/>
  <c r="T361" i="2"/>
  <c r="R361" i="2"/>
  <c r="P361" i="2"/>
  <c r="J361" i="2"/>
  <c r="BF361" i="2" s="1"/>
  <c r="BK354" i="2"/>
  <c r="BI354" i="2"/>
  <c r="BH354" i="2"/>
  <c r="BG354" i="2"/>
  <c r="BF354" i="2"/>
  <c r="BE354" i="2"/>
  <c r="T354" i="2"/>
  <c r="R354" i="2"/>
  <c r="P354" i="2"/>
  <c r="J354" i="2"/>
  <c r="BK350" i="2"/>
  <c r="BI350" i="2"/>
  <c r="BH350" i="2"/>
  <c r="BG350" i="2"/>
  <c r="BE350" i="2"/>
  <c r="T350" i="2"/>
  <c r="R350" i="2"/>
  <c r="P350" i="2"/>
  <c r="J350" i="2"/>
  <c r="BF350" i="2" s="1"/>
  <c r="BK346" i="2"/>
  <c r="BI346" i="2"/>
  <c r="BH346" i="2"/>
  <c r="BG346" i="2"/>
  <c r="BF346" i="2"/>
  <c r="BE346" i="2"/>
  <c r="T346" i="2"/>
  <c r="R346" i="2"/>
  <c r="P346" i="2"/>
  <c r="J346" i="2"/>
  <c r="BK339" i="2"/>
  <c r="BI339" i="2"/>
  <c r="BH339" i="2"/>
  <c r="BG339" i="2"/>
  <c r="BE339" i="2"/>
  <c r="T339" i="2"/>
  <c r="R339" i="2"/>
  <c r="P339" i="2"/>
  <c r="J339" i="2"/>
  <c r="BF339" i="2" s="1"/>
  <c r="BK337" i="2"/>
  <c r="BI337" i="2"/>
  <c r="BH337" i="2"/>
  <c r="BG337" i="2"/>
  <c r="BF337" i="2"/>
  <c r="BE337" i="2"/>
  <c r="T337" i="2"/>
  <c r="R337" i="2"/>
  <c r="P337" i="2"/>
  <c r="J337" i="2"/>
  <c r="BK335" i="2"/>
  <c r="BI335" i="2"/>
  <c r="BH335" i="2"/>
  <c r="BG335" i="2"/>
  <c r="BE335" i="2"/>
  <c r="T335" i="2"/>
  <c r="R335" i="2"/>
  <c r="P335" i="2"/>
  <c r="J335" i="2"/>
  <c r="BF335" i="2" s="1"/>
  <c r="BK329" i="2"/>
  <c r="BK328" i="2" s="1"/>
  <c r="J328" i="2" s="1"/>
  <c r="J99" i="2" s="1"/>
  <c r="BI329" i="2"/>
  <c r="BH329" i="2"/>
  <c r="BG329" i="2"/>
  <c r="BF329" i="2"/>
  <c r="BE329" i="2"/>
  <c r="T329" i="2"/>
  <c r="R329" i="2"/>
  <c r="R328" i="2" s="1"/>
  <c r="P329" i="2"/>
  <c r="P328" i="2" s="1"/>
  <c r="J329" i="2"/>
  <c r="T328" i="2"/>
  <c r="BK300" i="2"/>
  <c r="BI300" i="2"/>
  <c r="BH300" i="2"/>
  <c r="BG300" i="2"/>
  <c r="BF300" i="2"/>
  <c r="BE300" i="2"/>
  <c r="T300" i="2"/>
  <c r="R300" i="2"/>
  <c r="P300" i="2"/>
  <c r="J300" i="2"/>
  <c r="BK275" i="2"/>
  <c r="BI275" i="2"/>
  <c r="BH275" i="2"/>
  <c r="BG275" i="2"/>
  <c r="BE275" i="2"/>
  <c r="T275" i="2"/>
  <c r="R275" i="2"/>
  <c r="P275" i="2"/>
  <c r="J275" i="2"/>
  <c r="BF275" i="2" s="1"/>
  <c r="BK242" i="2"/>
  <c r="BI242" i="2"/>
  <c r="BH242" i="2"/>
  <c r="BG242" i="2"/>
  <c r="BF242" i="2"/>
  <c r="BE242" i="2"/>
  <c r="T242" i="2"/>
  <c r="R242" i="2"/>
  <c r="P242" i="2"/>
  <c r="J242" i="2"/>
  <c r="BK217" i="2"/>
  <c r="BI217" i="2"/>
  <c r="BH217" i="2"/>
  <c r="BG217" i="2"/>
  <c r="BE217" i="2"/>
  <c r="T217" i="2"/>
  <c r="R217" i="2"/>
  <c r="P217" i="2"/>
  <c r="J217" i="2"/>
  <c r="BF217" i="2" s="1"/>
  <c r="BK195" i="2"/>
  <c r="BI195" i="2"/>
  <c r="BH195" i="2"/>
  <c r="BG195" i="2"/>
  <c r="BF195" i="2"/>
  <c r="BE195" i="2"/>
  <c r="T195" i="2"/>
  <c r="R195" i="2"/>
  <c r="P195" i="2"/>
  <c r="J195" i="2"/>
  <c r="BK189" i="2"/>
  <c r="BI189" i="2"/>
  <c r="BH189" i="2"/>
  <c r="BG189" i="2"/>
  <c r="BE189" i="2"/>
  <c r="T189" i="2"/>
  <c r="R189" i="2"/>
  <c r="P189" i="2"/>
  <c r="J189" i="2"/>
  <c r="BF189" i="2" s="1"/>
  <c r="BK183" i="2"/>
  <c r="BI183" i="2"/>
  <c r="BH183" i="2"/>
  <c r="BG183" i="2"/>
  <c r="BF183" i="2"/>
  <c r="BE183" i="2"/>
  <c r="T183" i="2"/>
  <c r="R183" i="2"/>
  <c r="P183" i="2"/>
  <c r="J183" i="2"/>
  <c r="BK177" i="2"/>
  <c r="BI177" i="2"/>
  <c r="BH177" i="2"/>
  <c r="BG177" i="2"/>
  <c r="BE177" i="2"/>
  <c r="T177" i="2"/>
  <c r="R177" i="2"/>
  <c r="P177" i="2"/>
  <c r="J177" i="2"/>
  <c r="BF177" i="2" s="1"/>
  <c r="BK174" i="2"/>
  <c r="BI174" i="2"/>
  <c r="BH174" i="2"/>
  <c r="BG174" i="2"/>
  <c r="BF174" i="2"/>
  <c r="BE174" i="2"/>
  <c r="T174" i="2"/>
  <c r="R174" i="2"/>
  <c r="P174" i="2"/>
  <c r="J174" i="2"/>
  <c r="BK171" i="2"/>
  <c r="BI171" i="2"/>
  <c r="BH171" i="2"/>
  <c r="BG171" i="2"/>
  <c r="BE171" i="2"/>
  <c r="T171" i="2"/>
  <c r="R171" i="2"/>
  <c r="P171" i="2"/>
  <c r="J171" i="2"/>
  <c r="BF171" i="2" s="1"/>
  <c r="BK168" i="2"/>
  <c r="BI168" i="2"/>
  <c r="BH168" i="2"/>
  <c r="BG168" i="2"/>
  <c r="BF168" i="2"/>
  <c r="BE168" i="2"/>
  <c r="T168" i="2"/>
  <c r="R168" i="2"/>
  <c r="P168" i="2"/>
  <c r="J168" i="2"/>
  <c r="BK156" i="2"/>
  <c r="BI156" i="2"/>
  <c r="BH156" i="2"/>
  <c r="BG156" i="2"/>
  <c r="BE156" i="2"/>
  <c r="T156" i="2"/>
  <c r="R156" i="2"/>
  <c r="P156" i="2"/>
  <c r="J156" i="2"/>
  <c r="BF156" i="2" s="1"/>
  <c r="BK149" i="2"/>
  <c r="BI149" i="2"/>
  <c r="BH149" i="2"/>
  <c r="BG149" i="2"/>
  <c r="BF149" i="2"/>
  <c r="BE149" i="2"/>
  <c r="T149" i="2"/>
  <c r="R149" i="2"/>
  <c r="P149" i="2"/>
  <c r="J149" i="2"/>
  <c r="BK143" i="2"/>
  <c r="BI143" i="2"/>
  <c r="BH143" i="2"/>
  <c r="BG143" i="2"/>
  <c r="BE143" i="2"/>
  <c r="T143" i="2"/>
  <c r="T142" i="2" s="1"/>
  <c r="T141" i="2" s="1"/>
  <c r="R143" i="2"/>
  <c r="R142" i="2" s="1"/>
  <c r="P143" i="2"/>
  <c r="J143" i="2"/>
  <c r="BF143" i="2" s="1"/>
  <c r="BK142" i="2"/>
  <c r="BK141" i="2" s="1"/>
  <c r="J137" i="2"/>
  <c r="F137" i="2"/>
  <c r="J136" i="2"/>
  <c r="F136" i="2"/>
  <c r="F134" i="2"/>
  <c r="E132" i="2"/>
  <c r="BI119" i="2"/>
  <c r="BH119" i="2"/>
  <c r="BG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F39" i="2" s="1"/>
  <c r="BD95" i="1" s="1"/>
  <c r="BH116" i="2"/>
  <c r="BG116" i="2"/>
  <c r="BF116" i="2"/>
  <c r="BE116" i="2"/>
  <c r="F35" i="2" s="1"/>
  <c r="AZ95" i="1" s="1"/>
  <c r="BI115" i="2"/>
  <c r="BH115" i="2"/>
  <c r="BG115" i="2"/>
  <c r="BF115" i="2"/>
  <c r="BE115" i="2"/>
  <c r="BI114" i="2"/>
  <c r="BH114" i="2"/>
  <c r="BG114" i="2"/>
  <c r="F37" i="2" s="1"/>
  <c r="BF114" i="2"/>
  <c r="BE114" i="2"/>
  <c r="J110" i="2"/>
  <c r="J106" i="2"/>
  <c r="J102" i="2"/>
  <c r="J92" i="2"/>
  <c r="F92" i="2"/>
  <c r="J91" i="2"/>
  <c r="F91" i="2"/>
  <c r="F89" i="2"/>
  <c r="E87" i="2"/>
  <c r="J39" i="2"/>
  <c r="J38" i="2"/>
  <c r="J37" i="2"/>
  <c r="J35" i="2"/>
  <c r="AV95" i="1" s="1"/>
  <c r="J18" i="2"/>
  <c r="E18" i="2"/>
  <c r="J17" i="2"/>
  <c r="J12" i="2"/>
  <c r="E7" i="2"/>
  <c r="E130" i="2" s="1"/>
  <c r="BD100" i="1"/>
  <c r="BB100" i="1"/>
  <c r="AZ100" i="1"/>
  <c r="AY100" i="1"/>
  <c r="AX100" i="1"/>
  <c r="AV100" i="1"/>
  <c r="BD99" i="1"/>
  <c r="BB99" i="1"/>
  <c r="AZ99" i="1"/>
  <c r="AY99" i="1"/>
  <c r="AX99" i="1"/>
  <c r="AV99" i="1"/>
  <c r="BD98" i="1"/>
  <c r="BC98" i="1"/>
  <c r="BB98" i="1"/>
  <c r="AZ98" i="1"/>
  <c r="AY98" i="1"/>
  <c r="AX98" i="1"/>
  <c r="BD97" i="1"/>
  <c r="BC97" i="1"/>
  <c r="BB97" i="1"/>
  <c r="AZ97" i="1"/>
  <c r="AY97" i="1"/>
  <c r="AX97" i="1"/>
  <c r="BB96" i="1"/>
  <c r="AY96" i="1"/>
  <c r="AX96" i="1"/>
  <c r="AV96" i="1"/>
  <c r="BB95" i="1"/>
  <c r="BB94" i="1" s="1"/>
  <c r="AY95" i="1"/>
  <c r="AX95" i="1"/>
  <c r="AS94" i="1"/>
  <c r="AM90" i="1"/>
  <c r="L90" i="1"/>
  <c r="AM89" i="1"/>
  <c r="L89" i="1"/>
  <c r="AM87" i="1"/>
  <c r="L87" i="1"/>
  <c r="L85" i="1"/>
  <c r="L84" i="1"/>
  <c r="W31" i="1" l="1"/>
  <c r="AX94" i="1"/>
  <c r="AZ94" i="1"/>
  <c r="BD94" i="1"/>
  <c r="W33" i="1" s="1"/>
  <c r="R142" i="3"/>
  <c r="J134" i="2"/>
  <c r="J89" i="2"/>
  <c r="F38" i="2"/>
  <c r="BC95" i="1" s="1"/>
  <c r="J142" i="2"/>
  <c r="J98" i="2" s="1"/>
  <c r="R141" i="2"/>
  <c r="P142" i="2"/>
  <c r="P141" i="2" s="1"/>
  <c r="P140" i="2" s="1"/>
  <c r="AU95" i="1" s="1"/>
  <c r="R404" i="2"/>
  <c r="P404" i="2"/>
  <c r="T142" i="3"/>
  <c r="P428" i="3"/>
  <c r="J429" i="3"/>
  <c r="J103" i="3" s="1"/>
  <c r="BK428" i="3"/>
  <c r="J428" i="3" s="1"/>
  <c r="J102" i="3" s="1"/>
  <c r="J141" i="2"/>
  <c r="J97" i="2" s="1"/>
  <c r="BK404" i="2"/>
  <c r="J404" i="2" s="1"/>
  <c r="J101" i="2" s="1"/>
  <c r="T404" i="2"/>
  <c r="T140" i="2" s="1"/>
  <c r="BK545" i="2"/>
  <c r="J545" i="2" s="1"/>
  <c r="J108" i="2" s="1"/>
  <c r="J546" i="2"/>
  <c r="J109" i="2" s="1"/>
  <c r="P141" i="3"/>
  <c r="AU96" i="1" s="1"/>
  <c r="BK142" i="3"/>
  <c r="J143" i="3"/>
  <c r="J98" i="3" s="1"/>
  <c r="J89" i="3"/>
  <c r="R477" i="3"/>
  <c r="R428" i="3" s="1"/>
  <c r="T486" i="3"/>
  <c r="T428" i="3" s="1"/>
  <c r="T587" i="3"/>
  <c r="J145" i="4"/>
  <c r="J98" i="4" s="1"/>
  <c r="BK144" i="4"/>
  <c r="P775" i="4"/>
  <c r="P143" i="4" s="1"/>
  <c r="AU97" i="1" s="1"/>
  <c r="E85" i="2"/>
  <c r="E85" i="3"/>
  <c r="J609" i="3"/>
  <c r="J110" i="3" s="1"/>
  <c r="BK608" i="3"/>
  <c r="J608" i="3" s="1"/>
  <c r="J109" i="3" s="1"/>
  <c r="R775" i="4"/>
  <c r="R143" i="4" s="1"/>
  <c r="P141" i="5"/>
  <c r="P140" i="5" s="1"/>
  <c r="AU98" i="1" s="1"/>
  <c r="P486" i="3"/>
  <c r="J141" i="5"/>
  <c r="J97" i="5" s="1"/>
  <c r="J441" i="5"/>
  <c r="J102" i="5" s="1"/>
  <c r="BK440" i="5"/>
  <c r="J440" i="5" s="1"/>
  <c r="J101" i="5" s="1"/>
  <c r="J35" i="4"/>
  <c r="AV97" i="1" s="1"/>
  <c r="F92" i="4"/>
  <c r="J35" i="5"/>
  <c r="AV98" i="1" s="1"/>
  <c r="F92" i="5"/>
  <c r="E85" i="6"/>
  <c r="E124" i="6"/>
  <c r="F38" i="7"/>
  <c r="BC100" i="1" s="1"/>
  <c r="P139" i="7"/>
  <c r="P138" i="7" s="1"/>
  <c r="BK139" i="7"/>
  <c r="T139" i="7"/>
  <c r="T138" i="7" s="1"/>
  <c r="BK589" i="7"/>
  <c r="J589" i="7" s="1"/>
  <c r="J101" i="7" s="1"/>
  <c r="T589" i="7"/>
  <c r="R597" i="7"/>
  <c r="R589" i="7" s="1"/>
  <c r="J135" i="6"/>
  <c r="J97" i="6" s="1"/>
  <c r="E127" i="7"/>
  <c r="J977" i="7"/>
  <c r="J107" i="7" s="1"/>
  <c r="BK976" i="7"/>
  <c r="J976" i="7" s="1"/>
  <c r="J106" i="7" s="1"/>
  <c r="E85" i="5"/>
  <c r="J641" i="5"/>
  <c r="J109" i="5" s="1"/>
  <c r="BK640" i="5"/>
  <c r="J640" i="5" s="1"/>
  <c r="J108" i="5" s="1"/>
  <c r="R138" i="7"/>
  <c r="T737" i="7"/>
  <c r="T500" i="5"/>
  <c r="T440" i="5" s="1"/>
  <c r="T140" i="5" s="1"/>
  <c r="F38" i="6"/>
  <c r="BC99" i="1" s="1"/>
  <c r="J207" i="6"/>
  <c r="J99" i="6" s="1"/>
  <c r="P207" i="6"/>
  <c r="P135" i="6" s="1"/>
  <c r="P134" i="6" s="1"/>
  <c r="AU99" i="1" s="1"/>
  <c r="P327" i="6"/>
  <c r="P551" i="6"/>
  <c r="BK551" i="6"/>
  <c r="R569" i="6"/>
  <c r="R327" i="6" s="1"/>
  <c r="R134" i="6" s="1"/>
  <c r="J590" i="7"/>
  <c r="J102" i="7" s="1"/>
  <c r="P590" i="7"/>
  <c r="P589" i="7" s="1"/>
  <c r="F92" i="6"/>
  <c r="F92" i="7"/>
  <c r="J89" i="7"/>
  <c r="T137" i="7" l="1"/>
  <c r="T141" i="3"/>
  <c r="R140" i="2"/>
  <c r="J551" i="6"/>
  <c r="J103" i="6" s="1"/>
  <c r="BK327" i="6"/>
  <c r="J139" i="7"/>
  <c r="J98" i="7" s="1"/>
  <c r="BK138" i="7"/>
  <c r="AV94" i="1"/>
  <c r="W29" i="1"/>
  <c r="R137" i="7"/>
  <c r="P137" i="7"/>
  <c r="AU100" i="1" s="1"/>
  <c r="BK140" i="5"/>
  <c r="J140" i="5" s="1"/>
  <c r="J96" i="5" s="1"/>
  <c r="J142" i="3"/>
  <c r="J97" i="3" s="1"/>
  <c r="BK141" i="3"/>
  <c r="J141" i="3" s="1"/>
  <c r="J96" i="3" s="1"/>
  <c r="BK140" i="2"/>
  <c r="J140" i="2" s="1"/>
  <c r="J96" i="2" s="1"/>
  <c r="BC94" i="1"/>
  <c r="R141" i="3"/>
  <c r="J144" i="4"/>
  <c r="J97" i="4" s="1"/>
  <c r="BK143" i="4"/>
  <c r="J143" i="4" s="1"/>
  <c r="J96" i="4" s="1"/>
  <c r="AU94" i="1"/>
  <c r="J30" i="5" l="1"/>
  <c r="J30" i="4"/>
  <c r="AK29" i="1"/>
  <c r="J30" i="3"/>
  <c r="J138" i="7"/>
  <c r="J97" i="7" s="1"/>
  <c r="BK137" i="7"/>
  <c r="J137" i="7" s="1"/>
  <c r="J96" i="7" s="1"/>
  <c r="W32" i="1"/>
  <c r="AY94" i="1"/>
  <c r="J327" i="6"/>
  <c r="J101" i="6" s="1"/>
  <c r="BK134" i="6"/>
  <c r="J134" i="6" s="1"/>
  <c r="J96" i="6" s="1"/>
  <c r="J30" i="2"/>
  <c r="J30" i="6" l="1"/>
  <c r="J122" i="4"/>
  <c r="J30" i="7"/>
  <c r="J119" i="5"/>
  <c r="J119" i="2"/>
  <c r="J120" i="3"/>
  <c r="J113" i="6" l="1"/>
  <c r="BF120" i="3"/>
  <c r="J114" i="3"/>
  <c r="BF122" i="4"/>
  <c r="J116" i="4"/>
  <c r="BF119" i="2"/>
  <c r="J113" i="2"/>
  <c r="BF119" i="5"/>
  <c r="J113" i="5"/>
  <c r="J116" i="7"/>
  <c r="F36" i="4" l="1"/>
  <c r="BA97" i="1" s="1"/>
  <c r="J36" i="4"/>
  <c r="AW97" i="1" s="1"/>
  <c r="AT97" i="1" s="1"/>
  <c r="BF116" i="7"/>
  <c r="J110" i="7"/>
  <c r="J31" i="2"/>
  <c r="J32" i="2" s="1"/>
  <c r="J121" i="2"/>
  <c r="J31" i="3"/>
  <c r="J32" i="3" s="1"/>
  <c r="J122" i="3"/>
  <c r="J31" i="5"/>
  <c r="J32" i="5" s="1"/>
  <c r="J121" i="5"/>
  <c r="F36" i="5"/>
  <c r="BA98" i="1" s="1"/>
  <c r="J36" i="5"/>
  <c r="AW98" i="1" s="1"/>
  <c r="AT98" i="1" s="1"/>
  <c r="J36" i="2"/>
  <c r="AW95" i="1" s="1"/>
  <c r="AT95" i="1" s="1"/>
  <c r="F36" i="2"/>
  <c r="BA95" i="1" s="1"/>
  <c r="F36" i="3"/>
  <c r="BA96" i="1" s="1"/>
  <c r="J36" i="3"/>
  <c r="AW96" i="1" s="1"/>
  <c r="AT96" i="1" s="1"/>
  <c r="J31" i="4"/>
  <c r="J32" i="4" s="1"/>
  <c r="J124" i="4"/>
  <c r="J107" i="6"/>
  <c r="BF113" i="6"/>
  <c r="J41" i="5" l="1"/>
  <c r="AG98" i="1"/>
  <c r="AN98" i="1" s="1"/>
  <c r="J41" i="2"/>
  <c r="AG95" i="1"/>
  <c r="J36" i="6"/>
  <c r="AW99" i="1" s="1"/>
  <c r="AT99" i="1" s="1"/>
  <c r="F36" i="6"/>
  <c r="BA99" i="1" s="1"/>
  <c r="BA94" i="1" s="1"/>
  <c r="J31" i="7"/>
  <c r="J32" i="7" s="1"/>
  <c r="J118" i="7"/>
  <c r="J31" i="6"/>
  <c r="J32" i="6" s="1"/>
  <c r="J115" i="6"/>
  <c r="J41" i="3"/>
  <c r="AG96" i="1"/>
  <c r="AN96" i="1" s="1"/>
  <c r="F36" i="7"/>
  <c r="BA100" i="1" s="1"/>
  <c r="J36" i="7"/>
  <c r="AW100" i="1" s="1"/>
  <c r="AT100" i="1" s="1"/>
  <c r="J41" i="4"/>
  <c r="AG97" i="1"/>
  <c r="AN97" i="1" s="1"/>
  <c r="AW94" i="1" l="1"/>
  <c r="W30" i="1"/>
  <c r="J41" i="6"/>
  <c r="AG99" i="1"/>
  <c r="AN99" i="1" s="1"/>
  <c r="AN95" i="1"/>
  <c r="J41" i="7"/>
  <c r="AG100" i="1"/>
  <c r="AN100" i="1" s="1"/>
  <c r="AG94" i="1" l="1"/>
  <c r="AK30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<sst xmlns="http://schemas.openxmlformats.org/spreadsheetml/2006/main" count="42935" uniqueCount="2361">
  <si>
    <t>Export Komplet</t>
  </si>
  <si>
    <t/>
  </si>
  <si>
    <t>2.0</t>
  </si>
  <si>
    <t>False</t>
  </si>
  <si>
    <t>{517927d6-4e5e-4244-8632-265c615f872a}</t>
  </si>
  <si>
    <t>≥≥  skryté stĺpce  ≤≤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</si>
  <si>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</si>
  <si>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</si>
  <si>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</si>
  <si>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</si>
  <si>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</si>
  <si>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</si>
  <si>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</si>
  <si>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</si>
  <si>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</si>
  <si>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</si>
  <si>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Budova MZVaEZ SR - oprava fasády, II. etapa - verzia 2021</t>
  </si>
  <si>
    <t>JKSO:</t>
  </si>
  <si>
    <t>KS:</t>
  </si>
  <si>
    <t>Miesto:</t>
  </si>
  <si>
    <t xml:space="preserve"> </t>
  </si>
  <si>
    <t>Dátum:</t>
  </si>
  <si>
    <t>12. 8. 2021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</si>
  <si>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</si>
  <si>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</si>
  <si>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</si>
  <si>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</si>
  <si>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</si>
  <si>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</si>
  <si>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</si>
  <si>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</si>
  <si>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</si>
  <si>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</si>
  <si>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</si>
  <si>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</si>
  <si>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</si>
  <si>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</si>
  <si>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</si>
  <si>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</si>
  <si>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</si>
  <si>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</si>
  <si>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</si>
  <si>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</si>
  <si>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</si>
  <si>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</si>
  <si>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</si>
  <si>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</si>
  <si>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</si>
  <si>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</si>
  <si>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</si>
  <si>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</si>
  <si>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</si>
  <si>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</si>
  <si>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</si>
  <si>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</si>
  <si>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</si>
  <si>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</si>
  <si>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</si>
  <si>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</si>
  <si>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</si>
  <si>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</si>
  <si>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</si>
  <si>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</si>
  <si>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</si>
  <si>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</si>
  <si>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</si>
  <si>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</si>
  <si>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</si>
  <si>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</si>
  <si>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</si>
  <si>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</si>
  <si>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</si>
  <si>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</si>
  <si>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</si>
  <si>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</si>
  <si>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</si>
  <si>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</si>
  <si>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</si>
  <si>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Etapa č.II.1 severné a východné priečelie severného krídla pôvodného objektu</t>
  </si>
  <si>
    <t>STA</t>
  </si>
  <si>
    <t>{85118419-bd36-4301-b132-c04a9b93f3ea}</t>
  </si>
  <si>
    <t>2</t>
  </si>
  <si>
    <t>Etapa č.II.2 nerealizované vonkajšie fasády nízkopodlažnej prístavby</t>
  </si>
  <si>
    <t>{2f09608c-13ef-44b6-a4a1-bb5baed79712}</t>
  </si>
  <si>
    <t>3</t>
  </si>
  <si>
    <t>Etapa č.II.3 južná, východná a časť severnej dvorovej fasády pôvodného objektu</t>
  </si>
  <si>
    <t>{41aae08e-b343-4aa4-b1bf-5f6187f170d4}</t>
  </si>
  <si>
    <t>4</t>
  </si>
  <si>
    <t>Etapa č.II.4 podchod a nadväzujúca časť južnej fasády prístavby</t>
  </si>
  <si>
    <t>{c61ec5a5-b5cc-44dd-8d90-59154ef151d9}</t>
  </si>
  <si>
    <t>5</t>
  </si>
  <si>
    <t>Etapa č.II.5 výmena okenných výplní v južnej travertínovej fasáde pôvodného objektu</t>
  </si>
  <si>
    <t>{0b88ed88-c916-491e-87d7-3d43a4457d7a}</t>
  </si>
  <si>
    <t>6</t>
  </si>
  <si>
    <t>Etapa č.II.6 nová povrchová úprava soklovej časti objektu vrátane výmeny výplní dverných otvorov</t>
  </si>
  <si>
    <t>{27530a3a-e740-43b0-ba05-07963691c969}</t>
  </si>
  <si>
    <t>leš</t>
  </si>
  <si>
    <t>932,203</t>
  </si>
  <si>
    <t>pvc1</t>
  </si>
  <si>
    <t>16,112</t>
  </si>
  <si>
    <t>KRYCÍ LIST ROZPOČTU</t>
  </si>
  <si>
    <t>zo1_30</t>
  </si>
  <si>
    <t>98,023</t>
  </si>
  <si>
    <t>zp1_120</t>
  </si>
  <si>
    <t>9,338</t>
  </si>
  <si>
    <t>zs1_120</t>
  </si>
  <si>
    <t>738,198</t>
  </si>
  <si>
    <t>zs1_50</t>
  </si>
  <si>
    <t>5,336</t>
  </si>
  <si>
    <t>Objekt:</t>
  </si>
  <si>
    <t>zs3_120</t>
  </si>
  <si>
    <t>2,376</t>
  </si>
  <si>
    <t>1 - Etapa č.II.1 severné a východné priečelie severného krídla pôvodného objektu</t>
  </si>
  <si>
    <t>Bratislava</t>
  </si>
  <si>
    <t>MZVaEZ SR</t>
  </si>
  <si>
    <t>Ing. arch. Alexander Schleicher, PhD.</t>
  </si>
  <si>
    <t>Rosoft s.r.o.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</si>
  <si>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</si>
  <si>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</si>
  <si>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</si>
  <si>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</si>
  <si>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</si>
  <si>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</si>
  <si>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</si>
  <si>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</si>
  <si>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</si>
  <si>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</si>
  <si>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</si>
  <si>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</si>
  <si>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</si>
  <si>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</si>
  <si>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</si>
  <si>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</si>
  <si>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</si>
  <si>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</si>
  <si>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</si>
  <si>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</si>
  <si>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</si>
  <si>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</si>
  <si>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</si>
  <si>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</si>
  <si>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</si>
  <si>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</si>
  <si>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</si>
  <si>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</si>
  <si>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</si>
  <si>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</si>
  <si>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</si>
  <si>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</si>
  <si>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</si>
  <si>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</si>
  <si>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</si>
  <si>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</si>
  <si>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</si>
  <si>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</si>
  <si>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</si>
  <si>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</si>
  <si>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</si>
  <si>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</si>
  <si>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</si>
  <si>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</si>
  <si>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</si>
  <si>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</si>
  <si>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Úpravy povrchov, podlahy, osadenie</t>
  </si>
  <si>
    <t>K</t>
  </si>
  <si>
    <t>610991111r</t>
  </si>
  <si>
    <t>Zakrývanie výplní vonkajších a vnútorných okenných otvorov, predmetov a konštrukcií</t>
  </si>
  <si>
    <t>m2</t>
  </si>
  <si>
    <t>-688907544</t>
  </si>
  <si>
    <t>VV</t>
  </si>
  <si>
    <t>"O02</t>
  </si>
  <si>
    <t>(1,4*1,4)*72</t>
  </si>
  <si>
    <t>"O16</t>
  </si>
  <si>
    <t>(1,2*1,8)*15</t>
  </si>
  <si>
    <t>Súčet</t>
  </si>
  <si>
    <t>612409991.S</t>
  </si>
  <si>
    <t>Začistenie omietok (s dodaním hmoty) okolo okien, dverí, podláh, obkladov atď.</t>
  </si>
  <si>
    <t>m</t>
  </si>
  <si>
    <t>1566618960</t>
  </si>
  <si>
    <t xml:space="preserve">"doplnenie omietok po vybúraní pôvodnych okien </t>
  </si>
  <si>
    <t>(1,4*4)*12*6</t>
  </si>
  <si>
    <t>(1,2*2+2*1,8)*3*5</t>
  </si>
  <si>
    <t>612425921.S</t>
  </si>
  <si>
    <t>Oprava omietky vnútorného ostenia okenného alebo dverného, pod parapetom</t>
  </si>
  <si>
    <t>1993186861</t>
  </si>
  <si>
    <t>0,13*(1,4+2*1,4)*72</t>
  </si>
  <si>
    <t>0,23*(1,2+2*1,8)*15</t>
  </si>
  <si>
    <t>Medzisúčet</t>
  </si>
  <si>
    <t>"Int. omietka - pod parapetom v minimálnom nutnom rozsahu, existujúcu omietku zarezať do roviny  nový typ omietky kompatibilný s jestvujúcou omietkou</t>
  </si>
  <si>
    <t xml:space="preserve">"det. 9 </t>
  </si>
  <si>
    <t>120,0*0,1</t>
  </si>
  <si>
    <t>"Pozn.:  Vrátane všetkých potrebných omietkových profilov (APU lišta, rohová lišta) a tmelenia podla detailov</t>
  </si>
  <si>
    <t>621460241.r</t>
  </si>
  <si>
    <t>Navýšenie hrúbky vonkajšej omietky stien vápennocementová jadrová (hrubá), hr. 10 mm v rozsahu 40% z celkovej plochy - vysparvenie povrchu obvodovej konštrukcie pod KZS po odstranení  pôvodnej omietky</t>
  </si>
  <si>
    <t>-1366973548</t>
  </si>
  <si>
    <t>zp1_120*0,4</t>
  </si>
  <si>
    <t>621460243.r</t>
  </si>
  <si>
    <t>Navýšenie hrúbky vonkajšej omietky podhľadov vápennocementová jadrová (hrubá), hr. 20 mm v rozsahu 15% z celkovej plochy - vysparvenie povrchu obvodovej konštrukcie pod KZS po odstranení  pôvodnej omietky</t>
  </si>
  <si>
    <t>1786051802</t>
  </si>
  <si>
    <t>zp1_120*0,15</t>
  </si>
  <si>
    <t>621460243.S</t>
  </si>
  <si>
    <t>Vonkajšia omietka podhľadov vápennocementová jadrová (hrubá), hr. 20 mm - vysparvenie povrchu obvodovej konštrukcie pod KZS po odstranení  pôvodnej omietky</t>
  </si>
  <si>
    <t>-288319845</t>
  </si>
  <si>
    <t>7</t>
  </si>
  <si>
    <t>622460241.r</t>
  </si>
  <si>
    <t>-2063893842</t>
  </si>
  <si>
    <t>zs1_120*0,4</t>
  </si>
  <si>
    <t>zs3_120*0,4</t>
  </si>
  <si>
    <t>zs1_50*0,4</t>
  </si>
  <si>
    <t>zo1_30*0,4</t>
  </si>
  <si>
    <t>8</t>
  </si>
  <si>
    <t>622460243.r</t>
  </si>
  <si>
    <t>Navýšenie hrúbky vonkajšej omietky stien vápennocementová jadrová (hrubá), hr. 20 mm v rozsahu 15% z celkovej plochy - vysparvenie povrchu obvodovej konštrukcie pod KZS po odstranení  pôvodnej omietky</t>
  </si>
  <si>
    <t>1633838467</t>
  </si>
  <si>
    <t>zs1_120*0,15</t>
  </si>
  <si>
    <t>zs3_120*0,15</t>
  </si>
  <si>
    <t>zs1_50*0,15</t>
  </si>
  <si>
    <t>zo1_30*0,15</t>
  </si>
  <si>
    <t>9</t>
  </si>
  <si>
    <t>622460243.S</t>
  </si>
  <si>
    <t>Vonkajšia omietka stien vápennocementová jadrová (hrubá), hr. 20 mm - vysparvenie povrchu obvodovej konštrukcie pod KZS po odstranení  pôvodnej omietky</t>
  </si>
  <si>
    <t>149285424</t>
  </si>
  <si>
    <t>10</t>
  </si>
  <si>
    <t>6252505500</t>
  </si>
  <si>
    <t>KZS stien z doska z EPS hr. 120mm, kotviace hmoždinky so zapustenými hlavami/lepenie, min. lepiaca a arm. malta, arm. sklotex. sieťovina, org. stierk. hmota na utesnenie, pigm. silikátový medzináter, silikónová vrchná omietka so škrabanou štruktúrou (S3)</t>
  </si>
  <si>
    <t>433960558</t>
  </si>
  <si>
    <t xml:space="preserve">"zs3 hr. 120 mm </t>
  </si>
  <si>
    <t>"EII.1</t>
  </si>
  <si>
    <t>"pohlad V</t>
  </si>
  <si>
    <t>"od +4,6 do +22,75</t>
  </si>
  <si>
    <t>0,3*7,92  "xps nad strechu D14</t>
  </si>
  <si>
    <t>"Pozn: V cene je zahrnutý celý cert. sys. vrátane rôzneho počtu kotiev, dvoj. presieťkovania rohov a ost. prvkov, ktoré nie sú samostatne vykaz. vo VV</t>
  </si>
  <si>
    <t xml:space="preserve">"Pozn.:  Vrátane všetkých potrebných omietkových profilov (Apu lišta, rohová lišta, okapova lišta s nosom, soklova lišta) a tmelenia podla detailov </t>
  </si>
  <si>
    <t>"Pozn.: Tepelná izolácia plôch fasády :</t>
  </si>
  <si>
    <t>"Tepelnoizolačná doska z expandovaného polystyrénu, určené pre kzs (ETICS) ako izolačná doska v oblasti s ostrekovou vodou(sokel) a v zemi (perimeter)</t>
  </si>
  <si>
    <t>"súčiniteľ tepelnej vodivosti = 0,034 W/mK</t>
  </si>
  <si>
    <t>"faktor difúzního odporu µ=40-100, nasiakavosť ≤1kg/m2</t>
  </si>
  <si>
    <t>"napetie v tlaku pri 10% stlačení 150 kPa</t>
  </si>
  <si>
    <t>"rozmery dosiek: 1000 x 500 mm</t>
  </si>
  <si>
    <t>"Pozn.:Silikónovo-živičná vrchná omietka so škrabanou štruktúrou</t>
  </si>
  <si>
    <t>"vonkajšia omietka s kapsľami obsahujúcimi konzervačný film (uvoľňujúci sa postupne v priebehu niekoľkých rokov) pre zabránenie a spomalenie</t>
  </si>
  <si>
    <t>"rastu rias a húb, vysokou priepustnosťou CO2 a paropriepustnosťou, vysoko odolná voči poveternostným vplyvom, kapilárne hydrofóbna,</t>
  </si>
  <si>
    <t>"silne vodoodpudivá, vodou riediteľná, s vysoko kvalitným mramorovým zrnom z prírodných zdrojov, vystužená vláknami</t>
  </si>
  <si>
    <t>"Hustota: 1,7 -1,9 g/cm3, Ekvivalentná difúzna hrúbka vzduchovej vrstvy: 0,07 -0,08 m, Permeabilita vody v kvapalnej fáze w: ≤ 0,05 kg/(m2h 0,5)</t>
  </si>
  <si>
    <t>"Faktor difúzneho odporu vodnej pary µ: 35 -40, Trieda reakcie na oheň: A2-s1, d0, Tepelná vodivosť: 0,7 W/(m.K)</t>
  </si>
  <si>
    <t>11</t>
  </si>
  <si>
    <t>6252507030</t>
  </si>
  <si>
    <t>KZS stien z kamennej vlny hr. 50mm, R=3,40 m2.K.W-1, λ = 0,035 W/mK, zapustenými tanierovými kotvami, min. lepiaca a arm. malta, arm. sklotex. sieťovina, pigmentovaný silikátový medzináter, silikónová vrchná omietka so škrabanou štruktúrou (S1)</t>
  </si>
  <si>
    <t>998349811</t>
  </si>
  <si>
    <t xml:space="preserve">"zs1 hr. 50 mm </t>
  </si>
  <si>
    <t>"pohlad S</t>
  </si>
  <si>
    <t xml:space="preserve"> "rímsa -čelo podľa det. D2</t>
  </si>
  <si>
    <t>0,16*33,35</t>
  </si>
  <si>
    <t xml:space="preserve">"Pozn.:  Vrátane všetkých potrebných omietkových profilov (APU lišta, rohová lišta, okapova lišta s nosom, soklova lišta) a tmelenia podla detailov </t>
  </si>
  <si>
    <t>"Nehorľavé jednovrstvové v celom objeme hydrofobizované dosky z kamennej vlny s pozdĺžnou orientáciou vlákien, určené pre kzs (ETICS)</t>
  </si>
  <si>
    <t>" Kotvenie lepením a mechanicky kotvené so zápustnou montážou na dostatočne nosný a pevný podklad</t>
  </si>
  <si>
    <t>"súčiniteľ tepelnej vodivosti = 0,035 W/mK, pevnosť v ťahu kolmo k doske: TR ≥ 10 kPa, napätie v tlaku pri 10% stlačení: CS(10) ≥ 20 kPa,</t>
  </si>
  <si>
    <t>"bodové zaťaženie: PL = 200 N, krátkodobá nasiakavosť: WS ≤ 1 kg/m2, dlhodobá nasiakavosť: WL(P) ≤ 3 kg/m2,</t>
  </si>
  <si>
    <t>"rozmerová stabilita za určených teplotných (70 °C) a vlhkostných podmienok (90%): DS(70, 90) ≤ 1%, priepustnosť vodnej pary: MU1 µ = 1</t>
  </si>
  <si>
    <t>"reakcia na oheň: A1, stálosť reakcie na oheň pri pôsobení tepla, vplyvu počasia a starnutia / degradácie: A1</t>
  </si>
  <si>
    <t>"Stálosť súčiniteľa tepelnej vodivosti pri starnutí / degradácii:   = 0,035 W/mK, charakteristická hodnota zaťaženia: max. 0,8kN/m,</t>
  </si>
  <si>
    <t>"rozmery dosiek: 1000 x 600 mm, Tepelný odpor dosiek: R = 3,40 m2. K.W-1</t>
  </si>
  <si>
    <t>12</t>
  </si>
  <si>
    <t>6252507080</t>
  </si>
  <si>
    <t>KZS stien z kamennej vlny hr. 120mm, R≥3,40 m2.K.W-1, λ ≤ 0,035 W/mK, zapustenými tanierovými kotvami, min. lepiaca a arm. malta, arm. sklotex. sieťovina, pigmentovaný silikátový medzináter, silikónová vrchná omietka so škrabanou štruktúrou (S1)</t>
  </si>
  <si>
    <t>1099450554</t>
  </si>
  <si>
    <t xml:space="preserve">"zs1 hr. 120 mm </t>
  </si>
  <si>
    <t>"od -0,9 do +21,98 (+22,75)</t>
  </si>
  <si>
    <t>22,88*33,7+0,77*0,35</t>
  </si>
  <si>
    <t>-5,87*0,12</t>
  </si>
  <si>
    <t>-((1,4*1,4)*12*6)</t>
  </si>
  <si>
    <t>18,15*7,92+0,2*0,18</t>
  </si>
  <si>
    <t>-(0,4*(0,515+0,205)+0,2*0,12) "prekryte časti</t>
  </si>
  <si>
    <t>-(1,2*1,8)*3*5</t>
  </si>
  <si>
    <t>-0,3*7,92  "xps nad strechu D14</t>
  </si>
  <si>
    <t>13</t>
  </si>
  <si>
    <t>6252507085</t>
  </si>
  <si>
    <t>KZS podhľadu z kamennej vlny hr. 120mm, R≥3,40 m2.K.W-1, λ ≤ 0,035 W/mK, zapustenými tanierovými kotvami, min. lepiaca a arm. malta, arm. sklotex. sieťovina, pigmentovaný silikátový medzináter, silikónová vrchná omietka so škrabanou štruktúrou (S1)</t>
  </si>
  <si>
    <t>-1830278714</t>
  </si>
  <si>
    <t xml:space="preserve">"zp1 hr. 120 mm </t>
  </si>
  <si>
    <t xml:space="preserve"> "rímsa podľad det. D2</t>
  </si>
  <si>
    <t>0,28*33,35</t>
  </si>
  <si>
    <t>14</t>
  </si>
  <si>
    <t>6252507620</t>
  </si>
  <si>
    <t>KZS ostenia z kamennej vlny hr. 30mm, R ≥ 0,80 m2.K.W-1, λ ≤ 0,037 W/mK, zapustenými tanierovými kotvami, min. lepiaca a arm. malta, arm. sklotex. sieťovina, pigmentovaný silikátový medzináter, silikónová vrchná omietka so škrabanou štruktúrou (S1)</t>
  </si>
  <si>
    <t>-554213899</t>
  </si>
  <si>
    <t xml:space="preserve">"zo hr. 30 mm </t>
  </si>
  <si>
    <t>"od -0,9 do +22,18 (+22,75)</t>
  </si>
  <si>
    <t>(0,32*(1,37*2+(1,34*3))+0,22*(1,37*4)+0,1*(0,36*2))*4*6</t>
  </si>
  <si>
    <t>0,22*(1,14+2*1,77)*3*5</t>
  </si>
  <si>
    <t>"súčiniteľ tepelnej vodivosti = 0,037 W/mK, pevnosť v ťahu kolmo k doske: TR ≥ 10 kPa, napätie v tlaku pri 10% stlačení: CS(10) ≥ 30 kPa,</t>
  </si>
  <si>
    <t>"Stálosť súčiniteľa tepelnej vodivosti pri starnutí / degradácii:   = 0,037 W/mK, charakteristická hodnota zaťaženia: max. 1,1kN/m3,</t>
  </si>
  <si>
    <t>"rozmery dosiek: 1000 x 600 mm, Tepelný odpor dosiek: R = 0,80 m2. K.W-1</t>
  </si>
  <si>
    <t>Ostatné konštrukcie a práce-búranie</t>
  </si>
  <si>
    <t>15</t>
  </si>
  <si>
    <t>941941042.S</t>
  </si>
  <si>
    <t>Montáž lešenia ľahkého pracovného radového s podlahami šírky nad 1,00 do 1,20 m, výšky nad 10 do 30 m</t>
  </si>
  <si>
    <t>1072181188</t>
  </si>
  <si>
    <t>"lešenie EII.1</t>
  </si>
  <si>
    <t>22,75*33,7</t>
  </si>
  <si>
    <t>18,15*(7,92+(1,2))</t>
  </si>
  <si>
    <t>"Pozn.:  uvazované  3 mesiace / dodávateľ  nacení podľa potreby</t>
  </si>
  <si>
    <t>16</t>
  </si>
  <si>
    <t>941941292.S</t>
  </si>
  <si>
    <t>Príplatok za prvý a každý ďalší i začatý mesiac použitia lešenia ľahkého pracovného radového s podlahami šírky nad 1,00 do 1,20 m, v. nad 10 do 30 m</t>
  </si>
  <si>
    <t>944539402</t>
  </si>
  <si>
    <t>leš*3</t>
  </si>
  <si>
    <t>17</t>
  </si>
  <si>
    <t>941941842.S</t>
  </si>
  <si>
    <t>Demontáž lešenia ľahkého pracovného radového s podlahami šírky nad 1,00 do 1,20 m, výšky nad 10 do 30 m</t>
  </si>
  <si>
    <t>1131625591</t>
  </si>
  <si>
    <t>18</t>
  </si>
  <si>
    <t>941955001.S</t>
  </si>
  <si>
    <t>Lešenie ľahké pracovné pomocné, s výškou lešeňovej podlahy do 1,20 m</t>
  </si>
  <si>
    <t>-1471762146</t>
  </si>
  <si>
    <t>"pomocné inter. lešenie</t>
  </si>
  <si>
    <t>((1,4)*12*6)*1,5</t>
  </si>
  <si>
    <t>((1,2)*3*5)*1,5</t>
  </si>
  <si>
    <t>19</t>
  </si>
  <si>
    <t>953995426r</t>
  </si>
  <si>
    <t>M+D dilatačný profil typ V - rohový (PVC profil so sklotextilnou mriežkou)  - medzi rôznymi etap. časťami zateplenia !</t>
  </si>
  <si>
    <t>1434191797</t>
  </si>
  <si>
    <t>"rozhranie EII.1 a EII.2</t>
  </si>
  <si>
    <t>(0,62)</t>
  </si>
  <si>
    <t>953995427r</t>
  </si>
  <si>
    <t>M+D dilatačný profil typ E - priebežný  (PVC profil so sklotextilnou mriežkou) - medzi rôznymi etap. časťami zateplenia !</t>
  </si>
  <si>
    <t>-543345263</t>
  </si>
  <si>
    <t>(5,87-0,62)</t>
  </si>
  <si>
    <t>21</t>
  </si>
  <si>
    <t>953995450r</t>
  </si>
  <si>
    <t xml:space="preserve">M+D úprava pri prerušení na hrane medzi jednotlivými etapovými časťami </t>
  </si>
  <si>
    <t>1387785269</t>
  </si>
  <si>
    <t xml:space="preserve">"rozhranie EII.1 a EII.2 </t>
  </si>
  <si>
    <t>5,87</t>
  </si>
  <si>
    <t>"rozhranie EII.1 a EII.3</t>
  </si>
  <si>
    <t>17,75</t>
  </si>
  <si>
    <t>"Pozn.: v položke nieje zahrnutý dilatačný profil (vykazaný samostatne) , rohový profil</t>
  </si>
  <si>
    <t>22</t>
  </si>
  <si>
    <t>968061112.S</t>
  </si>
  <si>
    <t>Vyvesenie dreveného okenného krídla do suti plochy do 1,5 m2, -0,01200t</t>
  </si>
  <si>
    <t>ks</t>
  </si>
  <si>
    <t>643464661</t>
  </si>
  <si>
    <t>"O16 1200x1800 mm (dvojdielne)</t>
  </si>
  <si>
    <t>(3*5)*2</t>
  </si>
  <si>
    <t>23</t>
  </si>
  <si>
    <t>968061113.S</t>
  </si>
  <si>
    <t>Vyvesenie dreveného okenného krídla do suti plochy nad 1,5 m2, -0,01600t</t>
  </si>
  <si>
    <t>673820949</t>
  </si>
  <si>
    <t>"O02 1400x1400 mm</t>
  </si>
  <si>
    <t>12*6</t>
  </si>
  <si>
    <t>24</t>
  </si>
  <si>
    <t>968062245.S</t>
  </si>
  <si>
    <t>Vybúranie drevených rámov okien jednoduchých plochy do 2 m2,  -0,03100t</t>
  </si>
  <si>
    <t>355029420</t>
  </si>
  <si>
    <t>(1,4*1,4)*12*6</t>
  </si>
  <si>
    <t>25</t>
  </si>
  <si>
    <t>968062246.S</t>
  </si>
  <si>
    <t>Vybúranie drevených rámov okien jednoduchých plochy do 4 m2,  -0,02700t</t>
  </si>
  <si>
    <t>558288798</t>
  </si>
  <si>
    <t>(1,2*1,8)*3*5</t>
  </si>
  <si>
    <t>26</t>
  </si>
  <si>
    <t>978036191.S</t>
  </si>
  <si>
    <t>Otlčenie omietok šľachtených a pod., vonkajších brizolitových, v rozsahu do 100 %,  -0,05000t</t>
  </si>
  <si>
    <t>-660455899</t>
  </si>
  <si>
    <t>27</t>
  </si>
  <si>
    <t>978065001.S</t>
  </si>
  <si>
    <t>Odstránenie kontaktného zateplenia vrátane povrchovej úpravy z polystyrénových dosiek hrúbky nad 30-80 mm,  -0,01804t</t>
  </si>
  <si>
    <t>1554995533</t>
  </si>
  <si>
    <t>28</t>
  </si>
  <si>
    <t>978065041.S</t>
  </si>
  <si>
    <t>Odstránenie kontaktného zateplenia ostenia vrátane povrchovej úpravy z polystyrénových dosiek hrúbky 10-30 mm,  -0,01752t</t>
  </si>
  <si>
    <t>-1809558535</t>
  </si>
  <si>
    <t>29</t>
  </si>
  <si>
    <t>979011131.S</t>
  </si>
  <si>
    <t>Zvislá doprava sutiny po schodoch ručne do 3,5 m</t>
  </si>
  <si>
    <t>t</t>
  </si>
  <si>
    <t>404531798</t>
  </si>
  <si>
    <t>30</t>
  </si>
  <si>
    <t>979011141.S</t>
  </si>
  <si>
    <t>Príplatok za každých ďalších 3,5 m</t>
  </si>
  <si>
    <t>-6216229</t>
  </si>
  <si>
    <t>66,08*6 'Prepočítané koeficientom množstva</t>
  </si>
  <si>
    <t>31</t>
  </si>
  <si>
    <t>979081111.S</t>
  </si>
  <si>
    <t>Odvoz sutiny a vybúraných hmôt na skládku do 1 km</t>
  </si>
  <si>
    <t>-862930713</t>
  </si>
  <si>
    <t>32</t>
  </si>
  <si>
    <t>979081121.S</t>
  </si>
  <si>
    <t xml:space="preserve">Odvoz sutiny a vybúraných hmôt na skládku za každý ďalší 1 km </t>
  </si>
  <si>
    <t>1209285940</t>
  </si>
  <si>
    <t>66,08*26 'Prepočítané koeficientom množstva</t>
  </si>
  <si>
    <t>33</t>
  </si>
  <si>
    <t>979082111.S</t>
  </si>
  <si>
    <t>Vnútrostavenisková doprava sutiny a vybúraných hmôt do 10 m</t>
  </si>
  <si>
    <t>-578259922</t>
  </si>
  <si>
    <t>34</t>
  </si>
  <si>
    <t>979082121.S</t>
  </si>
  <si>
    <t>Vnútrostavenisková doprava sutiny a vybúraných hmôt za každých ďalších 5 m</t>
  </si>
  <si>
    <t>-1155247714</t>
  </si>
  <si>
    <t>66,08*14 'Prepočítané koeficientom množstva</t>
  </si>
  <si>
    <t>35</t>
  </si>
  <si>
    <t>979089612.S</t>
  </si>
  <si>
    <t>Poplatok za skladovanie - iné odpady zo stavieb a demolácií (17 09), ostatné</t>
  </si>
  <si>
    <t>442334413</t>
  </si>
  <si>
    <t>99</t>
  </si>
  <si>
    <t>Presun hmôt HSV</t>
  </si>
  <si>
    <t>36</t>
  </si>
  <si>
    <t>999281111.S</t>
  </si>
  <si>
    <t>Presun hmôt pre opravy a údržbu objektov vrátane vonkajších plášťov výšky do 25 m</t>
  </si>
  <si>
    <t>-50540222</t>
  </si>
  <si>
    <t>PSV</t>
  </si>
  <si>
    <t>Práce a dodávky PSV</t>
  </si>
  <si>
    <t>712</t>
  </si>
  <si>
    <t>Izolácie striech, povlakové krytiny</t>
  </si>
  <si>
    <t>37</t>
  </si>
  <si>
    <t>712300832.S</t>
  </si>
  <si>
    <t>Odstránenie povlakovej krytiny na strechách plochých 10° dvojvrstvovej,  -0,01000t</t>
  </si>
  <si>
    <t>-333631468</t>
  </si>
  <si>
    <t>"det. D2 (odstranenie pásu HI PVC +geotext. )</t>
  </si>
  <si>
    <t>0,3*33,35</t>
  </si>
  <si>
    <t xml:space="preserve">"det. D1(odstranenie pásu z atiky HI PVC +geotext. ) ak dôjde k poškodeniu </t>
  </si>
  <si>
    <t>0,35*7,92</t>
  </si>
  <si>
    <t>38</t>
  </si>
  <si>
    <t>712370060.S</t>
  </si>
  <si>
    <t>Zhotovenie povlakovej krytiny striech plochých do 10° PVC-P fóliou celoplošne lepenou so zvarením spoju</t>
  </si>
  <si>
    <t>1788856335</t>
  </si>
  <si>
    <t>"det. D2 (nový pas HI PVC )</t>
  </si>
  <si>
    <t>0,4*33,35</t>
  </si>
  <si>
    <t xml:space="preserve">"det. D1(nový pas HI PVC ) ak dôjde k poškodeniu </t>
  </si>
  <si>
    <t>39</t>
  </si>
  <si>
    <t>712973210.S</t>
  </si>
  <si>
    <t>Detaily k PVC-P fóliam preplátanie spojov</t>
  </si>
  <si>
    <t>-872912520</t>
  </si>
  <si>
    <t>"det. D2 (nový pas HI PVC )- spojenie so strešnou fóliou</t>
  </si>
  <si>
    <t>33,35</t>
  </si>
  <si>
    <t xml:space="preserve">"det. D1(nový pas HI PVC )- spojenie so strešnou fóliou ak dôjde k poškodeniu </t>
  </si>
  <si>
    <t>7,92</t>
  </si>
  <si>
    <t>40</t>
  </si>
  <si>
    <t>M</t>
  </si>
  <si>
    <t>283220002900.S</t>
  </si>
  <si>
    <t>Strešná hydroizolačná fólia PVC-P hr. 2 mm vystužená skleným vláknom</t>
  </si>
  <si>
    <t>-709727406</t>
  </si>
  <si>
    <t>pvc1*1,15</t>
  </si>
  <si>
    <t>41</t>
  </si>
  <si>
    <t>712990040.S</t>
  </si>
  <si>
    <t>Položenie geotextílie vodorovne alebo zvislo na strechy ploché do 10°</t>
  </si>
  <si>
    <t>-1651706915</t>
  </si>
  <si>
    <t>42</t>
  </si>
  <si>
    <t>693110004500.S</t>
  </si>
  <si>
    <t>Geotextília polypropylénová netkaná 300 g/m2</t>
  </si>
  <si>
    <t>120007815</t>
  </si>
  <si>
    <t>43</t>
  </si>
  <si>
    <t>712991030.S</t>
  </si>
  <si>
    <t>Montáž podkladnej konštrukcie z OSB dosiek na atike šírky 311 - 410 mm pod klampiarske konštrukcie, vrátane spádových hranolov (á 400 m, v. 50-70 mm) a príslušenstva</t>
  </si>
  <si>
    <t>-1982758163</t>
  </si>
  <si>
    <t>"det. D1 OSB hr. 22 mm na atiku zhora š. 350 mm</t>
  </si>
  <si>
    <t>44</t>
  </si>
  <si>
    <t>607260000400.S</t>
  </si>
  <si>
    <t>Doska OSB nebrúsená hr. 22 mm</t>
  </si>
  <si>
    <t>2108864539</t>
  </si>
  <si>
    <t>7,92*0,35*1,1</t>
  </si>
  <si>
    <t>45</t>
  </si>
  <si>
    <t>998712203.S</t>
  </si>
  <si>
    <t>Presun hmôt pre izoláciu povlakovej krytiny v objektoch výšky nad 12 do 24 m</t>
  </si>
  <si>
    <t>%</t>
  </si>
  <si>
    <t>-6040498</t>
  </si>
  <si>
    <t>46</t>
  </si>
  <si>
    <t>998712292.S</t>
  </si>
  <si>
    <t>Izolácia z povlak.krytín, prípl.za presun nad vymedz. najväčšiu dopravnú vzdialenosť do 100 m</t>
  </si>
  <si>
    <t>-1510035636</t>
  </si>
  <si>
    <t>713</t>
  </si>
  <si>
    <t>Izolácie tepelné</t>
  </si>
  <si>
    <t>47</t>
  </si>
  <si>
    <t>713144090.S</t>
  </si>
  <si>
    <t xml:space="preserve">Montáž tepelnej izolácie na atiku z XPS </t>
  </si>
  <si>
    <t>1448718649</t>
  </si>
  <si>
    <t>"det. D1 xps 50 mm na atiku zhora</t>
  </si>
  <si>
    <t>0,23*7,92</t>
  </si>
  <si>
    <t>48</t>
  </si>
  <si>
    <t>283750001500.S</t>
  </si>
  <si>
    <t>Doska XPS hr. 50 mm</t>
  </si>
  <si>
    <t>469325210</t>
  </si>
  <si>
    <t>0,23*7,92*1,02</t>
  </si>
  <si>
    <t>49</t>
  </si>
  <si>
    <t>998713203.S</t>
  </si>
  <si>
    <t>Presun hmôt pre izolácie tepelné v objektoch výšky nad 12 m do 24 m</t>
  </si>
  <si>
    <t>-1864950058</t>
  </si>
  <si>
    <t>50</t>
  </si>
  <si>
    <t>998713292.S</t>
  </si>
  <si>
    <t>Izolácie tepelné, prípl.za presun nad vymedz. najväčšiu dopravnú vzdial. do 100 m</t>
  </si>
  <si>
    <t>-1778969597</t>
  </si>
  <si>
    <t>764</t>
  </si>
  <si>
    <t>Konštrukcie klampiarske</t>
  </si>
  <si>
    <t>51</t>
  </si>
  <si>
    <t>7643522295</t>
  </si>
  <si>
    <t>Demontáž a spätná montáž pododkvapového žlabu vrátane hákov, polkruhovy r.š. 400 mm, zahŕňa očistenie, opravu, žiarové pozinkovanie+dvojvrstvový náterový systém 2KPU (RAL 9010), spoje tesnené tmelom, viď PD -KL03</t>
  </si>
  <si>
    <t>76317450</t>
  </si>
  <si>
    <t>52</t>
  </si>
  <si>
    <t>7644103600</t>
  </si>
  <si>
    <t>M+D Exteriérový okenný parapet - extrud. hliníkový 2mm, r.š.400mm, povrch. RAL 9010, zaomietané hliníkové bočnice,osadenie do zateplovaného muriva - KL02a</t>
  </si>
  <si>
    <t>-909793936</t>
  </si>
  <si>
    <t>53</t>
  </si>
  <si>
    <t>7644103701</t>
  </si>
  <si>
    <t>M+D Združené oplechovanie ext. parapetu okien O2, extrud. hliníkový parapet hr.2mm, d.4750mm, r.š.500mm,zaomiet. hl. bočnice, typizované hlin. spojky - KL08</t>
  </si>
  <si>
    <t>383505826</t>
  </si>
  <si>
    <t>4,75*24</t>
  </si>
  <si>
    <t>54</t>
  </si>
  <si>
    <t>764410880.S</t>
  </si>
  <si>
    <t>Demontáž oplechovania parapetov rš od 330 do 600 mm,  -0,00287t</t>
  </si>
  <si>
    <t>1300391885</t>
  </si>
  <si>
    <t>24*4,75+15*1,2</t>
  </si>
  <si>
    <t>55</t>
  </si>
  <si>
    <t>7644212600</t>
  </si>
  <si>
    <t>M+D Oplechovanie atiky-rímsy so žľabom poplastovaným plechom,r.š.400mm, povrch.RAL 9010, kotvenie na príponky, ref. Viplanyl 50, hr. 0,7mm - KL11</t>
  </si>
  <si>
    <t>-523447287</t>
  </si>
  <si>
    <t>56</t>
  </si>
  <si>
    <t>764421870.S</t>
  </si>
  <si>
    <t>Demontáž oplechovania ríms rš od 400 do 500 mm,  -0,00252t</t>
  </si>
  <si>
    <t>-1975370992</t>
  </si>
  <si>
    <t>57</t>
  </si>
  <si>
    <t>7644302500</t>
  </si>
  <si>
    <t>M+D Oplechovanie atiky poplast. plechom, r.š.600mm, povrch. RAL 9010,kotvenie na príponky ref. Viplanyl 50,hr. 0,7mm - KL01</t>
  </si>
  <si>
    <t>1253199349</t>
  </si>
  <si>
    <t>58</t>
  </si>
  <si>
    <t>764430850.S</t>
  </si>
  <si>
    <t>Demontáž oplechovania múrov a nadmuroviek rš 600 mm,  -0,00337t</t>
  </si>
  <si>
    <t>653163638</t>
  </si>
  <si>
    <t>59</t>
  </si>
  <si>
    <t>7644542545</t>
  </si>
  <si>
    <t>Demontáž a spätná montáž zvislého dažďového zvodu D=125mm, rš. 400 mm, záhŕňa očistenie, opravu, žiarové pozinkovanie+dvojvrstvový náterový systém 2KPU (RAL 9010), spoje tesnené tmelom, nové nerezové kotviace prvky viď PD -KL04</t>
  </si>
  <si>
    <t>-1869359559</t>
  </si>
  <si>
    <t>60</t>
  </si>
  <si>
    <t>998764203.S</t>
  </si>
  <si>
    <t>Presun hmôt pre konštrukcie klampiarske v objektoch výšky nad 12 do 24 m</t>
  </si>
  <si>
    <t>1827180912</t>
  </si>
  <si>
    <t>61</t>
  </si>
  <si>
    <t>998764292.S</t>
  </si>
  <si>
    <t>Konštrukcie klampiarske, prípl.za presun nad vymedz. najväč. dopr. vzdial. do 100 m</t>
  </si>
  <si>
    <t>1265160792</t>
  </si>
  <si>
    <t>766</t>
  </si>
  <si>
    <t>Konštrukcie stolárske</t>
  </si>
  <si>
    <t>62</t>
  </si>
  <si>
    <t>766621002</t>
  </si>
  <si>
    <t>M+D Drevené okno 1400 x 1400mm jednodielne z europrofilov, izolačné trojsklo Ug-0,6W/m2K, nepriezv.Rw=34dB, súč. prechodu tepla Uw=0,86W/m2K, vrátane kovania - O02</t>
  </si>
  <si>
    <t>1903619510</t>
  </si>
  <si>
    <t>72</t>
  </si>
  <si>
    <t>"Pozn.2: osadiť v trojiciach so spoločným exterirérovým, parapetom KL08 so zapustenými murovanými medzistĺpikmi</t>
  </si>
  <si>
    <t>"Určené do zvislých obvodových konštrukcií bytových a nebytových objektov</t>
  </si>
  <si>
    <t>"Hrúbka profilu: 78mm</t>
  </si>
  <si>
    <t>"Materiál: borovica</t>
  </si>
  <si>
    <t>"Tesnenie pamäťovou penou</t>
  </si>
  <si>
    <t>"Vonkajšia okapnica drevená, vymeniteľná</t>
  </si>
  <si>
    <t xml:space="preserve">"Zasklenie: izolačné trojsklo číre,  celková hrúbka 36mm (4-12-4-12-4) </t>
  </si>
  <si>
    <t>"Dištančný rámik: „teplý“ TGI</t>
  </si>
  <si>
    <t xml:space="preserve">"Súčiniteľ prechodu tepla: Ug (hr. zasklenia 36mm) = 0,60 W/m2.K </t>
  </si>
  <si>
    <t>"Akustické vlastnosti: zasklenie (4-12-4-12-4): RW min = 34dB</t>
  </si>
  <si>
    <t>"Odolnosť proti zaťaženiu vetrom: Trieda C4</t>
  </si>
  <si>
    <t>"Vodotesnosť – nechránené (A): Trieda 9A</t>
  </si>
  <si>
    <t>"Únosnosť bezpečnostného vybavenia: 350 N</t>
  </si>
  <si>
    <t>"Prievzdušnosť: Trieda 4</t>
  </si>
  <si>
    <t>"Farebné prevedenie (exteriér aj interiér): RAL 9010, matná</t>
  </si>
  <si>
    <t>63</t>
  </si>
  <si>
    <t>766621016</t>
  </si>
  <si>
    <t>M+D Drevené okno 1200x1800 dvojdielne z europrofilov, izolačné trojsklo Ug-0,6W/m2K, nepriezv.Rw=39dB, súč. prechodu tepla Uw=0,86W/m2K, vrátane kovania - O16</t>
  </si>
  <si>
    <t>-848379951</t>
  </si>
  <si>
    <t>"Zasklenie: izolačné trojsklo číre,  celková hrúbka 42mm (8-12-4-12-6))</t>
  </si>
  <si>
    <t>"Súčiniteľ prechodu tepla: Ug (hr. zasklenia 42mm) = 0,67 W/m2.K)</t>
  </si>
  <si>
    <t>"Akustické vlastnosti: zasklenie (8-12-4-12-6): RW min = 39dB)</t>
  </si>
  <si>
    <t>64</t>
  </si>
  <si>
    <t>766694142.r</t>
  </si>
  <si>
    <t>Montáž parapetnej dosky drevotrieskovej šírky 200-500 mm</t>
  </si>
  <si>
    <t>-1103398672</t>
  </si>
  <si>
    <t>87</t>
  </si>
  <si>
    <t>"Pozn.:vrátane podkladného vyrovnávacieho poteru pod parapet , podla det. 9</t>
  </si>
  <si>
    <t>65</t>
  </si>
  <si>
    <t>611550000300r</t>
  </si>
  <si>
    <t>Interiérový parapet drevotr. s laminovanou povrch. úpravou,ABS hrana obojstr. š.200-500mm, d.600-2400mm, povrch. mat. biela RAL 9010 - SV03</t>
  </si>
  <si>
    <t>-1359573065</t>
  </si>
  <si>
    <t>120</t>
  </si>
  <si>
    <t>"Jadro z vysokotlako tvarovaných homogénnych zhustených drevotrieskových profilov</t>
  </si>
  <si>
    <t>"Odolnosť voči stavebnej vlhkosti</t>
  </si>
  <si>
    <t>"Vysoká tvarostálosť, rozšírený okraj parapetu integrovaný, lisovaný v jednom kuse</t>
  </si>
  <si>
    <t>"Povrchová vrstva – robustný, UV odolný viacvrstvový laminát, neoddeliteľne pripevnený k jadru</t>
  </si>
  <si>
    <t>"ABS bočné hrany bez spojov</t>
  </si>
  <si>
    <t>"Povrchová úprava: matná hladká</t>
  </si>
  <si>
    <t>"Farebné prevedenie: RAL 9010</t>
  </si>
  <si>
    <t>"Ľahko čistiteľný povrch</t>
  </si>
  <si>
    <t>66</t>
  </si>
  <si>
    <t>766694983.S</t>
  </si>
  <si>
    <t>Demontáž parapetnej dosky drevenej/plastovej šírky do 500 mm, dĺžky do 2500 mm,, -0,008t</t>
  </si>
  <si>
    <t>-202323875</t>
  </si>
  <si>
    <t>67</t>
  </si>
  <si>
    <t>998766203.S</t>
  </si>
  <si>
    <t>Presun hmot pre konštrukcie stolárske v objektoch výšky nad 12 do 24 m</t>
  </si>
  <si>
    <t>-88072065</t>
  </si>
  <si>
    <t>68</t>
  </si>
  <si>
    <t>998766292.S</t>
  </si>
  <si>
    <t>Konštrukcie stolárske, prípl.za presun nad najvačšiu dopravnú vzdialenosť do 100 m</t>
  </si>
  <si>
    <t>-1282826951</t>
  </si>
  <si>
    <t>767</t>
  </si>
  <si>
    <t>Konštrukcie doplnkové kovové</t>
  </si>
  <si>
    <t>69</t>
  </si>
  <si>
    <t>7679952001</t>
  </si>
  <si>
    <t>M+D Kotvenie pre osadenie svietidiel a kamier, oceľové platničky 2x150x150x5mm, spojenie navarenými "L" profilmi 60x60x6mm,žiar. pozink+dvojvrstv. náter. systém 2K PU, RAL 9010, vrátane nerez. kotv. a spoj. materálu, kotvenie pom. skrutiek resp.tyčí - Z08</t>
  </si>
  <si>
    <t>1431686173</t>
  </si>
  <si>
    <t xml:space="preserve">"Pozn.1:Kotviť do nosnej časti steny zateplovanej fasády </t>
  </si>
  <si>
    <t>"Pozn.2: hmotnosť 4kg/ks</t>
  </si>
  <si>
    <t>70</t>
  </si>
  <si>
    <t>7679952350</t>
  </si>
  <si>
    <t>M+D Kotvenie bleskozvodu, kotvenie s rozostupmi 1,5m, vrátane nerezového kotviaceho a spojovacieho materiálu (závitová tyč/alt. skrutka +hmoždinka- podľa potreby v konkrétnom mieste fasády) - Z10</t>
  </si>
  <si>
    <t>-1730400227</t>
  </si>
  <si>
    <t>"Pozn.1:podpera vedenia a podložka zostávajú pôvodné</t>
  </si>
  <si>
    <t>"Pozn.2: bleskozvod -  pôvodný systém so zachovaním pôvodných bodov kotvenia</t>
  </si>
  <si>
    <t>71</t>
  </si>
  <si>
    <t>998767203.S</t>
  </si>
  <si>
    <t>Presun hmôt pre kovové stavebné doplnkové konštrukcie v objektoch výšky nad 12 do 24 m</t>
  </si>
  <si>
    <t>-1653584365</t>
  </si>
  <si>
    <t>998767292.S</t>
  </si>
  <si>
    <t>Kovové stav.dopln.konštr., prípl.za presun nad najväčšiu dopr. vzdial. do 100 m</t>
  </si>
  <si>
    <t>-1317238170</t>
  </si>
  <si>
    <t>784</t>
  </si>
  <si>
    <t>Maľby</t>
  </si>
  <si>
    <t>73</t>
  </si>
  <si>
    <t>784410100</t>
  </si>
  <si>
    <t>Penetrovanie jednonásobné jemnozrnných podkladov výšky do 3,80 m</t>
  </si>
  <si>
    <t>-1190285540</t>
  </si>
  <si>
    <t>74</t>
  </si>
  <si>
    <t>784418011</t>
  </si>
  <si>
    <t>Zakrývanie otvorov, podláh a zariadení fóliou v miestnostiach alebo na schodisku</t>
  </si>
  <si>
    <t>-1155145734</t>
  </si>
  <si>
    <t xml:space="preserve">"podlaha pred oknami </t>
  </si>
  <si>
    <t>((1,4)*12*6)*1,5*2</t>
  </si>
  <si>
    <t>((1,2)*3*5)*1,5*2</t>
  </si>
  <si>
    <t>75</t>
  </si>
  <si>
    <t>784452261</t>
  </si>
  <si>
    <t xml:space="preserve">Maľby z maliarskych zmesí, ručne nanášané jednonásobné základné na podklad jemnozrnný </t>
  </si>
  <si>
    <t>506877416</t>
  </si>
  <si>
    <t xml:space="preserve">"malba vnút. ostenia </t>
  </si>
  <si>
    <t>"Pozn.: Vrátane opáskovania maliarskými páskami a umytia povrchov</t>
  </si>
  <si>
    <t>Práce a dodávky M</t>
  </si>
  <si>
    <t>21-m</t>
  </si>
  <si>
    <t>Elektromontáže</t>
  </si>
  <si>
    <t>76</t>
  </si>
  <si>
    <t>210100101</t>
  </si>
  <si>
    <t>M+D Exteriérové svietidlo-povrch. montovaný nastav.reflektor a snímač pohybu a int. osvetlenia, 260x360mm, 220-240V, IP65  vrát. nerez kotv. a spoj. materiálu - SV01</t>
  </si>
  <si>
    <t>813981822</t>
  </si>
  <si>
    <t>"LED nástenný reflektor s asymetrickou distribúciou svetla</t>
  </si>
  <si>
    <t>"Materiál: hliníková zliatina v kombinácii s nerezou</t>
  </si>
  <si>
    <t>"Povrchová úprava: vysoko odolná voči mechanickým a poveternostným vplyvom</t>
  </si>
  <si>
    <t>"Zasklenie: bezpečnostné sklo</t>
  </si>
  <si>
    <t>"Rozsah natočenia: -30 °/ + 120 °</t>
  </si>
  <si>
    <t>"Kotvenie: kotviaca platnička s 2 otvormi pre uchytenie s roztečou 70mm a dvomi káblovými otvormi</t>
  </si>
  <si>
    <t xml:space="preserve">"LED napájacia jednotka: 220-240 V x 0/50-60 Hz, DC 176-276 V, DALI </t>
  </si>
  <si>
    <t>"Ochrana častí citlivých na teplotné výkyvy</t>
  </si>
  <si>
    <t>"Bezpečnostná trieda: I</t>
  </si>
  <si>
    <t>"Trieda ochrany: IP 65</t>
  </si>
  <si>
    <t>"Prachotesný, vodotesný, odolný voči mechanickým vplyvom ≤ 5 joule</t>
  </si>
  <si>
    <t>"Hmotnosť: 3,2 kg</t>
  </si>
  <si>
    <t>"Farebné prevedenie: grafitová, matná</t>
  </si>
  <si>
    <t>77</t>
  </si>
  <si>
    <t>210100505</t>
  </si>
  <si>
    <t>Demontáž a odpojenie pôvodného exterierového svietidla</t>
  </si>
  <si>
    <t>1224642659</t>
  </si>
  <si>
    <t>78</t>
  </si>
  <si>
    <t>210101111</t>
  </si>
  <si>
    <t>Demontáž a spätná montáž bleskozvodu z konzoliek bez rozpojenia vodorovných a zvislých častí vedenia</t>
  </si>
  <si>
    <t>1304052504</t>
  </si>
  <si>
    <t>85+41</t>
  </si>
  <si>
    <t>HZS</t>
  </si>
  <si>
    <t>Hodinové zúčtovacie sadzby</t>
  </si>
  <si>
    <t>79</t>
  </si>
  <si>
    <t>HZS000112.S</t>
  </si>
  <si>
    <t>Stavebno montážne práce náročnejšie, ucelené, obtiažne, rutinné (Tr. 2) v rozsahu viac ako 8 hodín náročnejšie (úprava vedenia VZT, chladenie, ÚK, prvky dieselagregátu, silnoprúd a slaboprúd v chráničkách po povrchu fasády viď PD)</t>
  </si>
  <si>
    <t>hod</t>
  </si>
  <si>
    <t>512</t>
  </si>
  <si>
    <t>-1087491345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</si>
  <si>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</si>
  <si>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</si>
  <si>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</si>
  <si>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</si>
  <si>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</si>
  <si>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celkovej ceny všetky náklady podla ZoD, vrátane VRN-ov: napr. Iskrové skúšky na strechách, mechanická ochrana strešného plášťa pod a okolo lešenia, zadebnenie lešenia OSB doskami s ostnatým drôtom vrátane kamerového zabezpečenia,  označenie staveniska, náklady vyplývajúce z POV, náklady na zabezpeč. požadovanej bezpečnosti, školenia, čistenie, opatrenia pre stav. v zimnom období, poistenie, geodet. merania a dokumentáciu, skúšky, vzorky, dielenskú dokumentáciu, vyčistenie všetkých dotknutých plôch od stavebného odpadu.</t>
  </si>
  <si>
    <t>597,51</t>
  </si>
  <si>
    <t>37,901</t>
  </si>
  <si>
    <t>26,732</t>
  </si>
  <si>
    <t>9,588</t>
  </si>
  <si>
    <t>409,435</t>
  </si>
  <si>
    <t>10,697</t>
  </si>
  <si>
    <t>2 - Etapa č.II.2 nerealizované vonkajšie fasády nízkopodlažnej prístavby</t>
  </si>
  <si>
    <t xml:space="preserve">    4 - Vodorovné konštrukcie</t>
  </si>
  <si>
    <t>Vodorovné konštrukcie</t>
  </si>
  <si>
    <t>411387531r</t>
  </si>
  <si>
    <t>Zabetónov. otvoru - kapsy s plochou do 0,25 m2, v murovaných stenách, vrátane osadenia kotviaceho prvku rebríkov (Z21, Z22), debnenia, oddebnenia a výstuže</t>
  </si>
  <si>
    <t>1781568348</t>
  </si>
  <si>
    <t>"vysekanie káps pre kotv. rebríka D19</t>
  </si>
  <si>
    <t>4 "Z21</t>
  </si>
  <si>
    <t>8 "Z22</t>
  </si>
  <si>
    <t>-792920662</t>
  </si>
  <si>
    <t>"O3</t>
  </si>
  <si>
    <t>(1,15*0,6)*12</t>
  </si>
  <si>
    <t>"O4</t>
  </si>
  <si>
    <t>(0,6*0,6)*2</t>
  </si>
  <si>
    <t>"O5</t>
  </si>
  <si>
    <t>(1,15*3,0)*13</t>
  </si>
  <si>
    <t>2145378279</t>
  </si>
  <si>
    <t>"doplnenie omietok po vybúraní pôvodnych okien</t>
  </si>
  <si>
    <t>(1,15*2+2*0,6)*12</t>
  </si>
  <si>
    <t>(0,6*2+2*0,6)*2</t>
  </si>
  <si>
    <t>(1,15*2+2*3,0)*13</t>
  </si>
  <si>
    <t>47855482</t>
  </si>
  <si>
    <t>0,205*(1,15+2*0,6)*12</t>
  </si>
  <si>
    <t>0,205*(0,6+2*0,6)*2</t>
  </si>
  <si>
    <t>0,205*(1,15+2*3,0)*13</t>
  </si>
  <si>
    <t>30*0,1</t>
  </si>
  <si>
    <t>841498244</t>
  </si>
  <si>
    <t>1642366130</t>
  </si>
  <si>
    <t>-1068186688</t>
  </si>
  <si>
    <t>-239997244</t>
  </si>
  <si>
    <t>-2025346846</t>
  </si>
  <si>
    <t>-1785397128</t>
  </si>
  <si>
    <t>-1100660020</t>
  </si>
  <si>
    <t>"EII.2</t>
  </si>
  <si>
    <t>"časť 1</t>
  </si>
  <si>
    <t>"od -2,1 (+4,35) do +5,0</t>
  </si>
  <si>
    <t xml:space="preserve">0,3*6,55  "xps nad prepoj D14 </t>
  </si>
  <si>
    <t>"časť 2</t>
  </si>
  <si>
    <t>"od +4,7 (+4,35) do +7,8</t>
  </si>
  <si>
    <t>0,3*(19,39) "xps nad strechu D14</t>
  </si>
  <si>
    <t>"pohlad Z</t>
  </si>
  <si>
    <t>"od-0,55 (+4,7) do +7,8</t>
  </si>
  <si>
    <t>0,3*(0,615) "xps nad strechu D14</t>
  </si>
  <si>
    <t>"od +7,5 do +9,0</t>
  </si>
  <si>
    <t>0,3*9,1  "xps nad strechu</t>
  </si>
  <si>
    <t>562595008</t>
  </si>
  <si>
    <t>"od -2,1 do +5,0 (+1,2) (+4,35)</t>
  </si>
  <si>
    <t>7,1*32,07</t>
  </si>
  <si>
    <t>3,3*0,185+3,15*0,305</t>
  </si>
  <si>
    <t>-((0,6*0,6)*2+(1,15*0,6)*12)</t>
  </si>
  <si>
    <t>-(1,15*3,0)*13</t>
  </si>
  <si>
    <t>7,1*1,055</t>
  </si>
  <si>
    <t>0,65*6,55</t>
  </si>
  <si>
    <t xml:space="preserve">-0,3*6,55  "xps nad prepoj D14 </t>
  </si>
  <si>
    <t>3,1*19,39</t>
  </si>
  <si>
    <t>3,45*2,24</t>
  </si>
  <si>
    <t>-0,3*(19,39) "xps nad strechu D14</t>
  </si>
  <si>
    <t>"od +0,55 (+5,8) do +7,8</t>
  </si>
  <si>
    <t>2,0*0,545</t>
  </si>
  <si>
    <t>7,25*16,395</t>
  </si>
  <si>
    <t>8,35*3,485</t>
  </si>
  <si>
    <t>3,1*0,615</t>
  </si>
  <si>
    <t>-0,3*(0,615) "xps nad strechu D14</t>
  </si>
  <si>
    <t>((1,5+1,6)/2)*9,14</t>
  </si>
  <si>
    <t>-0,3*9,1  "xps nad strechu</t>
  </si>
  <si>
    <t>69309970</t>
  </si>
  <si>
    <t>0,305*31,435  "oskok podhľad +4,35</t>
  </si>
  <si>
    <t>-416779929</t>
  </si>
  <si>
    <t>0,22*((0,54+2*0,57)*2+(1,09+2*0,57)*12)</t>
  </si>
  <si>
    <t>0,22*(1,09+2*2,97)*13</t>
  </si>
  <si>
    <t>1006166567</t>
  </si>
  <si>
    <t>"lešenie EII.2</t>
  </si>
  <si>
    <t>7,5*(32,07+(1,2)+1,005)</t>
  </si>
  <si>
    <t>13,7*16,4</t>
  </si>
  <si>
    <t>3,1*(19,39+(1,2)+0,615)+3,4*(2,24+(1,2))</t>
  </si>
  <si>
    <t>11,0*3,485</t>
  </si>
  <si>
    <t>1390264788</t>
  </si>
  <si>
    <t>1496675978</t>
  </si>
  <si>
    <t>1166948183</t>
  </si>
  <si>
    <t>(1,15)*12*1,5</t>
  </si>
  <si>
    <t>(0,6)*2*1,5</t>
  </si>
  <si>
    <t>(1,15)*13*1,5</t>
  </si>
  <si>
    <t>1792459046</t>
  </si>
  <si>
    <t>"rozhranie EII.2 a EII.6</t>
  </si>
  <si>
    <t>1,2</t>
  </si>
  <si>
    <t>-1104690490</t>
  </si>
  <si>
    <t>2039096927</t>
  </si>
  <si>
    <t>"rozhranie EII.4 a EII.2</t>
  </si>
  <si>
    <t>5,45</t>
  </si>
  <si>
    <t>411649174</t>
  </si>
  <si>
    <t>"O3 1,15*0,6</t>
  </si>
  <si>
    <t>"O4 0,6*0,6</t>
  </si>
  <si>
    <t>"O5 1,15*3,0 (trojdielne)</t>
  </si>
  <si>
    <t>3*13</t>
  </si>
  <si>
    <t>968062244.S</t>
  </si>
  <si>
    <t>Vybúranie drevených rámov okien jednod. plochy do 1 m2,  -0,04100t</t>
  </si>
  <si>
    <t>-726404720</t>
  </si>
  <si>
    <t>-732904574</t>
  </si>
  <si>
    <t>973031325.S</t>
  </si>
  <si>
    <t>Vysekanie kapsy z tehál plochy do 0,10 m2, hl. do 300 mm,  -0,03100t</t>
  </si>
  <si>
    <t>-891647372</t>
  </si>
  <si>
    <t>1143290730</t>
  </si>
  <si>
    <t>-826714911</t>
  </si>
  <si>
    <t>181192272</t>
  </si>
  <si>
    <t>-341379444</t>
  </si>
  <si>
    <t>-1624159912</t>
  </si>
  <si>
    <t>34,489*2 'Prepočítané koeficientom množstva</t>
  </si>
  <si>
    <t>-2043207523</t>
  </si>
  <si>
    <t>-1887391100</t>
  </si>
  <si>
    <t>34,489*26 'Prepočítané koeficientom množstva</t>
  </si>
  <si>
    <t>-2066211592</t>
  </si>
  <si>
    <t>-1054430732</t>
  </si>
  <si>
    <t>34,489*14 'Prepočítané koeficientom množstva</t>
  </si>
  <si>
    <t>-210667981</t>
  </si>
  <si>
    <t>295817848</t>
  </si>
  <si>
    <t>563210974</t>
  </si>
  <si>
    <t xml:space="preserve">"det. D18 (odstranenie pásu HI PVC +geotext. ) </t>
  </si>
  <si>
    <t>0,25*(16,7+20,9+3,67)</t>
  </si>
  <si>
    <t>0,25*(32,07+7,3)</t>
  </si>
  <si>
    <t>1965266756</t>
  </si>
  <si>
    <t>"det. D18 (nový pas HI PVC )</t>
  </si>
  <si>
    <t>(0,37+0,1)*(16,7+20,9+3,67)</t>
  </si>
  <si>
    <t>(0,37+0,1)*(32,07+7,3)</t>
  </si>
  <si>
    <t>2044481840</t>
  </si>
  <si>
    <t>"det. D18 (nový pas HI PVC )- spojenie so strešnou fóliou</t>
  </si>
  <si>
    <t>(16,7+20,9+3,67)</t>
  </si>
  <si>
    <t>(32,07+7,3)</t>
  </si>
  <si>
    <t>1315560521</t>
  </si>
  <si>
    <t>847641669</t>
  </si>
  <si>
    <t>-948213349</t>
  </si>
  <si>
    <t>-1736828936</t>
  </si>
  <si>
    <t>"det. D18 OSB hr. 22 mm na atiku zhora š. 340 mm</t>
  </si>
  <si>
    <t>-1332195723</t>
  </si>
  <si>
    <t>(16,7+20,9+3,67)*0,34*1,1</t>
  </si>
  <si>
    <t>(32,07+7,3)*0,34*1,1</t>
  </si>
  <si>
    <t>998712202.S</t>
  </si>
  <si>
    <t>Presun hmôt pre izoláciu povlakovej krytiny v objektoch výšky nad 6 do 12 m</t>
  </si>
  <si>
    <t>1483020735</t>
  </si>
  <si>
    <t>1036327610</t>
  </si>
  <si>
    <t>763962805</t>
  </si>
  <si>
    <t>"det. D18 xps 50 mm na atiku zhora</t>
  </si>
  <si>
    <t>(16,7+20,9+3,67)*0,22</t>
  </si>
  <si>
    <t>(32,07+7,3)*0,22</t>
  </si>
  <si>
    <t>-1085846913</t>
  </si>
  <si>
    <t>17,74*1,1</t>
  </si>
  <si>
    <t>998713202.S</t>
  </si>
  <si>
    <t>Presun hmôt pre izolácie tepelné v objektoch výšky nad 6 m do 12 m</t>
  </si>
  <si>
    <t>-630096056</t>
  </si>
  <si>
    <t>-788746615</t>
  </si>
  <si>
    <t>7644103501</t>
  </si>
  <si>
    <t>M+D Združené oplechovanie ext. parapetu okien O5, extrud. hliníkový parapet hr.2mm, d.31450mm, r.š.350mm,zaomiet. hl. bočnice, typizované hlin. spojky - KL09</t>
  </si>
  <si>
    <t>372802700</t>
  </si>
  <si>
    <t>-896616558</t>
  </si>
  <si>
    <t>-344350555</t>
  </si>
  <si>
    <t>31,45+15,0</t>
  </si>
  <si>
    <t>-1334665019</t>
  </si>
  <si>
    <t>1271811344</t>
  </si>
  <si>
    <t>998764202.S</t>
  </si>
  <si>
    <t>Presun hmôt pre konštrukcie klampiarske v objektoch výšky nad 6 do 12 m</t>
  </si>
  <si>
    <t>-1617990700</t>
  </si>
  <si>
    <t>-2110832501</t>
  </si>
  <si>
    <t>766621003</t>
  </si>
  <si>
    <t>M+D Drevené okno 1150 x 600 mm, jednodielne z europrofilov, izolačné trojsklo Ug-0,6W/m2K, nepriezv.Rw=34dB, súč. prechodu tepla Uw=0,86W/m2K, vrátane kovania - O03</t>
  </si>
  <si>
    <t>-1381872162</t>
  </si>
  <si>
    <t>"Pozn.1: osadené v murive hr.375mm a zateplení muriva hr.120mm, ostenie 30mm</t>
  </si>
  <si>
    <t xml:space="preserve">"Akustické vlastnosti: zasklenie (4-12-4-12-4): RW min = 34dB </t>
  </si>
  <si>
    <t>766621004</t>
  </si>
  <si>
    <t>M+D Drevené okno 600 x 600 mm, jednodielne z europrofilov, izolačné trojsklo Ug-0,6W/m2K, nepriezv.Rw=34dB, súč. prechodu tepla Uw=0,86W/m2K, vrátane kovania - O04</t>
  </si>
  <si>
    <t>105637838</t>
  </si>
  <si>
    <t>766621005</t>
  </si>
  <si>
    <t>M+D Drevené okno 1150 x 3000 mm, trojdielne z europrofilov, izolačné trojsklo Ug-0,6W/m2K, nepriezv.Rw=34dB, súč. prechodu tepla Uw=0,86W/m2K,všetky časti otvárané, vrátane kovania - O05</t>
  </si>
  <si>
    <t>-861767326</t>
  </si>
  <si>
    <t>"Súčiniteľ prechodu tepla: Ug (hr. zasklenia 36mm) = 0,60 W/m2.K</t>
  </si>
  <si>
    <t>-1464335115</t>
  </si>
  <si>
    <t>1379292174</t>
  </si>
  <si>
    <t>1637241403</t>
  </si>
  <si>
    <t>998766202.S</t>
  </si>
  <si>
    <t>Presun hmot pre konštrukcie stolárske v objektoch výšky nad 6 do 12 m</t>
  </si>
  <si>
    <t>2044883635</t>
  </si>
  <si>
    <t>-2145594822</t>
  </si>
  <si>
    <t>767580011</t>
  </si>
  <si>
    <t>M+D Vetracia mriežka s protidažďovými lamelami, rozmer cca 260x260mm, povrchová úprava RAL 9010 - Z11</t>
  </si>
  <si>
    <t>680694373</t>
  </si>
  <si>
    <t>767584811r</t>
  </si>
  <si>
    <t>Demontáž mriežky vzduchotechnickej, rev. dvierok,  -0,0025t</t>
  </si>
  <si>
    <t>35938477</t>
  </si>
  <si>
    <t>0,26*0,26 "Z11 260x260 mm</t>
  </si>
  <si>
    <t>7678321021</t>
  </si>
  <si>
    <t>M+D Fixný zvislý prevádzkový rebrík - výlez na strechu, rozmer cca 600x3900mm, žiar. pozink. + dvojvrstvový náter. systém 2K PU, RAL 9010, vrátane kotviaceho materiálu - Z21</t>
  </si>
  <si>
    <t>1055731332</t>
  </si>
  <si>
    <t>Pozn.1: konštrukcia z "L" profilov 60x60x6mm, stupne z "L" profilov 40x40x4mm</t>
  </si>
  <si>
    <t xml:space="preserve">Pozn.2: kotvenie do muriva fasády do zabetónovaných káps </t>
  </si>
  <si>
    <t>Pozn.3: hmotnosť cca 43kg vrátane kotviaceho materiálu</t>
  </si>
  <si>
    <t xml:space="preserve">Pozn.4: povrchová úprava v zmysle STN 74 3282 </t>
  </si>
  <si>
    <t>7678321022</t>
  </si>
  <si>
    <t>M+D Fixný zvislý prevádzkový rebrík s ochr. košom a odnímateľným al. zasúv. vstupom - výlez na strechu, rozmer cca 600x8400mm,spodná časť do 2,2m, žiar. pozink. + dvojvrstvový náter. systém 2K PU, RAL 9010, vrátane kotviaceho materiálu a ochr. koša- Z22</t>
  </si>
  <si>
    <t>2069411521</t>
  </si>
  <si>
    <t>Pozn.3: hmotnosť cca 97kg vrátane kotviaceho materiálu a ochranného koša</t>
  </si>
  <si>
    <t>767851800r</t>
  </si>
  <si>
    <t>Demontáž oc. rebrika kotveného do fasády dl. cca 3 m ,  -0,02000t</t>
  </si>
  <si>
    <t>-2026276561</t>
  </si>
  <si>
    <t>767860951r</t>
  </si>
  <si>
    <t xml:space="preserve">Demontáž a spätná montáž vonkajších VZT jednotiek na pripravené konzoly </t>
  </si>
  <si>
    <t>-2062051832</t>
  </si>
  <si>
    <t>767867800r</t>
  </si>
  <si>
    <t>Demontáž pôvodnych konzol VZT jednotiek,  -0,015000t</t>
  </si>
  <si>
    <t>1656503309</t>
  </si>
  <si>
    <t>-1071738585</t>
  </si>
  <si>
    <t>-1050180613</t>
  </si>
  <si>
    <t>7679953001</t>
  </si>
  <si>
    <t>M+D Nástenná konzola pre osadenie vonkajších VZT jednotiek, farebné prevedenie RAL 9010, vrátane gumových podložiek - Z09</t>
  </si>
  <si>
    <t>1315000040</t>
  </si>
  <si>
    <t>Pozn.1:Kotviť priamo na zateplované murivo a zvislú časť do zateplenia</t>
  </si>
  <si>
    <t xml:space="preserve">Pozn.2: Rozmery prispôsobiť rozmerom VZT jednotiek </t>
  </si>
  <si>
    <t>998767202.S</t>
  </si>
  <si>
    <t>Presun hmôt pre kovové stavebné doplnkové konštrukcie v objektoch výšky nad 6 do 12 m</t>
  </si>
  <si>
    <t>-1881466212</t>
  </si>
  <si>
    <t>-1540624380</t>
  </si>
  <si>
    <t>-1897645481</t>
  </si>
  <si>
    <t>2145296588</t>
  </si>
  <si>
    <t>((1,15)*12*1,5)*2</t>
  </si>
  <si>
    <t>((0,6)*2*1,5)*2</t>
  </si>
  <si>
    <t>((1,15)*13*1,5)*2</t>
  </si>
  <si>
    <t>80</t>
  </si>
  <si>
    <t>-411983937</t>
  </si>
  <si>
    <t>81</t>
  </si>
  <si>
    <t>-1987080683</t>
  </si>
  <si>
    <t>82</t>
  </si>
  <si>
    <t>-2114752895</t>
  </si>
  <si>
    <t>83</t>
  </si>
  <si>
    <t>970320084</t>
  </si>
  <si>
    <t>15+78</t>
  </si>
  <si>
    <t>84</t>
  </si>
  <si>
    <t>210105111</t>
  </si>
  <si>
    <t xml:space="preserve">Demontáž a spätná montáž kamerového systému </t>
  </si>
  <si>
    <t>-229796368</t>
  </si>
  <si>
    <t>85</t>
  </si>
  <si>
    <t>614190695</t>
  </si>
  <si>
    <t>D13</t>
  </si>
  <si>
    <t>7,721</t>
  </si>
  <si>
    <t>ker_dl</t>
  </si>
  <si>
    <t>1,125</t>
  </si>
  <si>
    <t>KL_D13</t>
  </si>
  <si>
    <t>18,54</t>
  </si>
  <si>
    <t>KL_D15</t>
  </si>
  <si>
    <t>6,061</t>
  </si>
  <si>
    <t>KL_D16</t>
  </si>
  <si>
    <t>4,716</t>
  </si>
  <si>
    <t>2076,176</t>
  </si>
  <si>
    <t>nop</t>
  </si>
  <si>
    <t>5,472</t>
  </si>
  <si>
    <t>3 - Etapa č.II.3 južná, východná a časť severnej dvorovej fasády pôvodného objektu</t>
  </si>
  <si>
    <t>42,846</t>
  </si>
  <si>
    <t>193,082</t>
  </si>
  <si>
    <t>zp1_100</t>
  </si>
  <si>
    <t>15,77</t>
  </si>
  <si>
    <t>14,74</t>
  </si>
  <si>
    <t>zp1_50</t>
  </si>
  <si>
    <t>15,95</t>
  </si>
  <si>
    <t>1298,591</t>
  </si>
  <si>
    <t>9,316</t>
  </si>
  <si>
    <t>zs1_70</t>
  </si>
  <si>
    <t>15,557</t>
  </si>
  <si>
    <t>17,382</t>
  </si>
  <si>
    <t xml:space="preserve">    771 - Podlahy z dlaždíc</t>
  </si>
  <si>
    <t xml:space="preserve">    773 - Podlahy z liateho teraca</t>
  </si>
  <si>
    <t xml:space="preserve">    783 - Nátery</t>
  </si>
  <si>
    <t>-1690899927</t>
  </si>
  <si>
    <t>"O06c</t>
  </si>
  <si>
    <t>(2,4*1,8)*10</t>
  </si>
  <si>
    <t>"O11</t>
  </si>
  <si>
    <t>(1,5*1,8)</t>
  </si>
  <si>
    <t>(1,2*1,8)*86</t>
  </si>
  <si>
    <t>"O17</t>
  </si>
  <si>
    <t>(1,0*1,8)*2</t>
  </si>
  <si>
    <t>"O18</t>
  </si>
  <si>
    <t>(0,9*1,8)*2</t>
  </si>
  <si>
    <t>"O19</t>
  </si>
  <si>
    <t>(1,8*1,8)*4</t>
  </si>
  <si>
    <t>"O19a</t>
  </si>
  <si>
    <t>(1,8*1,8)*2</t>
  </si>
  <si>
    <t>"O20</t>
  </si>
  <si>
    <t>(1,0*2,45)</t>
  </si>
  <si>
    <t>"O24</t>
  </si>
  <si>
    <t>(1,4*1,8)*12</t>
  </si>
  <si>
    <t>"O25</t>
  </si>
  <si>
    <t>(0,6*1,4)*40</t>
  </si>
  <si>
    <t>"O25a</t>
  </si>
  <si>
    <t>(0,6*1,4)*20</t>
  </si>
  <si>
    <t>"O26</t>
  </si>
  <si>
    <t>(0,7*2,75)*8</t>
  </si>
  <si>
    <t>"O26a</t>
  </si>
  <si>
    <t>(0,7*2,75)*4</t>
  </si>
  <si>
    <t>"O27</t>
  </si>
  <si>
    <t>(2,4*2,75)</t>
  </si>
  <si>
    <t>1772372195</t>
  </si>
  <si>
    <t>(2,4*2+2*1,8)*10</t>
  </si>
  <si>
    <t>(1,5*2+2*1,8)</t>
  </si>
  <si>
    <t>(1,2*2+2*1,8)*86</t>
  </si>
  <si>
    <t>(1,0*2+2*1,8)*2</t>
  </si>
  <si>
    <t>(0,9*2+2*1,8)*2</t>
  </si>
  <si>
    <t>(1,8*2+2*1,8)*4</t>
  </si>
  <si>
    <t>(1,8*2+2*1,8)*2</t>
  </si>
  <si>
    <t>(1,0*2+2*2,45)</t>
  </si>
  <si>
    <t>(1,4*2+2*1,8)*12</t>
  </si>
  <si>
    <t>(0,6*2+2*1,4)*40</t>
  </si>
  <si>
    <t>(0,6*2+2*1,4)*20</t>
  </si>
  <si>
    <t>(0,7*2+2*2,75)*8</t>
  </si>
  <si>
    <t>(0,7*2+2*2,75)*4</t>
  </si>
  <si>
    <t>(2,4*2+2*2,75)</t>
  </si>
  <si>
    <t>-1791798762</t>
  </si>
  <si>
    <t>0,28*(2,4+2*1,8)*10</t>
  </si>
  <si>
    <t>0,23*(1,5+2*1,8)</t>
  </si>
  <si>
    <t>0,23*(1,2+2*1,8)*86</t>
  </si>
  <si>
    <t>0,23*(1,0+2*1,8)*2</t>
  </si>
  <si>
    <t>0,23*(0,9+2*1,8)*2</t>
  </si>
  <si>
    <t>0,28*(1,8+2*1,8)*4</t>
  </si>
  <si>
    <t>0,28*(1,8+2*1,8)*2</t>
  </si>
  <si>
    <t>0,23*(1,0+2*2,45)</t>
  </si>
  <si>
    <t>0,21*(1,4+2*1,8)*12</t>
  </si>
  <si>
    <t>0,28*(0,6+2*1,4)*40</t>
  </si>
  <si>
    <t>0,28*(0,6+2*1,4)*20</t>
  </si>
  <si>
    <t>0,22*(0,7+2*2,75)*8</t>
  </si>
  <si>
    <t>0,22*(0,7+2*2,75)*4</t>
  </si>
  <si>
    <t>0,21*(2,4+2*2,75)</t>
  </si>
  <si>
    <t>200*0,1</t>
  </si>
  <si>
    <t>-1145518027</t>
  </si>
  <si>
    <t>zp1_100*0,4</t>
  </si>
  <si>
    <t>zp1_50*0,4</t>
  </si>
  <si>
    <t>-1570599612</t>
  </si>
  <si>
    <t>zp1_100*0,15</t>
  </si>
  <si>
    <t>zp1_50*0,15</t>
  </si>
  <si>
    <t>578819585</t>
  </si>
  <si>
    <t>115218710</t>
  </si>
  <si>
    <t>zs1_70*0,4</t>
  </si>
  <si>
    <t>-845858639</t>
  </si>
  <si>
    <t>zs1_70*0,15</t>
  </si>
  <si>
    <t>-1813132486</t>
  </si>
  <si>
    <t>6224610550</t>
  </si>
  <si>
    <t>Vonkajšia omietka stien, penetracia podkladu,minerálna lepiaca a armovacia malta, armovacia sklotextilná sieťovina, plnený pigmentovaný silikátový medzináter, Silikónová vrchná omietka so škrabanou štruktúrou (S2)</t>
  </si>
  <si>
    <t>2054448749</t>
  </si>
  <si>
    <t>"S2</t>
  </si>
  <si>
    <t xml:space="preserve">"pohlad S </t>
  </si>
  <si>
    <t>"komín od -0,1 do +24,25</t>
  </si>
  <si>
    <t>24,35*2,4</t>
  </si>
  <si>
    <t>3,23*(0,74*2)</t>
  </si>
  <si>
    <t>20,57*(1,29*2)</t>
  </si>
  <si>
    <t>6224610555</t>
  </si>
  <si>
    <t>Vonkajšia omietka podhľadu, penetracia podkladu,minerálna lepiaca a armovacia malta, armovacia sklotextilná sieťovina, plnený pigmentovaný silikátový medzináter, Silikónová vrchná omietka so škrabanou štruktúrou (S2)</t>
  </si>
  <si>
    <t>1761305808</t>
  </si>
  <si>
    <t>"podhlad balkónov- mimo jestv. oc L profil</t>
  </si>
  <si>
    <t>0,17*12</t>
  </si>
  <si>
    <t>-1549087271</t>
  </si>
  <si>
    <t>"EII.3</t>
  </si>
  <si>
    <t>"od -0,7 (+0,2) do +21,98</t>
  </si>
  <si>
    <t>0,3*4,55  "xps nad strechu D14</t>
  </si>
  <si>
    <t>"od -0,7 (+3,68) do +21,98</t>
  </si>
  <si>
    <t>0,3*(4,1+5,2+0,55-2,4) "xps nad strechu D14</t>
  </si>
  <si>
    <t>"pohlad J</t>
  </si>
  <si>
    <t>"od +0,3 do +22,75</t>
  </si>
  <si>
    <t>0,3*(31,18-1,0)  "xps nad strechu D14</t>
  </si>
  <si>
    <t>"hlava výť. šachty od +22,35 (+22,18) do +24,97 (+24,69)</t>
  </si>
  <si>
    <t>0,3*(4,04*2+3,84*2) "xps nad strechu D14</t>
  </si>
  <si>
    <t>927889903</t>
  </si>
  <si>
    <t>"polobluky  det. 16 (vnútro privlaku)</t>
  </si>
  <si>
    <t>0,15*(8,19*2)</t>
  </si>
  <si>
    <t>"pohlad V a S</t>
  </si>
  <si>
    <t>0,16*(24,87+1,55+4,06+9,09)</t>
  </si>
  <si>
    <t>0,16*3,3</t>
  </si>
  <si>
    <t>6252507035</t>
  </si>
  <si>
    <t>KZS podhľadu z kamennej vlny hr. 50mm, R=3,40 m2.K.W-1, λ = 0,035 W/mK, zapustenými tanierovými kotvami, min. lepiaca a arm. malta, arm. sklotex. sieťovina, pigmentovaný silikátový medzináter, silikónová vrchná omietka so škrabanou štruktúrou (S1)</t>
  </si>
  <si>
    <t>-972764925</t>
  </si>
  <si>
    <t xml:space="preserve">"zp1 hr. 50 mm </t>
  </si>
  <si>
    <t>"polobluky  det. 15 -podhľad</t>
  </si>
  <si>
    <t>3,87*2</t>
  </si>
  <si>
    <t>"polobluky  det. 16</t>
  </si>
  <si>
    <t>(4,9-(3,14*0,225*0,225)*5)*2</t>
  </si>
  <si>
    <t>6252507050</t>
  </si>
  <si>
    <t>KZS stien z kamennej vlny hr. 70mm, R=3,40 m2.K.W-1, λ = 0,035 W/mK, zapustenými tanierovými kotvami, min. lepiaca a arm. malta, arm. sklotex. sieťovina, pigmentovaný silikátový medzináter, silikónová vrchná omietka so škrabanou štruktúrou (S1)</t>
  </si>
  <si>
    <t>-593151525</t>
  </si>
  <si>
    <t xml:space="preserve">"zs1 hr. 70 mm </t>
  </si>
  <si>
    <t>"polobluky  det. 15 a 16</t>
  </si>
  <si>
    <t>0,42*(9,47*2)</t>
  </si>
  <si>
    <t>0,42*(9,05*2)</t>
  </si>
  <si>
    <t>6252507075</t>
  </si>
  <si>
    <t>KZS podhľadu z kamennej vlny hr. 100mm, R=3,40 m2.K.W-1, λ = 0,035 W/mK, zapustenými tanierovými kotvami, min. lepiaca a arm. malta, arm. sklotex. sieťovina, pigmentovaný silikátový medzináter, silikónová vrchná omietka so škrabanou štruktúrou (S1)</t>
  </si>
  <si>
    <t>-18966361</t>
  </si>
  <si>
    <t xml:space="preserve">"zp1 hr. 100 mm </t>
  </si>
  <si>
    <t>"polobluky -podhlad  det. 16</t>
  </si>
  <si>
    <t>7,885*2</t>
  </si>
  <si>
    <t>-1343334522</t>
  </si>
  <si>
    <t>22,68*(20,32+1,55+4,06)</t>
  </si>
  <si>
    <t>21,78*4,55</t>
  </si>
  <si>
    <t>-0,25*0,87*12  "žb balk D13</t>
  </si>
  <si>
    <t>-(2,4*20,35)</t>
  </si>
  <si>
    <t>-((1,8*1,8)*6+(0,7*2,75)*2*6+(0,6*1,4)*10*6+(1,4*1,8)*2*6)</t>
  </si>
  <si>
    <t>-0,3*4,55  "xps nad strechu D14</t>
  </si>
  <si>
    <t>22,68*4,955</t>
  </si>
  <si>
    <t>18,3*4,1+0,94*(5,2+0,55)</t>
  </si>
  <si>
    <t>0,65*0,33+3,23*0,45</t>
  </si>
  <si>
    <t>0,4*4,04-0,15*0,52</t>
  </si>
  <si>
    <t>-((2,4*1,8)*(6+4)+(2,4*2,75))</t>
  </si>
  <si>
    <t>-0,3*(4,1+5,2+0,55-2,4) "xps nad strechu D14</t>
  </si>
  <si>
    <t>"od -2,85 (-3,2) do +0,2</t>
  </si>
  <si>
    <t>3,05*(2,58+2,35)</t>
  </si>
  <si>
    <t>3,4*22,67</t>
  </si>
  <si>
    <t>-(1,55*(2,02-0,45))</t>
  </si>
  <si>
    <t>-((1,2*1,8)*8)</t>
  </si>
  <si>
    <t>-0,2*0,55 "schod žb</t>
  </si>
  <si>
    <t>"od -2,85 do +0,2</t>
  </si>
  <si>
    <t>3,05*(3,335+3,975)</t>
  </si>
  <si>
    <t>-((1,5*1,8)+(0,9*1,8)*2)</t>
  </si>
  <si>
    <t>22,45*31,3-4,7*0,12</t>
  </si>
  <si>
    <t>-((1,2*1,8)*13*6+(1,0*1,8)*2+(1,0*2,55))</t>
  </si>
  <si>
    <t>-0,3*(31,18-1,0)  "xps nad strechu D14</t>
  </si>
  <si>
    <t>2,51*4,04+0,28*(0,37*2)</t>
  </si>
  <si>
    <t>2,62*(3,84*2+4,04)</t>
  </si>
  <si>
    <t>-0,3*(4,04*2+3,84*2) "xps nad strechu D14</t>
  </si>
  <si>
    <t>-1060277552</t>
  </si>
  <si>
    <t>0,28*(24,87+1,55+4,06+9,09) "rimsa - podhľad D2</t>
  </si>
  <si>
    <t xml:space="preserve">"hlava výť. šachty </t>
  </si>
  <si>
    <t>0,28*3,3  "rimsa - podhľad D2</t>
  </si>
  <si>
    <t>0,1*(2,34+2,35+22,67) " odskok det. D17</t>
  </si>
  <si>
    <t>1555263132</t>
  </si>
  <si>
    <t>"od -0,7 (+0,2) do +22,2</t>
  </si>
  <si>
    <t>0,22*((1,74+2*1,77)*6+(0,54+2*1,37)*10*6+(1,34+2*1,77)*2*6)</t>
  </si>
  <si>
    <t>0,28*((0,64+2*2,72)*2*6)</t>
  </si>
  <si>
    <t>"od -0,7 (+3,68) do +22,2</t>
  </si>
  <si>
    <t>0,22*((2,34+2*1,77)*(6+4)+(2,34+2*2,72))</t>
  </si>
  <si>
    <t>0,0*(1,49+2*(2,02-0,45))</t>
  </si>
  <si>
    <t>0,22*((1,14+2*1,77)*8)</t>
  </si>
  <si>
    <t>0,22*((1,44+2*1,77)+(0,84+2*1,77)*2)</t>
  </si>
  <si>
    <t>0,22*((1,14+2*1,77)*13*6+(0,94+2*1,77)*2+(0,94+2*2,52))</t>
  </si>
  <si>
    <t>631311131.S</t>
  </si>
  <si>
    <t>Doplnenie existujúcich mazanín prostým betónom bez poteru - pre kotvenie zábradlia o ploche do 1 m2 a hr.do 240 mm</t>
  </si>
  <si>
    <t>m3</t>
  </si>
  <si>
    <t>697781268</t>
  </si>
  <si>
    <t>"Det. 15. - dobetonovanie podkladu (pre kotvenie zábradlia)  hr. 120 mm</t>
  </si>
  <si>
    <t>2*9*(0,15*0,15)*0,12</t>
  </si>
  <si>
    <t>6316800101r</t>
  </si>
  <si>
    <t xml:space="preserve">Dočasné odhrnutie násypu (štrk/substrát) na strechách , vrátane spätného uloženia do pôvodného stavu </t>
  </si>
  <si>
    <t>940955692</t>
  </si>
  <si>
    <t>"det. 17 (časť násypu hr. 100 mm na šírku cca 200 mm)</t>
  </si>
  <si>
    <t>(25,01+2,35)*0,2*0,1</t>
  </si>
  <si>
    <t>632451441.S</t>
  </si>
  <si>
    <t>Doplnenie cementového poteru s plochou jednotlivo (s dodaním hmôt) do 4 m2 a hr. do 50 mm</t>
  </si>
  <si>
    <t>178161843</t>
  </si>
  <si>
    <t xml:space="preserve">"Det. 17. - vyspravenie poteru (pre kotvenie zábradlia) </t>
  </si>
  <si>
    <t>2*9*(0,25*0,25)</t>
  </si>
  <si>
    <t>915930001r</t>
  </si>
  <si>
    <t xml:space="preserve">Demontáž a spätná montáž  betónového obrubníka na streche volne položeného, vrátane dočasného uloženia </t>
  </si>
  <si>
    <t>-727160911</t>
  </si>
  <si>
    <t>"det. 17</t>
  </si>
  <si>
    <t>25,01+2,35</t>
  </si>
  <si>
    <t>-1868842611</t>
  </si>
  <si>
    <t>"lešenie EII.3</t>
  </si>
  <si>
    <t>"pohl. J</t>
  </si>
  <si>
    <t>22,55*31,25</t>
  </si>
  <si>
    <t>3,6*(22,67+2,35+2,58)</t>
  </si>
  <si>
    <t>3,4*(3,335+3,975)</t>
  </si>
  <si>
    <t xml:space="preserve">"pohl. V </t>
  </si>
  <si>
    <t>21,98*4,55</t>
  </si>
  <si>
    <t>25,55*4,9</t>
  </si>
  <si>
    <t>((25,55+23,8)/2)*2,5</t>
  </si>
  <si>
    <t>23,8*(12,92+1,55+4,06)</t>
  </si>
  <si>
    <t xml:space="preserve">"strecha - vyť. </t>
  </si>
  <si>
    <t>2,8*(4,04*2+3,84*2+(1,2)*4)</t>
  </si>
  <si>
    <t>23,8*4,95+18,3*4,1</t>
  </si>
  <si>
    <t>"oblúky+komín</t>
  </si>
  <si>
    <t>5,33*(9,47+0,32+2,4+0,32+9,47)</t>
  </si>
  <si>
    <t>20,57*(1,29*2+2,4+(1,2*2))</t>
  </si>
  <si>
    <t>-1873826614</t>
  </si>
  <si>
    <t>-528179171</t>
  </si>
  <si>
    <t>1152048860</t>
  </si>
  <si>
    <t>(2,4)*10*1,5</t>
  </si>
  <si>
    <t>(1,5)*1,5</t>
  </si>
  <si>
    <t>(1,2)*86*1,5</t>
  </si>
  <si>
    <t>(1,0)*2*1,5</t>
  </si>
  <si>
    <t>(0,9)*2*1,5</t>
  </si>
  <si>
    <t>(1,8)*4*1,5</t>
  </si>
  <si>
    <t>(1,8)*2*1,5</t>
  </si>
  <si>
    <t>(1,0)*1,5</t>
  </si>
  <si>
    <t>(1,4)*12*1,5</t>
  </si>
  <si>
    <t>(0,6)*40*1,5</t>
  </si>
  <si>
    <t>(0,6)*20*1,5</t>
  </si>
  <si>
    <t>(0,7)*8*1,5</t>
  </si>
  <si>
    <t>(0,7)*4*1,5</t>
  </si>
  <si>
    <t>(2,4)*1,5</t>
  </si>
  <si>
    <t>953995426.S</t>
  </si>
  <si>
    <t>M+D dilatačný profil typ V - rohový (PVC profil so sklotextilnou mriežkou)</t>
  </si>
  <si>
    <t>941074365</t>
  </si>
  <si>
    <t>22,88</t>
  </si>
  <si>
    <t>-605035431</t>
  </si>
  <si>
    <t>"rozhranie EII.3 a EII.4</t>
  </si>
  <si>
    <t>3,05</t>
  </si>
  <si>
    <t>953995427.S</t>
  </si>
  <si>
    <t>M+D dilatačný profil typ E - priebežný  (PVC profil so sklotextilnou mriežkou)</t>
  </si>
  <si>
    <t>-1839184770</t>
  </si>
  <si>
    <t>1073259421</t>
  </si>
  <si>
    <t>4,8</t>
  </si>
  <si>
    <t>-1412465008</t>
  </si>
  <si>
    <t>7,85</t>
  </si>
  <si>
    <t>965042121.S</t>
  </si>
  <si>
    <t>Búranie podkladov pod dlažby, liatych dlažieb a mazanín,betón alebo liaty asfalt hr.do 100 mm, plochy do 1 m2 -2,20000t</t>
  </si>
  <si>
    <t>-917602995</t>
  </si>
  <si>
    <t>"Det. 15. - lokalne rozobratie strešnćh vrstiev (pre kotvenie zábradlia) (mazanina 40-60 mm )</t>
  </si>
  <si>
    <t>2*9*(0,25*0,25)*0,05</t>
  </si>
  <si>
    <t>965081812.S</t>
  </si>
  <si>
    <t>Búranie dlažieb, z kamen., cement., terazzových, čadičových alebo keramických, hr. nad 10 mm,  -0,06500t</t>
  </si>
  <si>
    <t>-1858348062</t>
  </si>
  <si>
    <t>"Det. 15. - lokalne rozobratie strešnćh vrstiev (pre kotvenie zábradlia)</t>
  </si>
  <si>
    <t>"Det. 13. balkóny -pôvodna dlažba</t>
  </si>
  <si>
    <t>(0,575+0,185*0,7)*12</t>
  </si>
  <si>
    <t>-675532527</t>
  </si>
  <si>
    <t>"O25 0,6*1,4  (dvojdielne)</t>
  </si>
  <si>
    <t>2*40</t>
  </si>
  <si>
    <t>"O25a  0,6*1,4 (dvojdielne)</t>
  </si>
  <si>
    <t>2*20</t>
  </si>
  <si>
    <t>"O17 1,0*1,8 (dvojdielne)</t>
  </si>
  <si>
    <t>2*2</t>
  </si>
  <si>
    <t>"O18 0,9*1,8  (dvojdielne)</t>
  </si>
  <si>
    <t>"O26 0,7*2,75  (dvojdielne)</t>
  </si>
  <si>
    <t>2*8</t>
  </si>
  <si>
    <t>"O26a 0,7*2,75  (dvojdielne)</t>
  </si>
  <si>
    <t>2*4</t>
  </si>
  <si>
    <t>"O11 1,5*1,8  (dvojdielne)</t>
  </si>
  <si>
    <t>2*1</t>
  </si>
  <si>
    <t>"O16 1,2*1,8 (dvojdielne)</t>
  </si>
  <si>
    <t>2*86</t>
  </si>
  <si>
    <t>"O19 1,8*1,8 (trojdielne)</t>
  </si>
  <si>
    <t>3*4</t>
  </si>
  <si>
    <t>"O19a 1,8*1,8 (trojdielne)</t>
  </si>
  <si>
    <t>3*2</t>
  </si>
  <si>
    <t>"O24 1,4*1,8  (dvojdielne)</t>
  </si>
  <si>
    <t>2*12</t>
  </si>
  <si>
    <t>"O06c  2,4*1,8 (trojdielne)</t>
  </si>
  <si>
    <t>3*10</t>
  </si>
  <si>
    <t>"O27 2,4*2,75 (trojdielne)</t>
  </si>
  <si>
    <t>940311353</t>
  </si>
  <si>
    <t>"O20 1,0*2,45</t>
  </si>
  <si>
    <t>2104477627</t>
  </si>
  <si>
    <t>1220621305</t>
  </si>
  <si>
    <t>-295829632</t>
  </si>
  <si>
    <t>968062247.S</t>
  </si>
  <si>
    <t>Vybúranie drevených rámov okien jednoduchých plochy nad 4 m2,  -0,02300t</t>
  </si>
  <si>
    <t>-1833071124</t>
  </si>
  <si>
    <t xml:space="preserve">"O06c </t>
  </si>
  <si>
    <t>2111110216</t>
  </si>
  <si>
    <t>-857529711</t>
  </si>
  <si>
    <t>1108101384</t>
  </si>
  <si>
    <t>-1793168676</t>
  </si>
  <si>
    <t>592727200</t>
  </si>
  <si>
    <t>126,473*7 'Prepočítané koeficientom množstva</t>
  </si>
  <si>
    <t>-120803291</t>
  </si>
  <si>
    <t>1850163885</t>
  </si>
  <si>
    <t>126,473*26 'Prepočítané koeficientom množstva</t>
  </si>
  <si>
    <t>114029020</t>
  </si>
  <si>
    <t>2145090421</t>
  </si>
  <si>
    <t>126,473*14 'Prepočítané koeficientom množstva</t>
  </si>
  <si>
    <t>1897563247</t>
  </si>
  <si>
    <t>999281112.S</t>
  </si>
  <si>
    <t>Presun hmôt pre opravy a údržbu objektov vrátane vonkajších plášťov výšky 25-36 m</t>
  </si>
  <si>
    <t>-580541334</t>
  </si>
  <si>
    <t>-1146230341</t>
  </si>
  <si>
    <t>0,3*(29,0+1,55+8,91)</t>
  </si>
  <si>
    <t>0,3*3,3</t>
  </si>
  <si>
    <t>0,35*31,3</t>
  </si>
  <si>
    <t>0,35*(3,84*2+3,3)</t>
  </si>
  <si>
    <t>"det. 17 (odstranenie pásu HI PVC +geotext. )</t>
  </si>
  <si>
    <t>(25,01+2,35)*0,35</t>
  </si>
  <si>
    <t>712462301r</t>
  </si>
  <si>
    <t>M+D izolácia proti povrchovej vode tekutou hydroizolaciou na ploche vodorovnej a zvislej (napr. Schomburg Aquafin 2K)</t>
  </si>
  <si>
    <t>306777993</t>
  </si>
  <si>
    <t>"Det. 15. -(pre kotvenie zábradlia) oprava dlažby - pod dlažbu</t>
  </si>
  <si>
    <t>"Det. 13. balkóny pod kam. koberec</t>
  </si>
  <si>
    <t>(0,525+0,185*0,64)*12</t>
  </si>
  <si>
    <t xml:space="preserve">"Pozn.: spotrebu si dodávateľ upresní podľa technologického návrhu výrobcu, vrátane rohových pások dichtband a príslušenstva </t>
  </si>
  <si>
    <t>251000235</t>
  </si>
  <si>
    <t>0,4*(29,0+1,55+8,91)</t>
  </si>
  <si>
    <t>0,4*3,3</t>
  </si>
  <si>
    <t xml:space="preserve">"det. D1(nový pas HI PVC ) </t>
  </si>
  <si>
    <t>"det. 17 (nový pas HI PVC )</t>
  </si>
  <si>
    <t>(25,01+2,35)*0,4</t>
  </si>
  <si>
    <t>712941551r</t>
  </si>
  <si>
    <t>Doplnenie  povlakovej krytiny striech -okolo detailu napojenia zábradlia plochy do 0,1 m2vrátane asfalt. fólie</t>
  </si>
  <si>
    <t>-653986313</t>
  </si>
  <si>
    <t>2*9 "det17</t>
  </si>
  <si>
    <t>-1997035288</t>
  </si>
  <si>
    <t>(29,0+1,55+8,91)</t>
  </si>
  <si>
    <t>3,3</t>
  </si>
  <si>
    <t>31,3</t>
  </si>
  <si>
    <t>(3,84*2+3,3)</t>
  </si>
  <si>
    <t>(25,01+2,35)</t>
  </si>
  <si>
    <t>998290388</t>
  </si>
  <si>
    <t>712370380.S</t>
  </si>
  <si>
    <t>Zhotovenie povlakovej krytiny striech plochých do 10° nopovou fóliou HDPE položenou voľne pre vegetačné strechy</t>
  </si>
  <si>
    <t>1505902889</t>
  </si>
  <si>
    <t>"det. 17 (nopová fólia pod obrubník)</t>
  </si>
  <si>
    <t>(25,01+2,35)*0,2</t>
  </si>
  <si>
    <t>283230002001</t>
  </si>
  <si>
    <t>Perforovaná nopová folia (napr. Lithaplast Perfor)</t>
  </si>
  <si>
    <t>-1469853286</t>
  </si>
  <si>
    <t>nop*1,15</t>
  </si>
  <si>
    <t>689709744</t>
  </si>
  <si>
    <t>268471506</t>
  </si>
  <si>
    <t>712991010.S</t>
  </si>
  <si>
    <t>Montáž podkladnej konštrukcie z OSB dosiek na atike šírky 200 - 310 mm pod klampiarske konštrukcie, vrátane spádových hranolov (á 400 m, v. podlajestv. hrúbky) a príslušenstva</t>
  </si>
  <si>
    <t>-621970188</t>
  </si>
  <si>
    <t>"det. 17 (osb hr. 22 mm ) š. 250 mm</t>
  </si>
  <si>
    <t>81081772</t>
  </si>
  <si>
    <t>-696027637</t>
  </si>
  <si>
    <t>31,3*0,35*1,1</t>
  </si>
  <si>
    <t>(3,84*2+3,3)*0,35*1,1</t>
  </si>
  <si>
    <t>(25,01+2,35)*0,25*1,1</t>
  </si>
  <si>
    <t>998712204.S</t>
  </si>
  <si>
    <t>Presun hmôt pre izoláciu povlakovej krytiny v objektoch výšky nad 24 do 36 m</t>
  </si>
  <si>
    <t>-1951692878</t>
  </si>
  <si>
    <t>-708725820</t>
  </si>
  <si>
    <t>713000043.S</t>
  </si>
  <si>
    <t>Odstránenie nadstresnej tepelnej izolácie striech plochých kladenej voľne z polystyrénu hr. nad 10 cm -0,0049t</t>
  </si>
  <si>
    <t>458573038</t>
  </si>
  <si>
    <t>"Det. 17. - lokalne rozobratie strešnćh vrstiev (pre kotvenie zábradlia) (polsid 50 mm + EPS 70 mm)</t>
  </si>
  <si>
    <t>2*9*(0,15*0,15)</t>
  </si>
  <si>
    <t>1572741009</t>
  </si>
  <si>
    <t>31,3*0,23</t>
  </si>
  <si>
    <t>(3,84*2+3,3)*0,23</t>
  </si>
  <si>
    <t>"det. 17 xps cca 30 mm (pod OSB)</t>
  </si>
  <si>
    <t>(25,01+2,35)*0,16</t>
  </si>
  <si>
    <t>1394517511</t>
  </si>
  <si>
    <t>9,724*1,1</t>
  </si>
  <si>
    <t>283750001400.S</t>
  </si>
  <si>
    <t>Doska XPS hr. 30 mm</t>
  </si>
  <si>
    <t>386457321</t>
  </si>
  <si>
    <t>(25,01+2,35)*0,16*1,1</t>
  </si>
  <si>
    <t>998713204.S</t>
  </si>
  <si>
    <t>Presun hmôt pre izolácie tepelné v objektoch výšky nad 24 m do 36 m</t>
  </si>
  <si>
    <t>717306743</t>
  </si>
  <si>
    <t>-1273717344</t>
  </si>
  <si>
    <t>-1172819820</t>
  </si>
  <si>
    <t>7644103500</t>
  </si>
  <si>
    <t>M+D Exteriérový okenný parapet - extrud. hliníkový 2mm, r.š.300mm, povrch. RAL 9010, zaomietané hliníkové bočnice,osadenie do nezateplovaného muriva - KL02b</t>
  </si>
  <si>
    <t>264334249</t>
  </si>
  <si>
    <t>-1005420520</t>
  </si>
  <si>
    <t>-914650483</t>
  </si>
  <si>
    <t>14,8+195,0</t>
  </si>
  <si>
    <t>733850146</t>
  </si>
  <si>
    <t>7644212800</t>
  </si>
  <si>
    <t>M+D Oplechovanie atiky poplastovaným plechom v mieste vegetačnej strechy,r.š.650mm, povrch. RAL 9010, kotvenie na príponky, ref. Viplanyl 50, hr. 0,7mm - KL10</t>
  </si>
  <si>
    <t>-1824901419</t>
  </si>
  <si>
    <t>-241044500</t>
  </si>
  <si>
    <t>764422810.S</t>
  </si>
  <si>
    <t>Demontáž oplechovania ríms rš od 600 do 800 mm,  -0,00395t</t>
  </si>
  <si>
    <t>633950386</t>
  </si>
  <si>
    <t>-2016621176</t>
  </si>
  <si>
    <t>320929055</t>
  </si>
  <si>
    <t>1234742123</t>
  </si>
  <si>
    <t>998764204.S</t>
  </si>
  <si>
    <t>Presun hmôt pre konštrukcie klampiarske v objektoch výšky nad 24 do 36 m</t>
  </si>
  <si>
    <t>1701769342</t>
  </si>
  <si>
    <t>-209051301</t>
  </si>
  <si>
    <t>86</t>
  </si>
  <si>
    <t>766621001r</t>
  </si>
  <si>
    <t>M+D komprimačných pások okien (v kontakte s kamenným obkladom) po obvode</t>
  </si>
  <si>
    <t>-9155561</t>
  </si>
  <si>
    <t>"balkónové dvere - kamenny parapet z vnútra</t>
  </si>
  <si>
    <t>(0,7)*8</t>
  </si>
  <si>
    <t>(0,7)*4</t>
  </si>
  <si>
    <t>766621006c</t>
  </si>
  <si>
    <t>M+D Drevené okno 1150 x 3000 mm, trojdielne z europrofilov, izolačné trojsklo Ug-0,6W/m2K, nepriezv.Rw=34dB, súč. prechodu tepla Uw=0,86W/m2K, stredné krídlo rozčlenené, vrátane kovania- O06c</t>
  </si>
  <si>
    <t>-956718872</t>
  </si>
  <si>
    <t>"Pozn.1: osadené v murive hr.450mm a zateplení muriva hr.120mm, ostenie 30mm</t>
  </si>
  <si>
    <t>88</t>
  </si>
  <si>
    <t>766621011</t>
  </si>
  <si>
    <t>M+D Dvere drevené 1500x1800 mm dvojkrídlové z europrofilov, izolačné trojsklo Ug-0,6W/m2K, nepriezv.Rw=34dB, súč. prechodu tepla Uw=0,86W/m2K, vrátane kovania - O011</t>
  </si>
  <si>
    <t>-1590189271</t>
  </si>
  <si>
    <t>"Pozn.1: osadené v murive hr.400mm,zateplenie muriva 120mm, ostenia 30mm</t>
  </si>
  <si>
    <t>"Zasklenie: izolačné trojsklo číre,  celková hrúbka 36mm (4-12-4-12-4)</t>
  </si>
  <si>
    <t>89</t>
  </si>
  <si>
    <t>M+D Drevené okno 1200x1800 dvojdielne z europrofilov, izolačné trojsklo Ug-0,6W/m2K, nepriezv.Rw=34dB, súč. prechodu tepla Uw=0,86W/m2K, vrátane kovania - O16</t>
  </si>
  <si>
    <t>86906673</t>
  </si>
  <si>
    <t>"Pozn.1: osadené v murive hr.400mm, zateplenie 120mm, ostenia 30mm</t>
  </si>
  <si>
    <t>90</t>
  </si>
  <si>
    <t>766621017</t>
  </si>
  <si>
    <t>M+D Drevené okno  1000x1800 mm dvojdielne z europrofilov, izolačné trojsklo Ug-0,6W/m2K, nepriezv.Rw=34dB, súč. prechodu tepla Uw=0,86W/m2K, vrátane kovania - O17</t>
  </si>
  <si>
    <t>588241836</t>
  </si>
  <si>
    <t>"Súčiniteľ prechodu tepla: Ug (hr. zasklenia 36mm) = 0,60 W/m2.K (</t>
  </si>
  <si>
    <t>91</t>
  </si>
  <si>
    <t>766621018</t>
  </si>
  <si>
    <t>M+D Drevené okno 900x1800 mm dvojdielne z europrofilov, izolačné trojsklo Ug-0,6W/m2K, nepriezv.Rw=34dB, súč. prechodu tepla Uw=0,86W/m2K - O18</t>
  </si>
  <si>
    <t>2133824300</t>
  </si>
  <si>
    <t>92</t>
  </si>
  <si>
    <t>766621019</t>
  </si>
  <si>
    <t>M+D Drevené okno 1800x1800 mm trojdielne z europrofilov, izolačné trojsklo Ug-0,6W/m2K, nepriezv.Rw=34dB, súč. prechodu tepla Uw=0,86W/m2K,stredné krídlo členené, vrátane kovania - O19</t>
  </si>
  <si>
    <t>-1408420665</t>
  </si>
  <si>
    <t>"Pozn.1: osadené v murive hr.450mm, zateplenie 120mm, ostenia 30mm</t>
  </si>
  <si>
    <t>93</t>
  </si>
  <si>
    <t>766621019a</t>
  </si>
  <si>
    <t>M+D Drevené okno 1800x1800 mm trojdielne,stredné krídlo členené, z europrofilov, izolačné trojsklo Ug-0,6W/m2K, nepriezv.Rw=34dB, súč. prechodu tepla Uw=0,86W/m2K, vrátane kovania - O19a</t>
  </si>
  <si>
    <t>-952503771</t>
  </si>
  <si>
    <t>94</t>
  </si>
  <si>
    <t>766621020</t>
  </si>
  <si>
    <t>M+D Drevené 1000x2450 mm jednokrídlové presklené dvere z europrofilov, izolačné trojsklo Ug-0,6W/m2K, nepriezv.Rw=34dB, súč. pre, zasklenie bezpečnostné, číre, vrátane kovania nerezovej obojstrannej klučky a cylindrického zámku - O20</t>
  </si>
  <si>
    <t>-1310797711</t>
  </si>
  <si>
    <t>"Pozn.2: externé oplechovanie východu do exteriéru</t>
  </si>
  <si>
    <t>"Pozn.3: v interiéri sa bude nachádzať schodík 200mm - materiál podľa existujúceho stavu</t>
  </si>
  <si>
    <t>95</t>
  </si>
  <si>
    <t>766621024</t>
  </si>
  <si>
    <t>M+D Drevené okno 1400x1800 mm dvojdielne z europrofilov, izolačné trojsklo Ug-0,6W/m2K, nepriezv.Rw34dB, súč. prechodu tepla Uw=0,86W/m2K, vrátane kovania - O24</t>
  </si>
  <si>
    <t>1965631752</t>
  </si>
  <si>
    <t>"Pozn.1: osadené v murive hr.450mm, zateplenie 120mm, ostenie 30mm</t>
  </si>
  <si>
    <t>96</t>
  </si>
  <si>
    <t>766621025</t>
  </si>
  <si>
    <t>M+D Drevené okno 600x1400 mm dvojdielne z europrofilov, izolačné trojsklo Ug-0,6W/m2K, nepriezv.Rw=34dB, súč. prechodu tepla Uw=0,86W/m2K - O25</t>
  </si>
  <si>
    <t>1417418771</t>
  </si>
  <si>
    <t>97</t>
  </si>
  <si>
    <t>766621025a</t>
  </si>
  <si>
    <t>M+D Drevené okno 600x1400 mm dvojdielne z europrofilov, izolačné trojsklo Ug-0,6W/m2K, nepriezv.Rw=34dB, súč. prechodu tepla Uw=0,86W/m2K, vrátane kovania - O25a</t>
  </si>
  <si>
    <t>-1558659683</t>
  </si>
  <si>
    <t>"Pozn.1: osadené v murive hr.400mm, zateplenie 120mm, ostenie 30mm</t>
  </si>
  <si>
    <t>98</t>
  </si>
  <si>
    <t>766621026</t>
  </si>
  <si>
    <t>M+D Drevené dvere 700x2750 mm dvojdielne, dverné krídlo členené, z europrofilov, izolačné trojsklo Ug-0,6W/m2K, nepriezv.Rw=34dB, súč. prechodu tepla Uw=0,86W/m2K, vrátane nerezovej kľučky a cylindrického zámku - O26</t>
  </si>
  <si>
    <t>551143023</t>
  </si>
  <si>
    <t>"Pozn.2: bez ext. a int. parapetu - balk. dvere</t>
  </si>
  <si>
    <t>"Pozn.3: sučasťou bude zábradlie Z07</t>
  </si>
  <si>
    <t>766621026a</t>
  </si>
  <si>
    <t>M+D Drevené dvere 700x2750 mm dvojdielne, dverné krídlo členené z europrofilov, izolačné trojsklo Ug-0,6W/m2K, nepriezv.Rw=34dB, súč. prechodu tepla Uw=0,86W/m2K, vrátane kovania, nerezovej kľučky a cylindrického zámku - O26a</t>
  </si>
  <si>
    <t>-1925466532</t>
  </si>
  <si>
    <t>100</t>
  </si>
  <si>
    <t>766621027</t>
  </si>
  <si>
    <t>M+D Drevené dvere  2400x2750 mm dvojkrídlové preklené s nadsvetlíkom,zasklenie bezpečnostné, číre z europrofilov, izolačné trojsklo Ug-0,6W/m2K, nepriezv.Rw=34dB, súč. , vrátane kovania,nerz. obojs. kľučky a cylindrického zámku - O27</t>
  </si>
  <si>
    <t>-1757290945</t>
  </si>
  <si>
    <t>"Pozn.2: bez  int. parapetu - balk. dvere</t>
  </si>
  <si>
    <t>"Pozn.3: požiarna odolnosť v zmysle PO</t>
  </si>
  <si>
    <t>101</t>
  </si>
  <si>
    <t>541318482</t>
  </si>
  <si>
    <t>179</t>
  </si>
  <si>
    <t>102</t>
  </si>
  <si>
    <t>-1474679385</t>
  </si>
  <si>
    <t>200</t>
  </si>
  <si>
    <t>103</t>
  </si>
  <si>
    <t>1241796938</t>
  </si>
  <si>
    <t>104</t>
  </si>
  <si>
    <t>998766204.S</t>
  </si>
  <si>
    <t>Presun hmot pre konštrukcie stolárske v objektoch výšky nad 24 do 36 m</t>
  </si>
  <si>
    <t>-1749921114</t>
  </si>
  <si>
    <t>105</t>
  </si>
  <si>
    <t>-672603699</t>
  </si>
  <si>
    <t>106</t>
  </si>
  <si>
    <t>7671610006z</t>
  </si>
  <si>
    <t>Demontáž a spätná montáž zábradlia terasy elipsovitého pôdorysu v. 950 mm, zahŕňa odstranenie exist. vrstiev náteru, vyspravenie povrchu, žiarové pozinkovanie + dvojvrstvový náterový systém 2KPU (RAL 9010), madlo (RAL9006), vrátane kotvenia, viď PD - Z06</t>
  </si>
  <si>
    <t>-1145638569</t>
  </si>
  <si>
    <t>9,2*2 "Z06</t>
  </si>
  <si>
    <t>107</t>
  </si>
  <si>
    <t>7671610007z</t>
  </si>
  <si>
    <t>Demontáž a spätná montáž zábradlia polkr. balkónov v. 1000 mm, zahŕňa odstranenie exist. vrstiev náteru, vyspravenie povrchu, žiarové pozinkovanie + dvojvrstvový náterový systém 2KPU (RAL 9010), úprava dĺžky madla (RAL9006), vrátane kotvenia, viď PD - Z07</t>
  </si>
  <si>
    <t>-349317348</t>
  </si>
  <si>
    <t>1,2*12 "Z07</t>
  </si>
  <si>
    <t>108</t>
  </si>
  <si>
    <t>-705160508</t>
  </si>
  <si>
    <t>109</t>
  </si>
  <si>
    <t>1880637554</t>
  </si>
  <si>
    <t>110</t>
  </si>
  <si>
    <t>158617326</t>
  </si>
  <si>
    <t>111</t>
  </si>
  <si>
    <t>-999758700</t>
  </si>
  <si>
    <t>112</t>
  </si>
  <si>
    <t>998767204.S</t>
  </si>
  <si>
    <t>Presun hmôt pre kovové stavebné doplnkové konštrukcie v objektoch výšky nad 24 do 36 m</t>
  </si>
  <si>
    <t>545229403</t>
  </si>
  <si>
    <t>113</t>
  </si>
  <si>
    <t>-373900501</t>
  </si>
  <si>
    <t>771</t>
  </si>
  <si>
    <t>Podlahy z dlaždíc</t>
  </si>
  <si>
    <t>114</t>
  </si>
  <si>
    <t>771575355.S</t>
  </si>
  <si>
    <t xml:space="preserve">Montáž podláh z dlaždíc keramických diagonálne do tmelu v obmedzenom priestore </t>
  </si>
  <si>
    <t>974162910</t>
  </si>
  <si>
    <t xml:space="preserve">"Det. 15. -(pre kotvenie zábradlia) oprava dlažby </t>
  </si>
  <si>
    <t>"Pozn.:  vrátane všetkých potrebných profilov a špárovania</t>
  </si>
  <si>
    <t>115</t>
  </si>
  <si>
    <t>597740001400.S</t>
  </si>
  <si>
    <t>Dlaždice keramické, hr. 8 mm - vzhladovo podobné existujúcim ( Pozn.:cena bude upravená po špecifikácii investorom)</t>
  </si>
  <si>
    <t>-55822120</t>
  </si>
  <si>
    <t>ker_dl*1,02</t>
  </si>
  <si>
    <t>116</t>
  </si>
  <si>
    <t>998771204.S</t>
  </si>
  <si>
    <t>Presun hmôt pre podlahy z dlaždíc v objektoch výšky nad 24 do 36 m</t>
  </si>
  <si>
    <t>1905034146</t>
  </si>
  <si>
    <t>117</t>
  </si>
  <si>
    <t>998771292.S</t>
  </si>
  <si>
    <t>Podlahy z dlaždíc, prípl.za presun nad vymedz. najväčšiu dopravnú vzdialenosť do 100 m</t>
  </si>
  <si>
    <t>-254961279</t>
  </si>
  <si>
    <t>773</t>
  </si>
  <si>
    <t>Podlahy z liateho teraca</t>
  </si>
  <si>
    <t>118</t>
  </si>
  <si>
    <t>773510013r</t>
  </si>
  <si>
    <t xml:space="preserve">M+D podlahy z kamenného koberca na balkónoch, hr. 10 mm fr. 2-5 mm, vrátane príslušenstva (Al. ukončujúci schod. profil, soklový plech. mat. nerezový 1mm) a pretmelenia </t>
  </si>
  <si>
    <t>1575791473</t>
  </si>
  <si>
    <t>119</t>
  </si>
  <si>
    <t>998773204</t>
  </si>
  <si>
    <t>Presun hmôt pre podlahy terazzové v objektoch výšky nad 24 do 36 m</t>
  </si>
  <si>
    <t>-1927414727</t>
  </si>
  <si>
    <t>998773292</t>
  </si>
  <si>
    <t>Podlahy terazzové, prípl.za presun nad vymedz. najväčšiu dopr. vzdial. do 100 m</t>
  </si>
  <si>
    <t>-332950205</t>
  </si>
  <si>
    <t>783</t>
  </si>
  <si>
    <t>Nátery</t>
  </si>
  <si>
    <t>121</t>
  </si>
  <si>
    <t>783174530</t>
  </si>
  <si>
    <t>Nátery oceľ.konštr. polyuretánové ľahkých C, veľmi ľahkých CC dvojnás. 2x s email..- 140μm (RAL 9010)</t>
  </si>
  <si>
    <t>1457628580</t>
  </si>
  <si>
    <t>KL_D15+KL_D13+KL_D16</t>
  </si>
  <si>
    <t>122</t>
  </si>
  <si>
    <t>783174537</t>
  </si>
  <si>
    <t>Nátery oceľ.konštr. polyuretánové ľahkých C alebo veľmi ľahkých CC základné - 35 μm</t>
  </si>
  <si>
    <t>1356859651</t>
  </si>
  <si>
    <t>123</t>
  </si>
  <si>
    <t>783201811</t>
  </si>
  <si>
    <t xml:space="preserve">Odstránenie starých nesúdržnych náterov, odmastenie z kovových stavebných doplnkových konštrukcií oškrabaním, vrátane prípravy proti znečisteniu okolia </t>
  </si>
  <si>
    <t>-705351340</t>
  </si>
  <si>
    <t xml:space="preserve">"Det 16 - očistenie existujúceho oplechovania </t>
  </si>
  <si>
    <t>2*9,07*0,26</t>
  </si>
  <si>
    <t xml:space="preserve">"Det 15 - očistenie existujúceho oplechovania </t>
  </si>
  <si>
    <t>2*9,47*(0,22+0,1)</t>
  </si>
  <si>
    <t xml:space="preserve">"Det 13- očistenie existujúceho oplechovania a nosný L profil </t>
  </si>
  <si>
    <t>12*(0,75+2*0,14)*1,5</t>
  </si>
  <si>
    <t>124</t>
  </si>
  <si>
    <t>-957865630</t>
  </si>
  <si>
    <t>125</t>
  </si>
  <si>
    <t>375692823</t>
  </si>
  <si>
    <t>(2,4)*10*1,5*2</t>
  </si>
  <si>
    <t>(1,5)*1,5*2</t>
  </si>
  <si>
    <t>(1,2)*86*1,5*2</t>
  </si>
  <si>
    <t>(1,0)*2*1,5*2</t>
  </si>
  <si>
    <t>(0,9)*2*1,5*2</t>
  </si>
  <si>
    <t>(1,8)*4*1,5*2</t>
  </si>
  <si>
    <t>(1,8)*2*1,5*2</t>
  </si>
  <si>
    <t>(1,0)*1,5*2</t>
  </si>
  <si>
    <t>(1,4)*12*1,5*2</t>
  </si>
  <si>
    <t>(0,6)*40*1,5*2</t>
  </si>
  <si>
    <t>(0,6)*20*1,5*2</t>
  </si>
  <si>
    <t>(0,7)*8*1,5*2</t>
  </si>
  <si>
    <t>(0,7)*4*1,5*2</t>
  </si>
  <si>
    <t>(2,4)*1,5*2</t>
  </si>
  <si>
    <t>126</t>
  </si>
  <si>
    <t>2129024927</t>
  </si>
  <si>
    <t>127</t>
  </si>
  <si>
    <t>-2026658367</t>
  </si>
  <si>
    <t>66+85</t>
  </si>
  <si>
    <t>128</t>
  </si>
  <si>
    <t>953933063</t>
  </si>
  <si>
    <t>103,197</t>
  </si>
  <si>
    <t>7,149</t>
  </si>
  <si>
    <t>10,472</t>
  </si>
  <si>
    <t>48,362</t>
  </si>
  <si>
    <t>245,122</t>
  </si>
  <si>
    <t>zs1_30</t>
  </si>
  <si>
    <t>7,888</t>
  </si>
  <si>
    <t>4 - Etapa č.II.4 podchod a nadväzujúca časť južnej fasády prístavby</t>
  </si>
  <si>
    <t>568627566</t>
  </si>
  <si>
    <t>"O7b</t>
  </si>
  <si>
    <t>(2,4*0,65)*2</t>
  </si>
  <si>
    <t>"O16a</t>
  </si>
  <si>
    <t>(1,2*1,8)*3</t>
  </si>
  <si>
    <t>"O19b</t>
  </si>
  <si>
    <t>"O28</t>
  </si>
  <si>
    <t>(0,9*0,6)*8</t>
  </si>
  <si>
    <t>-713909207</t>
  </si>
  <si>
    <t>(2,4*2+2*0,65)*2</t>
  </si>
  <si>
    <t>(1,2*2+2*1,8)*3</t>
  </si>
  <si>
    <t>(0,9*2+2*0,6)*8</t>
  </si>
  <si>
    <t>953156643</t>
  </si>
  <si>
    <t>0,135*(2,4+2*0,65)*2</t>
  </si>
  <si>
    <t>0,205*(1,2+2*1,8)*3</t>
  </si>
  <si>
    <t>0,205*(1,8+2*1,8)*2</t>
  </si>
  <si>
    <t>0,135*(0,9+2*0,6)*8</t>
  </si>
  <si>
    <t>20*0,1</t>
  </si>
  <si>
    <t>338916971</t>
  </si>
  <si>
    <t>-893748331</t>
  </si>
  <si>
    <t>1937914268</t>
  </si>
  <si>
    <t>-1568451426</t>
  </si>
  <si>
    <t>zs1_30*0,4</t>
  </si>
  <si>
    <t>-851780818</t>
  </si>
  <si>
    <t>zs1_30*0,15</t>
  </si>
  <si>
    <t>1366433123</t>
  </si>
  <si>
    <t>52056541</t>
  </si>
  <si>
    <t>"EII.4</t>
  </si>
  <si>
    <t xml:space="preserve">"pohlad V - S </t>
  </si>
  <si>
    <t>0,4*3,855 "prievlak podhlad - garáž</t>
  </si>
  <si>
    <t>622491321r</t>
  </si>
  <si>
    <t>Fasádny náter stien a ostení , penetrácia podkladu, Silikónovo-živičná fasádna farba (S4, S5)</t>
  </si>
  <si>
    <t>1273042369</t>
  </si>
  <si>
    <t xml:space="preserve">"stĺp od -6,0 do -3,17 (-3,42) </t>
  </si>
  <si>
    <t>2,58*(0,375*2+0,775*2)</t>
  </si>
  <si>
    <t>0,25*2,62 "preivlak bok vnutorný</t>
  </si>
  <si>
    <t>"Pozn.:Silikónovo-živičná fasádna farba</t>
  </si>
  <si>
    <t>"Exteriérová matná fasádna farba na minerálne a organické podklady, 50% celkového podielu spojiva</t>
  </si>
  <si>
    <t>"Zachovávajúca štruktúru, vysoké krytie, vysoká vodoodpudivosť, vysoká priepustnosť CO2 a paropriepustnosť, nízky sklon k znečisteniu, rovnomerné</t>
  </si>
  <si>
    <t xml:space="preserve">"schnutie s nízkym pnutím, s kapsľami obsahujúcimi konzervačný film (uvoľňujúci sa postupne v priebehu niekoľkých rokov) </t>
  </si>
  <si>
    <t>"pre zabránenie a spomalenie rastu rias a húb</t>
  </si>
  <si>
    <t>"Hustota: 1,4 -1,6 g/cm3,  Ekvivalentná difúzna hrúbka vzduchovej vrstvy: 0,05 m, Permeabilita vody v kvapalnej fáze w: ≤ 0,05 kg/(m2h 0,5)</t>
  </si>
  <si>
    <t>"Faktor difúzneho odporu vodnej pary µ: 420, Lesk: matná, Hrúbka suchej vrstvy: 150 ľm</t>
  </si>
  <si>
    <t>6252507010</t>
  </si>
  <si>
    <t>KZS stien z kamennej vlny hr. 30mm, R=0,80 m2.K.W-1, λ = 0,037 W/mK, zapustenými tanierovými kotvami, min. lepiaca a arm. malta, arm. sklotex. sieťovina, pigmentovaný silikátový medzináter, silikónová vrchná omietka so škrabanou štruktúrou (S1)</t>
  </si>
  <si>
    <t>2007734680</t>
  </si>
  <si>
    <t xml:space="preserve">"zs1 hr. 30 mm </t>
  </si>
  <si>
    <t xml:space="preserve">"od -2,85 do -1,65 a -2,05 </t>
  </si>
  <si>
    <t>0,8*(0,56+1,08*2)</t>
  </si>
  <si>
    <t>1,2*(0,68+4,98)-1,8*0,6</t>
  </si>
  <si>
    <t>-1692367202</t>
  </si>
  <si>
    <t>"od -2,85 (-1,65) do +5,0</t>
  </si>
  <si>
    <t>7,85*12,825</t>
  </si>
  <si>
    <t>-0,8*0,5 "konštr. hr. TI 30</t>
  </si>
  <si>
    <t>-1,2*4,83 "konštr. hr. TI 30</t>
  </si>
  <si>
    <t>-((1,2*1,8)*3+(1,8*1,8)*2)</t>
  </si>
  <si>
    <t>"od -5,5 do +0,18 (-0,45)</t>
  </si>
  <si>
    <t>5,68*2,85</t>
  </si>
  <si>
    <t>-0,63*0,52 "prievlak</t>
  </si>
  <si>
    <t>-(1,74*(1,97-0,5))</t>
  </si>
  <si>
    <t>-((0,3*0,3)+(0,7*0,25))  "VZT</t>
  </si>
  <si>
    <t>"pohlad V - S - Z</t>
  </si>
  <si>
    <t xml:space="preserve">"od -5,5 (-0,45) do +0,18 </t>
  </si>
  <si>
    <t>5,68*15,055</t>
  </si>
  <si>
    <t>5,055*(0,4*2)</t>
  </si>
  <si>
    <t>-((2,65*2,655+1,23*0,68)+(2,2*2,605+2,8*2,58))  "otvor</t>
  </si>
  <si>
    <t>-((1,73*(1,99-0,5))+(0,84*(1,99-0,5)))</t>
  </si>
  <si>
    <t>-(0,26*0,26) "VZT</t>
  </si>
  <si>
    <t>"od -3,5 do  +0,18 (-3,42)</t>
  </si>
  <si>
    <t>3,68*2,57</t>
  </si>
  <si>
    <t>"od  -5,5 do +0,18</t>
  </si>
  <si>
    <t>2,08*0,495</t>
  </si>
  <si>
    <t>-(0,84*(1,99-0,5))</t>
  </si>
  <si>
    <t>-((2,4*0,65)*2+(0,9*0,6)*8)</t>
  </si>
  <si>
    <t>-1,5*1,05  "VZT Z16</t>
  </si>
  <si>
    <t>1279485373</t>
  </si>
  <si>
    <t>"hrana+0,18 ( -0,45) (-3,42)</t>
  </si>
  <si>
    <t>47,03+0,495*2,69</t>
  </si>
  <si>
    <t>-591363457</t>
  </si>
  <si>
    <t>0,22*((1,14+2*1,77)*3+(1,74+2*1,77)*2)</t>
  </si>
  <si>
    <t>"od  -5,5</t>
  </si>
  <si>
    <t>0,22*((2,34+2*0,62)*2+(0,84+2*0,57)*8)</t>
  </si>
  <si>
    <t>941941041.S</t>
  </si>
  <si>
    <t>Montáž lešenia ľahkého pracovného radového s podlahami šírky nad 1,00 do 1,20 m, výšky do 10 m</t>
  </si>
  <si>
    <t>-1010182969</t>
  </si>
  <si>
    <t>8,2*12,585</t>
  </si>
  <si>
    <t>"Pozn.:  uvažované  3 mesiace / dodávateľ  nacení podľa potreby</t>
  </si>
  <si>
    <t>941941291.S</t>
  </si>
  <si>
    <t>Príplatok za prvý a každý ďalší i začatý mesiac použitia lešenia ľahkého pracovného radového s podlahami šírky nad 1,00 do 1,20 m, výšky do 10 m</t>
  </si>
  <si>
    <t>-1536794261</t>
  </si>
  <si>
    <t>941941841.S</t>
  </si>
  <si>
    <t>Demontáž lešenia ľahkého pracovného radového s podlahami šírky nad 1,00 do 1,20 m, výšky do 10 m</t>
  </si>
  <si>
    <t>1443338398</t>
  </si>
  <si>
    <t>-111300448</t>
  </si>
  <si>
    <t>(2,4)*2*1,5</t>
  </si>
  <si>
    <t>(1,2)*3*1,5</t>
  </si>
  <si>
    <t>(0,9)*8*1,5</t>
  </si>
  <si>
    <t>941955005.S</t>
  </si>
  <si>
    <t>Lešenie ľahké pracovné pomocné s výškou lešeňovej podlahy nad 3,5 m</t>
  </si>
  <si>
    <t>-748344699</t>
  </si>
  <si>
    <t>"pomocné lešenie fasáda - podchod</t>
  </si>
  <si>
    <t>47,0</t>
  </si>
  <si>
    <t>653841650</t>
  </si>
  <si>
    <t>2069187917</t>
  </si>
  <si>
    <t>"medzi exkzisujúcom KZS-2PP a EII.4</t>
  </si>
  <si>
    <t>2,08</t>
  </si>
  <si>
    <t>-626109048</t>
  </si>
  <si>
    <t>-1158927963</t>
  </si>
  <si>
    <t>"rozhranie EII.4 a EII.3</t>
  </si>
  <si>
    <t>"rozhranie EII.4 a EII.6</t>
  </si>
  <si>
    <t>2,0</t>
  </si>
  <si>
    <t>-375403837</t>
  </si>
  <si>
    <t>"O7b 2,4*0,65  (dvojdielne)</t>
  </si>
  <si>
    <t>"O16a 1,2*1,8 (dvojdielne)</t>
  </si>
  <si>
    <t>2*3</t>
  </si>
  <si>
    <t>"O19b 1,8*1,8 (trojdielne)</t>
  </si>
  <si>
    <t>"O28 0,9*0,6</t>
  </si>
  <si>
    <t>281010001</t>
  </si>
  <si>
    <t>-1326777470</t>
  </si>
  <si>
    <t>-378548934</t>
  </si>
  <si>
    <t>546315923</t>
  </si>
  <si>
    <t>-1523583049</t>
  </si>
  <si>
    <t>2125361288</t>
  </si>
  <si>
    <t>-1274693639</t>
  </si>
  <si>
    <t>-1310738796</t>
  </si>
  <si>
    <t>22,403*2 'Prepočítané koeficientom množstva</t>
  </si>
  <si>
    <t>2097837376</t>
  </si>
  <si>
    <t>Odvoz sutiny a vybúraných hmôt na skládku za každý ďalší 1 km</t>
  </si>
  <si>
    <t>710198039</t>
  </si>
  <si>
    <t>22,403*26 'Prepočítané koeficientom množstva</t>
  </si>
  <si>
    <t>-1529611824</t>
  </si>
  <si>
    <t>-263492950</t>
  </si>
  <si>
    <t>22,403*14 'Prepočítané koeficientom množstva</t>
  </si>
  <si>
    <t>1968248717</t>
  </si>
  <si>
    <t>1551772261</t>
  </si>
  <si>
    <t>728520082</t>
  </si>
  <si>
    <t>0,25*12,56</t>
  </si>
  <si>
    <t>0,25*2,65</t>
  </si>
  <si>
    <t>-1570467013</t>
  </si>
  <si>
    <t>(0,37+0,1)*12,56</t>
  </si>
  <si>
    <t>(0,37+0,1)*2,65</t>
  </si>
  <si>
    <t>-173491561</t>
  </si>
  <si>
    <t>12,56</t>
  </si>
  <si>
    <t>2,65</t>
  </si>
  <si>
    <t>1632980555</t>
  </si>
  <si>
    <t>269721693</t>
  </si>
  <si>
    <t>155816545</t>
  </si>
  <si>
    <t>-150453470</t>
  </si>
  <si>
    <t>1317412309</t>
  </si>
  <si>
    <t>12,56*0,34*1,1</t>
  </si>
  <si>
    <t>2,65*0,34*1,1</t>
  </si>
  <si>
    <t>-1739085199</t>
  </si>
  <si>
    <t>274329384</t>
  </si>
  <si>
    <t>194402600</t>
  </si>
  <si>
    <t>12,56*0,22</t>
  </si>
  <si>
    <t>2,65*0,22</t>
  </si>
  <si>
    <t>-817558665</t>
  </si>
  <si>
    <t>3,346*1,1</t>
  </si>
  <si>
    <t>1356947089</t>
  </si>
  <si>
    <t>-382036387</t>
  </si>
  <si>
    <t>-60880872</t>
  </si>
  <si>
    <t>1005908876</t>
  </si>
  <si>
    <t>1695732017</t>
  </si>
  <si>
    <t>909647476</t>
  </si>
  <si>
    <t>-762490923</t>
  </si>
  <si>
    <t>764430295r</t>
  </si>
  <si>
    <t>M+D Oplechovanie na bloku VZT, rozmer 5000x700mm, farba RAL 9010, ref. Viplanyl 50, hr. 0,7mm - KL05</t>
  </si>
  <si>
    <t>2026500946</t>
  </si>
  <si>
    <t>764430296r</t>
  </si>
  <si>
    <t>M+D Oplechovanie na bloku VZT, rozmer 550x1100mm, farba RAL 9010, ref. Viplanyl 50, hr. 0,7mm - KL06</t>
  </si>
  <si>
    <t>1004060789</t>
  </si>
  <si>
    <t>1452673118</t>
  </si>
  <si>
    <t>-513629528</t>
  </si>
  <si>
    <t>-1617395515</t>
  </si>
  <si>
    <t>766621007b</t>
  </si>
  <si>
    <t>M+D Drevené okno 2400 x 650 mm, dvojdielne z europrofilov, izolačné trojsklo Ug-0,6W/m2K, nepriezv.Rw=34dB, súč. prechodu tepla Uw=0,86W/m2K, vrátane kovania - O07b</t>
  </si>
  <si>
    <t>1403577432</t>
  </si>
  <si>
    <t>"Pozn.1: osadené v murive hr.300mm</t>
  </si>
  <si>
    <t>766621016a</t>
  </si>
  <si>
    <t>M+D Drevené okno 1200x1800 mm, dvojdielne z europrofilov, izolačné trojsklo Ug-0,6W/m2K, nepriezv.Rw=34dB, súč. prechodu tepla Uw=0,86W/m2K, vrátane kovania - O16a</t>
  </si>
  <si>
    <t>-757480840</t>
  </si>
  <si>
    <t>"Pozn.1: osadené v murive hr.375mm, zateplenie 120mm, ostenia 30mm</t>
  </si>
  <si>
    <t>766621019b</t>
  </si>
  <si>
    <t>M+D Drevené okno 1800x1800 mm, trojdielne,stredné krídlo členené,z europrofilov, izolačné trojsklo Ug-0,6W/m2K, nepriezv.Rw=34dB, súč. prechodu tepla Uw=0,86W/m2K, vrátane kovania - O19b</t>
  </si>
  <si>
    <t>160499544</t>
  </si>
  <si>
    <t>766621028</t>
  </si>
  <si>
    <t>M+D Drevené 900x6000 mm, jednodielne z europrofilov, izolačné trojsklo Ug-0,6W/m2K, nepriezv.Rw=34dB, súč. prechodu tepla Uw=0,86W/m2K, vrátane kovania - O28</t>
  </si>
  <si>
    <t>2060220867</t>
  </si>
  <si>
    <t>"Pozn.1: osadené v murive hr.300mm, zateplenie 120mm, ostenie 30mm</t>
  </si>
  <si>
    <t>-81910343</t>
  </si>
  <si>
    <t>904373423</t>
  </si>
  <si>
    <t>-1509958742</t>
  </si>
  <si>
    <t>927263424</t>
  </si>
  <si>
    <t>1833068568</t>
  </si>
  <si>
    <t>-96315325</t>
  </si>
  <si>
    <t>767580012</t>
  </si>
  <si>
    <t>M+D Vetracia mriežka s protidažďovými lamelami, rozmer cca 150x150mm, povrchová úprava RAL 9010 - Z12</t>
  </si>
  <si>
    <t>2129796044</t>
  </si>
  <si>
    <t>767580013</t>
  </si>
  <si>
    <t>M+D Vetracia mriežka s protidažďovými lamelami, rozmer cca 300x300mm, povrchová úprava RAL 9010 - Z13</t>
  </si>
  <si>
    <t>-1746758811</t>
  </si>
  <si>
    <t>767580014</t>
  </si>
  <si>
    <t>M+D Vetracia mriežka s protidažďovými lamelami, rozmer cca 700x250mm, povrchová úprava RAL 9010 - Z14</t>
  </si>
  <si>
    <t>-1419023761</t>
  </si>
  <si>
    <t>767580015</t>
  </si>
  <si>
    <t>M+D Vetracia mriežka s protidažďovými lamelami, rozmer cca 1800x600mm, povrchová úprava RAL 9010 - Z15</t>
  </si>
  <si>
    <t>-84406271</t>
  </si>
  <si>
    <t>767580016</t>
  </si>
  <si>
    <t>M+D Vetracia mriežka s protidažďovými lamelami, rozmer cca 1500x1050mm, povrchová úprava RAL 9010 - Z16</t>
  </si>
  <si>
    <t>-877432032</t>
  </si>
  <si>
    <t>767580017</t>
  </si>
  <si>
    <t>M+D Vetracia mriežka s protidažďovými lamelami, rozmer cca Ø200mm, povrchová úprava RAL 9010 - Z17</t>
  </si>
  <si>
    <t>-1305978090</t>
  </si>
  <si>
    <t>767580020</t>
  </si>
  <si>
    <t>M+D Revízne dvierka VZT na fasáde, rozmer cca 250x500mm, povrchová úprava RAL 9010, ref. FF Systembau, systém EXT - hliníkové revízne dvierka do vonkajšieho prostredia - Z20</t>
  </si>
  <si>
    <t>-1142050131</t>
  </si>
  <si>
    <t>-1574684542</t>
  </si>
  <si>
    <t>1763829509</t>
  </si>
  <si>
    <t>0,26*0,26 "Z11</t>
  </si>
  <si>
    <t>(0,15*0,15)*3 "Z12</t>
  </si>
  <si>
    <t>0,3*0,3 "Z13</t>
  </si>
  <si>
    <t>0,7*0,25 "Z14</t>
  </si>
  <si>
    <t>1,8*0,6 "Z15</t>
  </si>
  <si>
    <t>1,5*1,05 "Z16</t>
  </si>
  <si>
    <t>3,14*0,1*0,1 "Z17</t>
  </si>
  <si>
    <t>0,25*0,5 "Z20</t>
  </si>
  <si>
    <t>1099272971</t>
  </si>
  <si>
    <t>230506510</t>
  </si>
  <si>
    <t>1644872</t>
  </si>
  <si>
    <t>923883265</t>
  </si>
  <si>
    <t>1474691208</t>
  </si>
  <si>
    <t>-2089857653</t>
  </si>
  <si>
    <t>(2,4)*2*1,5*2</t>
  </si>
  <si>
    <t>(1,2)*3*1,5*2</t>
  </si>
  <si>
    <t>(0,9)*8*1,5*2</t>
  </si>
  <si>
    <t>-1949834776</t>
  </si>
  <si>
    <t>M+D Exteriérové svietidlo-povrch. montovaný nastav.reflektor a snímač pohybu a int. osvetlenia, 260x360mm, 220-240V, IP65  vrát. nerez kotv. a spoj. materiálu- SV01</t>
  </si>
  <si>
    <t>-1279557976</t>
  </si>
  <si>
    <t>1642053717</t>
  </si>
  <si>
    <t>717062587</t>
  </si>
  <si>
    <t>210105101</t>
  </si>
  <si>
    <t>M+D Exteriérové vypínače, IP65 prachotes. a vodotes. úprava, povrch. RAL 9010 mat. biela - SV02</t>
  </si>
  <si>
    <t>-985579343</t>
  </si>
  <si>
    <t>"Pozn.1: typ vypínača stanoviť podľa skutkového stavu</t>
  </si>
  <si>
    <t>"Pozn.2: osadenie na povrchu zateplenia - elektroinšt. krabica do zateplenia primeraného rozmeru</t>
  </si>
  <si>
    <t>"Vhodné pre umiestnenie v exteriéri a vlhkom prostredí s predpokladom vyššieho namáhania</t>
  </si>
  <si>
    <t xml:space="preserve"> "Vystužené rámiky, robustný materiál, thermoplastic (ASA)</t>
  </si>
  <si>
    <t>"Odolnosť voči vode, IP 44</t>
  </si>
  <si>
    <t>"Odolnosť voči odcudzeniu, nárazom, UV, poveternostným podmienkam</t>
  </si>
  <si>
    <t>"Rozmery (jednoduchý rámik): 86 x 110 x 16,3mm</t>
  </si>
  <si>
    <t>"Farebné prevedenie: RAL 9010, matná</t>
  </si>
  <si>
    <t>210109101</t>
  </si>
  <si>
    <t>Demontáž a odpojenie pôvodných exteriérových vypínačov</t>
  </si>
  <si>
    <t>-1486901178</t>
  </si>
  <si>
    <t>-1883501764</t>
  </si>
  <si>
    <t>1218,043</t>
  </si>
  <si>
    <t>trav_obklad</t>
  </si>
  <si>
    <t>1015,955</t>
  </si>
  <si>
    <t>5 - Etapa č.II.5 výmena okenných výplní v južnej travertínovej fasáde pôvodného objektu</t>
  </si>
  <si>
    <t>610991110r</t>
  </si>
  <si>
    <t>Zakrývanie výplní  vnútorných okenných otvorov, predmetov a konštrukcií</t>
  </si>
  <si>
    <t>456858905</t>
  </si>
  <si>
    <t>"O6</t>
  </si>
  <si>
    <t>(2,4*1,8)*51</t>
  </si>
  <si>
    <t>"O6a</t>
  </si>
  <si>
    <t>(2,4*1,8)</t>
  </si>
  <si>
    <t>"O6b</t>
  </si>
  <si>
    <t>"O7</t>
  </si>
  <si>
    <t>(2,4*0,65)*8</t>
  </si>
  <si>
    <t>"O8</t>
  </si>
  <si>
    <t>(1,8*0,65)*2</t>
  </si>
  <si>
    <t>"O9</t>
  </si>
  <si>
    <t>"O10</t>
  </si>
  <si>
    <t>(2,12*2,8)*4</t>
  </si>
  <si>
    <t>"O10a</t>
  </si>
  <si>
    <t>(2,12*2,6)*12</t>
  </si>
  <si>
    <t>"O29</t>
  </si>
  <si>
    <t>(1,8*2,8)*4</t>
  </si>
  <si>
    <t>-725535819</t>
  </si>
  <si>
    <t>(2,4*2+2*1,8)*51</t>
  </si>
  <si>
    <t>(2,4*2+2*1,8)</t>
  </si>
  <si>
    <t>(2,4*2+2*0,65)*8</t>
  </si>
  <si>
    <t>(1,8*2+2*0,65)*2</t>
  </si>
  <si>
    <t>(2,12*2+2*2,8)*4</t>
  </si>
  <si>
    <t>(2,12*2+2*2,6)*12</t>
  </si>
  <si>
    <t>(1,8*2+2*2,8)*4</t>
  </si>
  <si>
    <t>-1928914015</t>
  </si>
  <si>
    <t>0,28*(2,4+2*1,8)*51</t>
  </si>
  <si>
    <t>0,43*(2,4+2*1,8)</t>
  </si>
  <si>
    <t>0,21*(2,4+2*1,8)*10</t>
  </si>
  <si>
    <t>0,43*(2,4+2*0,65)*8</t>
  </si>
  <si>
    <t>0,43*(1,8+2*0,65)*2</t>
  </si>
  <si>
    <t>0,18*(2,12+2*2,8)*4</t>
  </si>
  <si>
    <t>0,18*(2,12+2*2,6)*12</t>
  </si>
  <si>
    <t>0,17*(1,8+2*2,8)*4</t>
  </si>
  <si>
    <t>120*0,1</t>
  </si>
  <si>
    <t>622431150r</t>
  </si>
  <si>
    <t>Oprava vonkajších fasád kameňa - travertínu v prípade poškodenia</t>
  </si>
  <si>
    <t>978609902</t>
  </si>
  <si>
    <t>trav_obklad*0,02</t>
  </si>
  <si>
    <t>"Pozn.: uvažujeme cca 2 % z celkovej plochy</t>
  </si>
  <si>
    <t>1568668981</t>
  </si>
  <si>
    <t xml:space="preserve">"lešenie EII.5 - </t>
  </si>
  <si>
    <t>24,35*48,45+(1,65/2)*16,8+1,65*1,125</t>
  </si>
  <si>
    <t>(2,12/2)*12,0</t>
  </si>
  <si>
    <t>3,35*(1,47*2)</t>
  </si>
  <si>
    <t>1507710237</t>
  </si>
  <si>
    <t>-1839418226</t>
  </si>
  <si>
    <t>1556186334</t>
  </si>
  <si>
    <t>(2,4)*51*1,5</t>
  </si>
  <si>
    <t>(2,4)*8*1,5</t>
  </si>
  <si>
    <t>(2,12)*4*1,5</t>
  </si>
  <si>
    <t>(2,12)*12*1,5</t>
  </si>
  <si>
    <t>952903011r</t>
  </si>
  <si>
    <t xml:space="preserve">Odstraňovanie uhlikových depozitov z povrchu kameňa - travertina, chemicky s mech. dočistením </t>
  </si>
  <si>
    <t>517174895</t>
  </si>
  <si>
    <t>"spodná časť</t>
  </si>
  <si>
    <t>1,6*(19,225+1,2)</t>
  </si>
  <si>
    <t>1,8*(2,97*2)</t>
  </si>
  <si>
    <t>((1,6+3,25)/2)*16,8</t>
  </si>
  <si>
    <t>3,25*1,225</t>
  </si>
  <si>
    <t>0,24*((2,3*2+2*0,6)*5+(1,7*2+2*0,6)*2+(2,3*2+2*0,6)*5)</t>
  </si>
  <si>
    <t>-((2,3*0,6)*5+(1,7*0,6)*2+(2,3*0,6)*5)</t>
  </si>
  <si>
    <t>"horná časť</t>
  </si>
  <si>
    <t>21,55*48,45</t>
  </si>
  <si>
    <t>(2,1/2)*12,0</t>
  </si>
  <si>
    <t>1,2*(18,225*2+6,365*2)</t>
  </si>
  <si>
    <t>6,15*0,36*2+4,95*0,33*2</t>
  </si>
  <si>
    <t>1,47*4,26+0,17*10,16  "podhlad. vstup</t>
  </si>
  <si>
    <t xml:space="preserve">24,1" podhlad prečnievajúca časť pod strechou </t>
  </si>
  <si>
    <t>-4,26*3,35</t>
  </si>
  <si>
    <t>0,28*((1,7*2+2*2,7)*2) "ostenie</t>
  </si>
  <si>
    <t>0,15*((2,3*2+2*1,75)*10*5)  "ostenie</t>
  </si>
  <si>
    <t>0,2*((2,3*2+2*1,75)*10)  "ostenie</t>
  </si>
  <si>
    <t>0,4*((2,1+2*2,75)*4*5)  "ostenie</t>
  </si>
  <si>
    <t>-((2,3*1,75)*10*6+(1,7*2,7)*2+(2,1*2,75)*4*5)</t>
  </si>
  <si>
    <t>1465548385</t>
  </si>
  <si>
    <t>"O6 2,4*1,8 (trojdielne)</t>
  </si>
  <si>
    <t>3*51</t>
  </si>
  <si>
    <t>"O6a 2,4*1,8 (trojdielne)</t>
  </si>
  <si>
    <t>"O6b 2,4*1,8 (trojdielne)</t>
  </si>
  <si>
    <t>"O7 2,4*0,65 (dvojdielne)</t>
  </si>
  <si>
    <t>"O8 1,8*0,65 (dvojdielne)</t>
  </si>
  <si>
    <t>"O10 2,12*2,8 (štvordielne)</t>
  </si>
  <si>
    <t>"O10a 2,12*2,8 (štvordielne)</t>
  </si>
  <si>
    <t>"O29 1,8*2,8 (štvordielne)</t>
  </si>
  <si>
    <t>-962789729</t>
  </si>
  <si>
    <t>"O9 1,8*1,8 (dvojdielne)</t>
  </si>
  <si>
    <t xml:space="preserve">2*2 </t>
  </si>
  <si>
    <t>1747011672</t>
  </si>
  <si>
    <t>1139423401</t>
  </si>
  <si>
    <t xml:space="preserve">(1,8*1,8)*2 </t>
  </si>
  <si>
    <t>-624328726</t>
  </si>
  <si>
    <t>-1038900639</t>
  </si>
  <si>
    <t>-1485906402</t>
  </si>
  <si>
    <t>13,678*6 'Prepočítané koeficientom množstva</t>
  </si>
  <si>
    <t>-1191224611</t>
  </si>
  <si>
    <t>-1136644439</t>
  </si>
  <si>
    <t>13,678*26 'Prepočítané koeficientom množstva</t>
  </si>
  <si>
    <t xml:space="preserve">Vnútrostavenisková doprava sutiny a vybúraných hmôt do 10 m </t>
  </si>
  <si>
    <t>-1905788088</t>
  </si>
  <si>
    <t>-1505110933</t>
  </si>
  <si>
    <t>13,678*14 'Prepočítané koeficientom množstva</t>
  </si>
  <si>
    <t>1879689094</t>
  </si>
  <si>
    <t>814967486</t>
  </si>
  <si>
    <t>2146654682</t>
  </si>
  <si>
    <t>"balkónové dvere - kamenny parapet z vnútra (predpoklad ako na balkónoch vnutroblok)</t>
  </si>
  <si>
    <t>(2,12)*4</t>
  </si>
  <si>
    <t>(2,12)*12</t>
  </si>
  <si>
    <t>(1,8)*4</t>
  </si>
  <si>
    <t>766621006</t>
  </si>
  <si>
    <t>M+D Drevené okno 2400x1800 mm trojdielne z europrofilov, izolačné trojsklo Ug-0,6W/m2K, nepriezv.Rw=39dB, súč. prechodu tepla Uw=0,86W/m2K,stredné krídlo rozčlenené, vrátane kovania - O06</t>
  </si>
  <si>
    <t>69491453</t>
  </si>
  <si>
    <t xml:space="preserve">"Pozn.1: osadené v murive hr.450mm </t>
  </si>
  <si>
    <t xml:space="preserve">"Pozn.2: bez ext. parapetu - existujúci travertínový </t>
  </si>
  <si>
    <t xml:space="preserve">"Pozn.: montáž okna prehebne z interiéru bez poškodenia fasádneho obkladu </t>
  </si>
  <si>
    <t>"Zasklenie: izolačné trojsklo číre,  celková hrúbka 42mm (8-12-4-12-6)</t>
  </si>
  <si>
    <t>"Súčiniteľ prechodu tepla: Ug  (hr. zasklenia 42mm) = 0,67 W/m2.K)</t>
  </si>
  <si>
    <t>"Akustické vlastnosti:  zasklenie (8-12-4-12-6): RW min = 39dB</t>
  </si>
  <si>
    <t>766621006a</t>
  </si>
  <si>
    <t>M+D Drevené okno 2400x1800 mm trojdielne z europrofilov, izolačné trojsklo Ug-0,6W/m2K, nepriezv.Rw=39dB, súč. prechodu tepla Uw=0,86W/m2K,stredné krídlo rozčlenené, vrátane kovania - O06a</t>
  </si>
  <si>
    <t>1364548178</t>
  </si>
  <si>
    <t xml:space="preserve">"Pozn.1: osadené v murive hr.600mm </t>
  </si>
  <si>
    <t xml:space="preserve">"Pozn.3: montáž okna prebehne z interiéru bez poškodenia fasádneho obkladu </t>
  </si>
  <si>
    <t>"Akustické vlastnosti: zasklenie (8-12-4-12-6): RW min = 39dB</t>
  </si>
  <si>
    <t>766621006b</t>
  </si>
  <si>
    <t>M+D Drevené okno 2400x1800 mm trojdielne z europrofilov, izolačné trojsklo Ug-0,6W/m2K, nepriezv.Rw=39dB, súč. prechodu tepla Uw=0,86W/m2K,stredné krídlo rozčlenené, vrátane kovania - O06b</t>
  </si>
  <si>
    <t>946456501</t>
  </si>
  <si>
    <t xml:space="preserve">"Pozn.1: osadené v murive hr.380mm </t>
  </si>
  <si>
    <t>"Zasklenie: izolačné trojsklo číre, celková hrúbka 42mm (8-12-4-12-6))</t>
  </si>
  <si>
    <t>"Súčiniteľ prechodu tepla:  Ug (hr. zasklenia 42mm) = 0,67 W/m2.K)</t>
  </si>
  <si>
    <t>766621007</t>
  </si>
  <si>
    <t>M+D Drevené okno 2400 x 650 mm dvojdielne z europrofilov, izolačné trojsklo Ug-0,6W/m2K, nepriezv.Rw=39dB, súč. prechodu tepla Uw=0,86W/m2K, vrátane kovania- O07</t>
  </si>
  <si>
    <t>-1982848029</t>
  </si>
  <si>
    <t>"Pozn.1: osadené v murive hr.600mm</t>
  </si>
  <si>
    <t>"Pozn.2: bez existujúceho parapetu - existujúci travertínový parapet</t>
  </si>
  <si>
    <t xml:space="preserve">"Pozn.3: montáž okna prebehne z interiéru bez poškodenia fasádneho kamenného obkladu </t>
  </si>
  <si>
    <t>"Pozn.4 : osadená spol s mrežou Z02</t>
  </si>
  <si>
    <t>"Zasklenie: izolačné trojsklo číre, celková hrúbka 42mm (8-12-4-12-6)</t>
  </si>
  <si>
    <t>766621008</t>
  </si>
  <si>
    <t>M+D Drevené okno 1800x650 mm dvojdielne z europrofilov, izolačné trojsklo Ug-0,6W/m2K, nepriezv.Rw=39dB, súč. prechodu tepla Uw=0,86W/m2K, vrátane kovania - O08</t>
  </si>
  <si>
    <t>1345385667</t>
  </si>
  <si>
    <t>"Pozn.4 : osadená spol s mrežou Z03</t>
  </si>
  <si>
    <t>"Akustické vlastnosti:  zasklenie (8-12-4-12-6): RW min = 39dB)</t>
  </si>
  <si>
    <t>766621009</t>
  </si>
  <si>
    <t>M+D Drevené okno 1800x1800 mm dvojdielne, krídla členené na štyri časti z europrofilov, izolačné trojsklo Ug-0,6W/m2K, nepriezv.Rw=39dB, súč. prechodu tepla Uw=0,86W/m2K, vrátane kovania - O09</t>
  </si>
  <si>
    <t>-220240009</t>
  </si>
  <si>
    <t>"Pozn.1: osadené v murive hr.450mm</t>
  </si>
  <si>
    <t>766621010</t>
  </si>
  <si>
    <t>M+D Drevené okno 2120x2800 mm štvordielne, dverné krídla členené,z europrofilov, izolačné trojsklo Ug-0,6W/m2K, nepriezv.Rw=39dB, súč. prechodu tepla Uw=0,86W/m2K,vrátane kovania, nerezovej klučky a cylindrického zámku - O10</t>
  </si>
  <si>
    <t>-1237396612</t>
  </si>
  <si>
    <t xml:space="preserve">"Pozn.2: bez interiérového a exteriérového parapetu </t>
  </si>
  <si>
    <t>"Pozn.4: osadenie pomocou rozširovacích profilov cca 50mm</t>
  </si>
  <si>
    <t>766621010a</t>
  </si>
  <si>
    <t>M+D Drevené francúzske okno 2120x2600 mm štvordielne z europrofilov, izolačné trojsklo Ug-0,6W/m2K, nepriezv.Rw=39dB, súč. prechodu tepla Uw=0,86W/m, dverné krídla členené, vrátane kovania,nerezovej klučky a cylindrického zámku - O10a</t>
  </si>
  <si>
    <t>-33602378</t>
  </si>
  <si>
    <t xml:space="preserve">"Pozn.2: bez exteriérového parapetu - existujúci travertínový parapet </t>
  </si>
  <si>
    <t>"Pozn.5: k oknu bude patriť zábradlie Z05</t>
  </si>
  <si>
    <t>"Akustické vlastnosti: asklenie (8-12-4-12-6): RW min = 39dB)</t>
  </si>
  <si>
    <t>766621029</t>
  </si>
  <si>
    <t>M+D Drevené dvere 1800x2800 mm dvojkrídlové štvordielne z europrofilov, izolačné trojsklo Ug-0,6W/m2K, nepriezv.Rw=39dB, súč. prechodu tepla Uw=0,86W/m2K, vrátane kovania,nerezovej obojstrannej kľučky a cylindrického zámku - O29</t>
  </si>
  <si>
    <t>248127449</t>
  </si>
  <si>
    <t>"Pozn.1: osadené v murive hr.380mm</t>
  </si>
  <si>
    <t>"Pozn.3: montáž oknaprebehne z interiéru bez poškodenia fasádneho kamenného obkladu</t>
  </si>
  <si>
    <t>"Pozn.4: osadenie pomocou rozširovacích profilov š=cca 50mm</t>
  </si>
  <si>
    <t>-1773890838</t>
  </si>
  <si>
    <t>534579865</t>
  </si>
  <si>
    <t>621904369</t>
  </si>
  <si>
    <t>1499160380</t>
  </si>
  <si>
    <t>-211140938</t>
  </si>
  <si>
    <t>7676621001r</t>
  </si>
  <si>
    <t>Demontáž a spätná montáž oceľovej mreže 2350x1750 mm, vrátane odstranenie starých vrstiev náterov, vyspravenie povrchu, žiarové pozinkovanie + dvojvrstvový náterový systém 2K PU( RAL 9010), nový nerez. kotviaci a spojovací material, -Z01</t>
  </si>
  <si>
    <t>-842626193</t>
  </si>
  <si>
    <t>"Pozn.: vrátane zabezpečenia ochrany travertínového obkladu fasády !</t>
  </si>
  <si>
    <t>7676621002r</t>
  </si>
  <si>
    <t>Demontáž a spätná montáž oceľovej mreže 2350x600 mm, vrátane odstranenie starých vrstiev náterov, vyspravenie povrchu, žiarové pozinkovanie + dvojvrstvový náterový systém 2K PU( RAL 9010), nový nerez. kotviaci a spojovací material, -Z02</t>
  </si>
  <si>
    <t>325121227</t>
  </si>
  <si>
    <t>7676621003r</t>
  </si>
  <si>
    <t>Demontáž a spätná montáž oceľovej mreže 1750x600 mm, vrátane odstranenie starých vrstiev náterov, vyspravenie povrchu, žiarové pozinkovanie + dvojvrstvový náterový systém 2K PU( RAL 9010), nový nerez. kotviaci a spojovací material, -Z03</t>
  </si>
  <si>
    <t>-1595789933</t>
  </si>
  <si>
    <t>7676621004r</t>
  </si>
  <si>
    <t>Demontáž a spätná montáž zábradlia francúzkych okien 1800x850 mm, vrátane odstranenie starých vrstiev náterov, vyspravenie povrchu, žiarové pozinkovanie + dvojvrstvový náterový systém 2K PU( RAL 9010), nový nerez. kotviaci a spojovací material, -Z04</t>
  </si>
  <si>
    <t>-45297325</t>
  </si>
  <si>
    <t>7676621005r</t>
  </si>
  <si>
    <t>Demontáž a spätná montáž zábradlia francúzkych okien 2100x650 mm, vrátane odstranenie starých vrstiev náterov, vyspravenie povrchu, žiarové pozinkovanie + dvojvrstvový náterový systém 2K PU( RAL 9010), nový nerez. kotviaci a spojovací material, -Z05</t>
  </si>
  <si>
    <t>1046833506</t>
  </si>
  <si>
    <t>2090266208</t>
  </si>
  <si>
    <t>1838073221</t>
  </si>
  <si>
    <t>-1242214126</t>
  </si>
  <si>
    <t>810254751</t>
  </si>
  <si>
    <t>(2,4)*51*1,5*2</t>
  </si>
  <si>
    <t>(2,4)*8*1,5*2</t>
  </si>
  <si>
    <t>(2,12)*4*1,5*2</t>
  </si>
  <si>
    <t>(2,12)*12*1,5*2</t>
  </si>
  <si>
    <t>-1066374972</t>
  </si>
  <si>
    <t>leš_1</t>
  </si>
  <si>
    <t>45,065</t>
  </si>
  <si>
    <t>48,823</t>
  </si>
  <si>
    <t>6 - Etapa č.II.6 nová povrchová úprava soklovej časti objektu vrátane výmeny výplní dverných otvorov</t>
  </si>
  <si>
    <t>711911832</t>
  </si>
  <si>
    <t>"O1</t>
  </si>
  <si>
    <t>(1,2*0,9)*16</t>
  </si>
  <si>
    <t>"O7a</t>
  </si>
  <si>
    <t>"O12</t>
  </si>
  <si>
    <t>(1,2*0,6)*3</t>
  </si>
  <si>
    <t>"O13</t>
  </si>
  <si>
    <t>(1,5*0,6)*3</t>
  </si>
  <si>
    <t>"O22</t>
  </si>
  <si>
    <t>(1,4*0,6)*2</t>
  </si>
  <si>
    <t>"O23</t>
  </si>
  <si>
    <t>(0,6*0,6)*11</t>
  </si>
  <si>
    <t>"O23a</t>
  </si>
  <si>
    <t>(0,6*0,6)</t>
  </si>
  <si>
    <t>"D01L</t>
  </si>
  <si>
    <t>(1,8*2,02)</t>
  </si>
  <si>
    <t>"D02L</t>
  </si>
  <si>
    <t>(0,9*2,02)</t>
  </si>
  <si>
    <t>"D03L</t>
  </si>
  <si>
    <t>"D04P</t>
  </si>
  <si>
    <t>(1,8*2,15)*4</t>
  </si>
  <si>
    <t>"D05L</t>
  </si>
  <si>
    <t>(1,55*2,02)</t>
  </si>
  <si>
    <t>"D06P</t>
  </si>
  <si>
    <t>1712107255</t>
  </si>
  <si>
    <t>(1,2*2+2*0,9)*16</t>
  </si>
  <si>
    <t>(1,2*2+2*0,6)*3</t>
  </si>
  <si>
    <t>(1,5*2+2*0,6)*3</t>
  </si>
  <si>
    <t>(1,4*2+2*0,6)*2</t>
  </si>
  <si>
    <t>(0,6*2+2*0,6)*11</t>
  </si>
  <si>
    <t>(0,6*2+2*0,6)</t>
  </si>
  <si>
    <t>(1,8*2+2*2,02)</t>
  </si>
  <si>
    <t>(0,9*2+2*2,02)</t>
  </si>
  <si>
    <t>(1,8*2+2*2,15)*4</t>
  </si>
  <si>
    <t>(1,55*2+2*2,02)</t>
  </si>
  <si>
    <t>285121894</t>
  </si>
  <si>
    <t>0,53*(1,2+2*0,9)*16</t>
  </si>
  <si>
    <t>0,43*(2,4+2*0,65)*2</t>
  </si>
  <si>
    <t>0,23*(1,2+2*0,6)*3</t>
  </si>
  <si>
    <t>0,23*(1,5+2*0,6)*3</t>
  </si>
  <si>
    <t>0,43*(1,4+2*0,6)*2</t>
  </si>
  <si>
    <t>0,43*(0,6+2*0,6)*11</t>
  </si>
  <si>
    <t>0,28*(0,6+2*0,6)</t>
  </si>
  <si>
    <t>0,52*(1,8+2*2,02)</t>
  </si>
  <si>
    <t>0,225*(0,9+2*2,02)</t>
  </si>
  <si>
    <t>0,52*(0,9+2*2,02)</t>
  </si>
  <si>
    <t>0,33*(1,55+2*2,02)</t>
  </si>
  <si>
    <t>0,225*(1,8+2*2,02)</t>
  </si>
  <si>
    <t>45*0,1</t>
  </si>
  <si>
    <t>415347478</t>
  </si>
  <si>
    <t>955836654</t>
  </si>
  <si>
    <t>"EII.6</t>
  </si>
  <si>
    <t>"komín + polobluk steny od -1,65 do -0,1 (-0,45) (-0,3)</t>
  </si>
  <si>
    <t>1,55*(2,4+0,66*2)</t>
  </si>
  <si>
    <t>1,2*(0,57*2)+1,35*(0,15+0,55)*2</t>
  </si>
  <si>
    <t>0,45*(4,99*2)</t>
  </si>
  <si>
    <t>6224610560</t>
  </si>
  <si>
    <t>Vonkajšia omietka stien, penetrácia podkladu, minerálna lepiaca a armovacia malta, armovacia sklotextilná sieťovina, plnený pigmentovaný silikátový medzináter, organická hrubozrnná modelačná omietka (S4)</t>
  </si>
  <si>
    <t>1885290732</t>
  </si>
  <si>
    <t>"skladba S4 (marmolit)</t>
  </si>
  <si>
    <t>"pohlad (V) S</t>
  </si>
  <si>
    <t>"od -2,5 do -2,1</t>
  </si>
  <si>
    <t>0,4*(0,885+0,185+31,95+0,12)</t>
  </si>
  <si>
    <t>"pohlad S a Z</t>
  </si>
  <si>
    <t>"od 0,0 (-1,5) do +0,15 (-0,7)</t>
  </si>
  <si>
    <t>0,15*(9,74+1,6)+1,315</t>
  </si>
  <si>
    <t>0,8*(38,87+0,31)</t>
  </si>
  <si>
    <t>-((0,9*0,6)+(1,8*0,6)*12)</t>
  </si>
  <si>
    <t>"od -3,4 do -2,85</t>
  </si>
  <si>
    <t>0,45*((2,7-1,55)+2,35)</t>
  </si>
  <si>
    <t xml:space="preserve">"pohlad V </t>
  </si>
  <si>
    <t>"od -3,4 (-1,65) do -0,7</t>
  </si>
  <si>
    <t>2,7*5,0</t>
  </si>
  <si>
    <t>((2,62+1,03)/2)*2,5</t>
  </si>
  <si>
    <t>0,95*(12,8+1,55+4,3)</t>
  </si>
  <si>
    <t>-((0,6*0,6)*12+(1,4*0,6)*2)</t>
  </si>
  <si>
    <t>"od -1,65 do -0,7</t>
  </si>
  <si>
    <t>0,95*9,45</t>
  </si>
  <si>
    <t>-(2,4*0,65)*2</t>
  </si>
  <si>
    <t>"stĺpy od -1,65 do -0,45</t>
  </si>
  <si>
    <t>1,2*(3,14*2*0,225)*10</t>
  </si>
  <si>
    <t>"od -2,8 do -2,2</t>
  </si>
  <si>
    <t>0,6*2,92+(0,6/2)*1,05</t>
  </si>
  <si>
    <t>"od -2,8 (-3,4)  do -1,9</t>
  </si>
  <si>
    <t>0,9*(4,3+1,55+18,07)</t>
  </si>
  <si>
    <t>1,5*2,81</t>
  </si>
  <si>
    <t>"podchod - pohlad Z - J - V</t>
  </si>
  <si>
    <t>"od -6,0 do -5,35 (-5,5)</t>
  </si>
  <si>
    <t>0,65*(15,6-0,9)</t>
  </si>
  <si>
    <t>0,5*(3,09+12,69-(1,8*2+0,9))</t>
  </si>
  <si>
    <t>"garáž  - pohlad S a V</t>
  </si>
  <si>
    <t>"od -6,0 do -5,5</t>
  </si>
  <si>
    <t>0,5*(7,65+3,15-(2,3*2))</t>
  </si>
  <si>
    <t>"od cca -6,0 (-5,9 do -3,3</t>
  </si>
  <si>
    <t>2,6*(0,8+18,75+0,31)</t>
  </si>
  <si>
    <t>-(2,3*2,41) "trav. obklad okolo dverí</t>
  </si>
  <si>
    <t>-((1,8*1,2)*3+(1,8*2,15)*2)</t>
  </si>
  <si>
    <t>-(0,9*0,6) "VZT</t>
  </si>
  <si>
    <t>Medzisúčet S4</t>
  </si>
  <si>
    <t>"Pozn.:Organická hrubozrnná modelačná omietka</t>
  </si>
  <si>
    <t xml:space="preserve">"Vonkajšia omietka s ľubovoľným usporiadaním štruktúry, s kapsľami obsahujúcimi konzervačný film (uvoľňujúci sa postupne v priebehu niekoľkých rokov) </t>
  </si>
  <si>
    <t>"pre zabránenie a spomalenie rastu rias a húb, s vysokou paropriepustnosťou, vysoko odolná voči poveternostným vplyvom, silne vodoodpudivá,</t>
  </si>
  <si>
    <t>"vodou riediteľná, s vysoko kvalitným mramorovým zrnom z prírodných zdrojov</t>
  </si>
  <si>
    <t>"Hustota: 1,7 -1,9 g/cm3, Ekvivalentná difúzna hrúbka vzduchovej vrstvy: 0,18 -0,19 m, Permeabilita vody v kvapalnej fáze w: ≤ 0,05 kg/(m2h 0,5)</t>
  </si>
  <si>
    <t>"Faktor difúzneho odporu vodnej pary µ: 90 - 100, Trieda reakcie na oheň: A2-s1, d0, Tepelná vodivosť: 0,7 W/(m.K)</t>
  </si>
  <si>
    <t>6224610561</t>
  </si>
  <si>
    <t>Vonkajšia omietka ostenia, penetrácia podkladu, minerálna lepiaca a armovacia malta, armovacia sklotextilná sieťovina, plnený pigmentovaný silikátový medzináter, organická hrubozrnná modelačná omietka (S4)</t>
  </si>
  <si>
    <t>1817240375</t>
  </si>
  <si>
    <t>0,1*((0,9+2*0,6)+(1,8+2*0,6)*12)</t>
  </si>
  <si>
    <t>0,1*((0,6+2*0,6)*12+(1,4+2*0,6)*2) "ostenie</t>
  </si>
  <si>
    <t>0,1*(2,4+2*0,65)*2 "ostenie</t>
  </si>
  <si>
    <t>0,45*(0,5*2)*2</t>
  </si>
  <si>
    <t>0,1*((1,8+2*1,2)*3+(1,8+2*2,15)*2)</t>
  </si>
  <si>
    <t>6224610570</t>
  </si>
  <si>
    <t>Vonkajšia omietka stien, adhézny mostík pre hladké podklady, minerálna lepiaca a armovacia malta, armovacia sklotextilná sieťovina, plnený pigmentovaný silikátový medzináter, organická hrubozrnná modelačná omietka (S5)</t>
  </si>
  <si>
    <t>-2084224464</t>
  </si>
  <si>
    <t>"skladba S5 (karbinec)</t>
  </si>
  <si>
    <t>"od -2,35 do -0,9</t>
  </si>
  <si>
    <t>1,45*(33,7+0,3)</t>
  </si>
  <si>
    <t>-(1,2*0,9)*16</t>
  </si>
  <si>
    <t>"od -3,4 (-4,6) do -3,2</t>
  </si>
  <si>
    <t>0,2*(11,1+0,3)</t>
  </si>
  <si>
    <t>1,4*10,6</t>
  </si>
  <si>
    <t>-((1,2*0,6)*3+(1,5*0,6)*3)</t>
  </si>
  <si>
    <t>Medzisúčet S5</t>
  </si>
  <si>
    <t>6224610571</t>
  </si>
  <si>
    <t>Vonkajšia omietka ostenia, adhézny mostík pre hladké podklady, minerálna lepiaca a armovacia malta, armovacia sklotextilná sieťovina, plnený pigmentovaný silikátový medzináter, organická hrubozrnná modelačná omietka (S5)</t>
  </si>
  <si>
    <t>1293013055</t>
  </si>
  <si>
    <t>0,1*(1,2+2*0,9)*16 "ostenie</t>
  </si>
  <si>
    <t>0,1*((1,4+2*0,6)+(1,2+2*0,6)*2+(1,5+2*0,6)*3)</t>
  </si>
  <si>
    <t>-1114301615</t>
  </si>
  <si>
    <t>"S1</t>
  </si>
  <si>
    <t>"od -5,5 do -3,5</t>
  </si>
  <si>
    <t>2,0*(7,67+3,03)</t>
  </si>
  <si>
    <t>-((2,4*1,58)*2+(0,9*1,5)*2)</t>
  </si>
  <si>
    <t>1459929293</t>
  </si>
  <si>
    <t>0,57*((2,34+2*1,55)*2)</t>
  </si>
  <si>
    <t>0,22*(0,84+2*1,47)*2</t>
  </si>
  <si>
    <t>146528986</t>
  </si>
  <si>
    <t>"lešenie EII.6 - travert. stena</t>
  </si>
  <si>
    <t>((3,35+5,8)/2)*7,15</t>
  </si>
  <si>
    <t>5,8*2,13</t>
  </si>
  <si>
    <t>-458602617</t>
  </si>
  <si>
    <t>leš_1*3</t>
  </si>
  <si>
    <t>1436216676</t>
  </si>
  <si>
    <t>860896836</t>
  </si>
  <si>
    <t>"pomocné lešenie -fasáda v miestach kde je potrebné</t>
  </si>
  <si>
    <t>1,2*(7,67+21,78) "garáž</t>
  </si>
  <si>
    <t>1,2*(5,0+1,25) "vnutroblko - schodisko</t>
  </si>
  <si>
    <t>(1,2)*16*1,5</t>
  </si>
  <si>
    <t>(1,5)*3*1,5</t>
  </si>
  <si>
    <t>(1,4)*2*1,5</t>
  </si>
  <si>
    <t>(0,6)*11*1,5</t>
  </si>
  <si>
    <t>(0,6)*1,5</t>
  </si>
  <si>
    <t>(1,8)*1,5</t>
  </si>
  <si>
    <t>(0,9)*1,5</t>
  </si>
  <si>
    <t>(1,55)*1,5</t>
  </si>
  <si>
    <t>715456726</t>
  </si>
  <si>
    <t>0,67*(2,1*2+1,7)</t>
  </si>
  <si>
    <t>-((0,6*0,6*3,14)+(1,7*2,1))</t>
  </si>
  <si>
    <t>-(1,7*0,35)</t>
  </si>
  <si>
    <t>2,41*2,3</t>
  </si>
  <si>
    <t>0,53*(1,7+2*2,1)</t>
  </si>
  <si>
    <t>-(1,7*2,1)</t>
  </si>
  <si>
    <t>178572692</t>
  </si>
  <si>
    <t>0,25 "S (vonk.)</t>
  </si>
  <si>
    <t>0,95 "V (vnut.)</t>
  </si>
  <si>
    <t>1062680404</t>
  </si>
  <si>
    <t>-646098431</t>
  </si>
  <si>
    <t>0,8 "Z (vonk.)</t>
  </si>
  <si>
    <t>0,95" S (vnut.)</t>
  </si>
  <si>
    <t>0,5 "medzi exkzisujúcom KZS-2PP a EII.4</t>
  </si>
  <si>
    <t>26840115</t>
  </si>
  <si>
    <t>90886158</t>
  </si>
  <si>
    <t>"O1 (1,2*0,9)</t>
  </si>
  <si>
    <t>1*16</t>
  </si>
  <si>
    <t>"O7a (2,4*0,65) (dvojdielne)</t>
  </si>
  <si>
    <t>"O12 (1,2*0,6)</t>
  </si>
  <si>
    <t>1*3</t>
  </si>
  <si>
    <t>"O13 (1,5*0,6)</t>
  </si>
  <si>
    <t>"O22 (1,4*0,6) (dvojdielne)</t>
  </si>
  <si>
    <t>"O23 (0,6*0,6)</t>
  </si>
  <si>
    <t>1*11</t>
  </si>
  <si>
    <t>"O23a (0,6*0,6)</t>
  </si>
  <si>
    <t>968061125.S</t>
  </si>
  <si>
    <t>Vyvesenie dreveného dverného krídla do suti plochy do 2 m2, -0,02400t</t>
  </si>
  <si>
    <t>-257078701</t>
  </si>
  <si>
    <t>"D01L (1,8*2,02) (dvojkr.)</t>
  </si>
  <si>
    <t>1310003291</t>
  </si>
  <si>
    <t>956600419</t>
  </si>
  <si>
    <t>968071125.S</t>
  </si>
  <si>
    <t>Vyvesenie kovového dverného krídla do suti plochy do 2 m2</t>
  </si>
  <si>
    <t>-298075685</t>
  </si>
  <si>
    <t>"D03L (0,9*2,02)</t>
  </si>
  <si>
    <t>"D04P (1,8*2,15) (dvojkr.)</t>
  </si>
  <si>
    <t>"D06P (1,8*2,02) (dvojkr.)</t>
  </si>
  <si>
    <t>968072455.S</t>
  </si>
  <si>
    <t>Vybúranie kovových dverových zárubní plochy do 2 m2,  -0,07600t</t>
  </si>
  <si>
    <t>-1118009357</t>
  </si>
  <si>
    <t>968072456.S</t>
  </si>
  <si>
    <t>Vybúranie kovových dverových zárubní plochy nad 2 m2,  -0,06300t</t>
  </si>
  <si>
    <t>-1174000185</t>
  </si>
  <si>
    <t>968081125.S</t>
  </si>
  <si>
    <t>Vyvesenie plastového dverného krídla do suti plochy do 2 m2, -0,02600t</t>
  </si>
  <si>
    <t>585348559</t>
  </si>
  <si>
    <t>"D02L (0,9*2,02)</t>
  </si>
  <si>
    <t>"D05L (1,55*2,02) (dvojkr.)</t>
  </si>
  <si>
    <t>968082455.S</t>
  </si>
  <si>
    <t>Vybúranie plastových dverových zárubní plochy do 2 m2,  -0,08400t</t>
  </si>
  <si>
    <t>1670902195</t>
  </si>
  <si>
    <t>968082456.S</t>
  </si>
  <si>
    <t>Vybúranie plastových dverových zárubní plochy nad 2 m2,  -0,06200t</t>
  </si>
  <si>
    <t>1890230085</t>
  </si>
  <si>
    <t>-1961225189</t>
  </si>
  <si>
    <t>173257758</t>
  </si>
  <si>
    <t>1531363397</t>
  </si>
  <si>
    <t>4,564*26 'Prepočítané koeficientom množstva</t>
  </si>
  <si>
    <t>2124027065</t>
  </si>
  <si>
    <t>1435692676</t>
  </si>
  <si>
    <t>4,564*14 'Prepočítané koeficientom množstva</t>
  </si>
  <si>
    <t>-368508024</t>
  </si>
  <si>
    <t>462984183</t>
  </si>
  <si>
    <t>196162972</t>
  </si>
  <si>
    <t>M+D Oplechovanie ext. parapetu okien O12 a O13 v ang. dvorčeku, extrud. hl. parapet hr.2mm, r.š.500mm,povrch. RAL 9010, zaomiet. hliníkové bočnice, typizované hlin. spojky - KL07</t>
  </si>
  <si>
    <t>-1963487932</t>
  </si>
  <si>
    <t>138545150</t>
  </si>
  <si>
    <t>34,0+10,6</t>
  </si>
  <si>
    <t>998764201.S</t>
  </si>
  <si>
    <t>Presun hmôt pre konštrukcie klampiarske v objektoch výšky do 6 m</t>
  </si>
  <si>
    <t>-1829849411</t>
  </si>
  <si>
    <t>1047362604</t>
  </si>
  <si>
    <t>766621001</t>
  </si>
  <si>
    <t>M+D Drevené okno 1200 x 900 mm jednodielne z europrofilov, izolačné trojsklo Ug-0,6W/m2K, nepriezv.Rw=34dB, súč. prechodu tepla Uw=0,86W/m2K, vrátane kovania - O01</t>
  </si>
  <si>
    <t>1956792297</t>
  </si>
  <si>
    <t>"Pozn.1: osadené v murive hr.700mma a zateplení muriva hr.120mm, ostenie 30mm</t>
  </si>
  <si>
    <t>766621007a</t>
  </si>
  <si>
    <t>M+D Drevené okno 2400 x 650 mm dvojdielne z europrofilov, izolačné trojsklo Ug-0,6W/m2K, nepriezv.Rw=34dB, súč. prechodu tepla Uw=0,86W/m2K, vrátane kovania- O07a</t>
  </si>
  <si>
    <t>1483013615</t>
  </si>
  <si>
    <t>766621012</t>
  </si>
  <si>
    <t>M+D Drevené okno 1200x600 mm jednodielne z europrofilov, izolačné trojsklo Ug-0,6W/m2K, nepriezv.Rw=34dB, súč. prechodu tepla Uw=0,86W/m2K, vrátane kovania - O12</t>
  </si>
  <si>
    <t>-259965033</t>
  </si>
  <si>
    <t>"Pozn.1: osadené v murive hr.400mm</t>
  </si>
  <si>
    <t>"Pozn.2: vonk. parapet - spoločné oplechovanie položiek O12 a O13 a parapetu (KL07)</t>
  </si>
  <si>
    <t>"Pozn.3: okná budú opatrené sieťkou proti hmyzu</t>
  </si>
  <si>
    <t>766621013</t>
  </si>
  <si>
    <t>M+D Drevené okno 1500x600 mm jednodielne z europrofilov, izolačné trojsklo Ug-0,6W/m2K, nepriezv.Rw=34dB, súč. prechodu tepla Uw=0,86W/m2K, vrátane kovania- O13</t>
  </si>
  <si>
    <t>1183413809</t>
  </si>
  <si>
    <t>766621022</t>
  </si>
  <si>
    <t>M+D Drevené okno 1400x600 mm dvojdielne z europrofilov, izolačné trojsklo Ug-0,6W/m2K, nepriezv.Rw=34dB, súč. prechodu tepla Uw=0,86W/m2K, vrátane kovania - O22</t>
  </si>
  <si>
    <t>704216359</t>
  </si>
  <si>
    <t>766621023</t>
  </si>
  <si>
    <t>M+D Drevené okno 600x600 mm jednodielne z europrofilov, izolačné trojsklo Ug-0,6W/m2K, nepriezv.Rw=34dB, súč. prechodu tepla Uw=0,86W/m2K, vrátane kovania - O23</t>
  </si>
  <si>
    <t>-1558841828</t>
  </si>
  <si>
    <t>766621023a</t>
  </si>
  <si>
    <t>M+D Drevené okno 600x600 mm jednodielne z europrofilov, izolačné trojsklo Ug-0,6W/m2K, nepriezv.Rw=34dB, súč. prechodu tepla Uw=0,86W/m2K, vrátane kovania - O23a</t>
  </si>
  <si>
    <t>1461262950</t>
  </si>
  <si>
    <t>-695627461</t>
  </si>
  <si>
    <t>-1462913013</t>
  </si>
  <si>
    <t>370467119</t>
  </si>
  <si>
    <t>998766201.S</t>
  </si>
  <si>
    <t>Presun hmot pre konštrukcie stolárske v objektoch výšky do 6 m</t>
  </si>
  <si>
    <t>-1453885579</t>
  </si>
  <si>
    <t>-730930798</t>
  </si>
  <si>
    <t>767641041</t>
  </si>
  <si>
    <t>M+D Exteriérové dvere hliníkové 1800x2020 mm, dvojkrídlové,symetrické, plné,ľavé dv. krídlo s koľaj. samozatv.s fix.krídla, 2x850 x 1970mm, vrátane kovania a zámku s cylindrickou vložkou - D01L</t>
  </si>
  <si>
    <t>424069599</t>
  </si>
  <si>
    <t>"Pozn.1: potrebný stavebný otvor 1800x2020mm</t>
  </si>
  <si>
    <t>"Pozn.2: osadenie na vonkajšie líce muriva hr.600mm, zateplenie muriva 120mm</t>
  </si>
  <si>
    <t>"Pozn.3: Kovanie pozostáva z 3 skrytých závesov, 2klučiek a 2 štítkov s povrch. úpravou nerez</t>
  </si>
  <si>
    <t>"Zvýšené požiadavky na tepelnoizolačné vlastnosti, stabilitu a bezpečnosť</t>
  </si>
  <si>
    <t>"Min. pohľadová šírka rámu, dovnútra otváravé dvere: 51mm</t>
  </si>
  <si>
    <t>"Min. pohľadová šírka rámu dverí, dovnútra otváravé dvere: 33mm</t>
  </si>
  <si>
    <t>"Min. pohľadová šírka rámu + krídla dverí, dovnútra otváravé dvere: 89mm</t>
  </si>
  <si>
    <t>"Min. pohľadová šírka rámu, von otváravé dvere: 17,5mm</t>
  </si>
  <si>
    <t>"Min. pohľadová šírka rámu + krídla dverí, von otváravé dvere: 93,5mm</t>
  </si>
  <si>
    <t>"Min. pohľadová šírka T profilu: 76mm</t>
  </si>
  <si>
    <t>"Max. hmotnosť krídla: 170kg</t>
  </si>
  <si>
    <t>"Celková hĺbka rámu: 68mm</t>
  </si>
  <si>
    <t>"Celková hĺbka krídla: 77mm</t>
  </si>
  <si>
    <t>"Výška zasklievacej lišty: 25mm</t>
  </si>
  <si>
    <t>"Hrúbka zasklenia rámu: od 4mm do 52mm</t>
  </si>
  <si>
    <t>"Hrúbka zasklenia krídla: od 4mm do 63mm</t>
  </si>
  <si>
    <t>"Zasklievanie: EPDM / neutrálny silikón</t>
  </si>
  <si>
    <t>"Súčiniteľ prechodu tepla: Uf  = 1,8 W/m2.K možnosť zníženého súčiniteľa prechodu tepla, hodnota Uf min = 1,2 W/m2.K (závislosti od typu rámu a zaskl)</t>
  </si>
  <si>
    <t>"Vzduchová nepriezvučnosť: hodnota RW (C; Ctr) = 36 (-1; -4) dB / 42 (-2; -4) dB v závislosti od typu zasklenia</t>
  </si>
  <si>
    <t>"Vzduchotesnosť, max. skúšobný tlak: 4 (600 Pa)</t>
  </si>
  <si>
    <t>"Vodotesnosť: 9A (600 Pa)</t>
  </si>
  <si>
    <t>"Odolnosť voči zaťaženiu vetrom: C3 (1200 Pa)</t>
  </si>
  <si>
    <t>"Odolnosť proti vlámaniu: RC2 / WK2, RC3 / WK3</t>
  </si>
  <si>
    <t>"osadenie kolajnicových samozatváračov dverných krídel osadzovaných z interiérovej strany</t>
  </si>
  <si>
    <t>"farebné prevedenie: RAL 9010, matná</t>
  </si>
  <si>
    <t>767641042</t>
  </si>
  <si>
    <t>M+D Exteriérové dvere hliníkové 900x2020 mm, jednokrídlové, presklené izolačné trojsklo, ľavé dv. krídlo s koľaj. samozatv.s fix.krídla, 800 x 1970mm, vrátane kovania a zámku s cylindrickou vložkou - D02L</t>
  </si>
  <si>
    <t>1639972592</t>
  </si>
  <si>
    <t>"Pozn.1: potrebný stavebný otvor 900x2020mm</t>
  </si>
  <si>
    <t>767641043</t>
  </si>
  <si>
    <t>M+D Exteriérové dvere hliníkové 900x2020 mm, jednokrídlové, plné,ľavé dv. krídlo s koľaj. samozatv.s fix.krídla, 800 x 1970mm, vrátane kovania a zámku s cylindrickou vložkou - D03L</t>
  </si>
  <si>
    <t>864811460</t>
  </si>
  <si>
    <t>767641044</t>
  </si>
  <si>
    <t>M+D Exteriérové dvere hliníkové 1800x2150 mm, dvojkrídlové, symetrické, presklené izolačné trojsklo, pravé,dv. krídlo s koľaj. samozatv.s fix.krídla, 2x850 x 1970mm, vrátane kovania a zámku s cylindrickou vložkou - D04P</t>
  </si>
  <si>
    <t>-850529151</t>
  </si>
  <si>
    <t>"Pozn.2: osadenie na vnútorné líce muriva hr.600mm</t>
  </si>
  <si>
    <t>"Pozn.4: bez zateplenia - travertínový obklad muriva nepoškodiť pri montáži</t>
  </si>
  <si>
    <t>767641045</t>
  </si>
  <si>
    <t>M+D Exteriérové dvere hliníkové 1550x2020 mm , dvojkrídlové, symetrické, presklené  izolačné trojsklo,ľavé,dv. krídlo s koľaj. samozatv.s fix.krídla, 2x725 x 1970mm, vrátane kovania a zámku s cylindrickou vložkou - D05L</t>
  </si>
  <si>
    <t>1893130592</t>
  </si>
  <si>
    <t>"Pozn.1: potrebný stavebný otvor 1550x2020mm</t>
  </si>
  <si>
    <t>"Pozn.2: osadenie na vonkajšie líce muriva hr.400mm, zateplenie muriva 120mm</t>
  </si>
  <si>
    <t>767641046</t>
  </si>
  <si>
    <t>M+D Exteriérové dvere hliníkové 1800x2020 mm, protipožiarne EW30D1,dvojkrídlové, symetrické,plné,pravé,dv. krídlo s koľaj. samozatv.s fix.krídla, 2x850 x 1970mm, vrátane kovania a zámku s cylindrickou vložkou - D06P</t>
  </si>
  <si>
    <t>1119670884</t>
  </si>
  <si>
    <t>"Pozn.2: osadenie na vonkajšie líce muriva hr.300mm, zateplenie muriva 120mm</t>
  </si>
  <si>
    <t>"Pozn.4: požiarne dvere podľa existujúceho stavu a platnej koncepcie PBS celého objektu</t>
  </si>
  <si>
    <t>-1438372177</t>
  </si>
  <si>
    <t>767580018</t>
  </si>
  <si>
    <t>M+D Vetracia mriežka s protidažďovými lamelami, rozmer cca Ø1000mm, povrchová úprava RAL 9010 - Z18</t>
  </si>
  <si>
    <t>-1515712509</t>
  </si>
  <si>
    <t>767580019</t>
  </si>
  <si>
    <t>M+D Vetracia mriežka s protidažďovými lamelami, rozmer cca 900x600mm, povrchová úprava RAL 9010 - Z19</t>
  </si>
  <si>
    <t>-147599495</t>
  </si>
  <si>
    <t>1629507985</t>
  </si>
  <si>
    <t>(0,15*0,15) "Z12</t>
  </si>
  <si>
    <t>(3,14*0,5*0,5) "Z18</t>
  </si>
  <si>
    <t>(0,9*0,6) "Z19</t>
  </si>
  <si>
    <t>-1033685337</t>
  </si>
  <si>
    <t>998767201.S</t>
  </si>
  <si>
    <t>Presun hmôt pre kovové stavebné doplnkové konštrukcie v objektoch výšky do 6 m</t>
  </si>
  <si>
    <t>359704737</t>
  </si>
  <si>
    <t>1297794589</t>
  </si>
  <si>
    <t>2111109093</t>
  </si>
  <si>
    <t>1824250536</t>
  </si>
  <si>
    <t>(1,2)*16*1,5*2</t>
  </si>
  <si>
    <t>(1,5)*3*1,5*2</t>
  </si>
  <si>
    <t>(1,4)*2*1,5*2</t>
  </si>
  <si>
    <t>(0,6)*11*1,5*2</t>
  </si>
  <si>
    <t>(0,6)*1,5*2</t>
  </si>
  <si>
    <t>(1,8)*1,5*2</t>
  </si>
  <si>
    <t>(0,9)*1,5*2</t>
  </si>
  <si>
    <t>(1,55)*1,5*2</t>
  </si>
  <si>
    <t>-190716335</t>
  </si>
  <si>
    <t>-610141680</t>
  </si>
  <si>
    <t>-1727315002</t>
  </si>
  <si>
    <t>-1907948767</t>
  </si>
  <si>
    <t>-1513487101</t>
  </si>
  <si>
    <t>ZOZNAM FIGÚR</t>
  </si>
  <si>
    <t>Výmera</t>
  </si>
  <si>
    <t xml:space="preserve"> 1</t>
  </si>
  <si>
    <t>Použitie figúry:</t>
  </si>
  <si>
    <t xml:space="preserve"> 2</t>
  </si>
  <si>
    <t xml:space="preserve"> 3</t>
  </si>
  <si>
    <t xml:space="preserve"> 4</t>
  </si>
  <si>
    <t xml:space="preserve"> 5</t>
  </si>
  <si>
    <t xml:space="preserve"> 6</t>
  </si>
  <si>
    <r>
      <rPr>
        <u/>
        <sz val="9"/>
        <color rgb="FF000000"/>
        <rFont val="Arial CE"/>
        <charset val="238"/>
      </rPr>
      <t>NAVRHOVANÝ PRODUKT</t>
    </r>
    <r>
      <rPr>
        <sz val="9"/>
        <color rgb="FF000000"/>
        <rFont val="Arial CE"/>
        <family val="2"/>
        <charset val="238"/>
      </rPr>
      <t xml:space="preserve"> 
Názov, typ/model, technické parametre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</si>
</sst>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color rgb="FF000000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color rgb="FF000000"/>
      <name val="Arial CE"/>
      <family val="2"/>
      <charset val="238"/>
    </font>
    <font>
      <b/>
      <sz val="11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color rgb="FF000000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color rgb="FF00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9"/>
      <color rgb="FF000000"/>
      <name val="Arial CE"/>
      <family val="2"/>
      <charset val="238"/>
    </font>
    <font>
      <u/>
      <sz val="11"/>
      <color rgb="FF0000FF"/>
      <name val="Calibri"/>
      <family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u/>
      <sz val="9"/>
      <color rgb="FF000000"/>
      <name val="Arial CE"/>
      <charset val="238"/>
    </font>
    <font>
      <sz val="9"/>
      <color rgb="FF00000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3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6" borderId="15" xfId="0" applyFill="1" applyBorder="1" applyAlignment="1">
      <alignment vertical="center"/>
    </xf>
    <xf numFmtId="0" fontId="25" fillId="7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21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21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22" xfId="0" applyNumberFormat="1" applyFont="1" applyBorder="1" applyAlignment="1">
      <alignment vertical="center"/>
    </xf>
    <xf numFmtId="4" fontId="31" fillId="0" borderId="23" xfId="0" applyNumberFormat="1" applyFont="1" applyBorder="1" applyAlignment="1">
      <alignment vertical="center"/>
    </xf>
    <xf numFmtId="166" fontId="31" fillId="0" borderId="23" xfId="0" applyNumberFormat="1" applyFont="1" applyBorder="1" applyAlignment="1">
      <alignment vertical="center"/>
    </xf>
    <xf numFmtId="4" fontId="31" fillId="0" borderId="24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7" borderId="16" xfId="0" applyFill="1" applyBorder="1" applyAlignment="1">
      <alignment vertical="center"/>
    </xf>
    <xf numFmtId="0" fontId="4" fillId="8" borderId="25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5" fillId="7" borderId="16" xfId="0" applyFont="1" applyFill="1" applyBorder="1" applyAlignment="1">
      <alignment horizontal="left" vertical="center"/>
    </xf>
    <xf numFmtId="0" fontId="25" fillId="7" borderId="16" xfId="0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4" fontId="7" fillId="0" borderId="23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7" borderId="16" xfId="0" applyFont="1" applyFill="1" applyBorder="1" applyAlignment="1">
      <alignment horizontal="left" vertical="center"/>
    </xf>
    <xf numFmtId="4" fontId="27" fillId="7" borderId="16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2" borderId="29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21" xfId="0" applyFont="1" applyBorder="1"/>
    <xf numFmtId="166" fontId="8" fillId="0" borderId="0" xfId="0" applyNumberFormat="1" applyFont="1"/>
    <xf numFmtId="166" fontId="8" fillId="0" borderId="14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30" xfId="0" applyFont="1" applyBorder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167" fontId="25" fillId="0" borderId="30" xfId="0" applyNumberFormat="1" applyFont="1" applyBorder="1" applyAlignment="1" applyProtection="1">
      <alignment vertical="center"/>
      <protection locked="0"/>
    </xf>
    <xf numFmtId="4" fontId="25" fillId="13" borderId="31" xfId="0" applyNumberFormat="1" applyFont="1" applyFill="1" applyBorder="1" applyAlignment="1" applyProtection="1">
      <alignment vertical="center"/>
      <protection locked="0"/>
    </xf>
    <xf numFmtId="4" fontId="25" fillId="0" borderId="30" xfId="0" applyNumberFormat="1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26" fillId="14" borderId="32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4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2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2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2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8" fillId="0" borderId="30" xfId="0" applyFont="1" applyBorder="1" applyAlignment="1" applyProtection="1">
      <alignment horizontal="center" vertical="center"/>
      <protection locked="0"/>
    </xf>
    <xf numFmtId="49" fontId="38" fillId="0" borderId="30" xfId="0" applyNumberFormat="1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167" fontId="38" fillId="0" borderId="30" xfId="0" applyNumberFormat="1" applyFont="1" applyBorder="1" applyAlignment="1" applyProtection="1">
      <alignment vertical="center"/>
      <protection locked="0"/>
    </xf>
    <xf numFmtId="4" fontId="38" fillId="13" borderId="31" xfId="0" applyNumberFormat="1" applyFont="1" applyFill="1" applyBorder="1" applyAlignment="1" applyProtection="1">
      <alignment vertical="center"/>
      <protection locked="0"/>
    </xf>
    <xf numFmtId="4" fontId="38" fillId="0" borderId="30" xfId="0" applyNumberFormat="1" applyFont="1" applyBorder="1" applyAlignment="1" applyProtection="1">
      <alignment vertical="center"/>
      <protection locked="0"/>
    </xf>
    <xf numFmtId="0" fontId="39" fillId="0" borderId="30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14" borderId="32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5" fillId="13" borderId="31" xfId="0" applyNumberFormat="1" applyFont="1" applyFill="1" applyBorder="1" applyAlignment="1" applyProtection="1">
      <alignment vertical="center"/>
      <protection locked="0"/>
    </xf>
    <xf numFmtId="0" fontId="26" fillId="15" borderId="33" xfId="0" applyFont="1" applyFill="1" applyBorder="1" applyAlignment="1" applyProtection="1">
      <alignment horizontal="left" vertical="center"/>
      <protection locked="0"/>
    </xf>
    <xf numFmtId="0" fontId="26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66" fontId="26" fillId="0" borderId="23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top"/>
    </xf>
    <xf numFmtId="0" fontId="0" fillId="0" borderId="36" xfId="0" applyBorder="1"/>
    <xf numFmtId="0" fontId="0" fillId="0" borderId="3" xfId="0" applyBorder="1" applyAlignment="1">
      <alignment vertical="top"/>
    </xf>
    <xf numFmtId="0" fontId="0" fillId="0" borderId="37" xfId="0" applyBorder="1"/>
    <xf numFmtId="0" fontId="42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vertical="center"/>
    </xf>
    <xf numFmtId="0" fontId="0" fillId="0" borderId="39" xfId="0" applyBorder="1" applyAlignment="1">
      <alignment vertical="center" wrapText="1"/>
    </xf>
    <xf numFmtId="0" fontId="6" fillId="0" borderId="39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39" xfId="0" applyBorder="1" applyAlignment="1" applyProtection="1">
      <alignment vertical="center"/>
      <protection locked="0"/>
    </xf>
    <xf numFmtId="0" fontId="8" fillId="0" borderId="39" xfId="0" applyFont="1" applyBorder="1"/>
    <xf numFmtId="0" fontId="9" fillId="0" borderId="39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0" fillId="0" borderId="40" xfId="0" applyBorder="1"/>
    <xf numFmtId="0" fontId="9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0" fillId="0" borderId="43" xfId="0" applyFont="1" applyBorder="1" applyAlignment="1">
      <alignment vertical="center"/>
    </xf>
    <xf numFmtId="0" fontId="8" fillId="0" borderId="41" xfId="0" applyFont="1" applyBorder="1"/>
    <xf numFmtId="0" fontId="11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8" fillId="0" borderId="42" xfId="0" applyFont="1" applyBorder="1"/>
    <xf numFmtId="0" fontId="0" fillId="0" borderId="43" xfId="0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25" fillId="12" borderId="28" xfId="0" applyFont="1" applyFill="1" applyBorder="1" applyAlignment="1">
      <alignment horizontal="center" vertical="center" wrapText="1"/>
    </xf>
    <xf numFmtId="0" fontId="0" fillId="0" borderId="44" xfId="0" applyBorder="1"/>
    <xf numFmtId="0" fontId="49" fillId="1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9" fillId="12" borderId="47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0" fillId="0" borderId="4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18" borderId="42" xfId="0" applyFill="1" applyBorder="1" applyAlignment="1">
      <alignment vertical="center"/>
    </xf>
    <xf numFmtId="0" fontId="0" fillId="18" borderId="39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0" fillId="19" borderId="39" xfId="0" applyFill="1" applyBorder="1" applyAlignment="1">
      <alignment vertical="center"/>
    </xf>
    <xf numFmtId="0" fontId="0" fillId="18" borderId="43" xfId="0" applyFill="1" applyBorder="1" applyAlignment="1">
      <alignment vertical="center"/>
    </xf>
    <xf numFmtId="0" fontId="0" fillId="18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19" borderId="43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19" borderId="41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14" fillId="17" borderId="35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4" fontId="4" fillId="5" borderId="9" xfId="0" applyNumberFormat="1" applyFont="1" applyFill="1" applyBorder="1" applyAlignment="1">
      <alignment vertical="center"/>
    </xf>
    <xf numFmtId="0" fontId="0" fillId="16" borderId="34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8" borderId="2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right" vertical="center"/>
    </xf>
    <xf numFmtId="0" fontId="25" fillId="9" borderId="26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2">
    <cellStyle name="Hypertextové prepojenie" xfId="1" builtinId="8" customBuiltin="1"/>
    <cellStyle name="Normálna" xfId="0" builtinId="0" customBuiltin="1"/>
  </cellStyles>
  <dxfs count="0"/>
  <tableStyles count="0"/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29437418" count="1">
        <pm:charStyle name="Normal" fontId="0" Id="1"/>
      </pm:charStyles>
      <pm:colors xmlns:pm="smNativeData" id="1629437418" count="12">
        <pm:color name="Colour 24" rgb="969696"/>
        <pm:color name="Colour 25" rgb="003366"/>
        <pm:color name="Colour 26" rgb="800080"/>
        <pm:color name="Colour 27" rgb="505050"/>
        <pm:color name="Colour 28" rgb="0000A8"/>
        <pm:color name="Colour 29" rgb="3366FF"/>
        <pm:color name="Colour 30" rgb="464646"/>
        <pm:color name="Colour 31" rgb="960000"/>
        <pm:color name="Colour 32" rgb="800000"/>
        <pm:color name="Colour 33" rgb="FFFFCC"/>
        <pm:color name="Colour 34" rgb="BEBEBE"/>
        <pm:color name="Colour 35" rgb="D2D2D2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 CE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2"/>
  <sheetViews>
    <sheetView showGridLines="0" tabSelected="1" topLeftCell="A85" zoomScale="70" zoomScaleNormal="70" workbookViewId="0">
      <selection activeCell="BF16" sqref="BF1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 customWidth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 x14ac:dyDescent="0.2">
      <c r="AR2" s="275" t="s">
        <v>5</v>
      </c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 x14ac:dyDescent="0.2">
      <c r="B5" s="20"/>
      <c r="D5" s="24" t="s">
        <v>12</v>
      </c>
      <c r="K5" s="277" t="s">
        <v>13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R5" s="20"/>
      <c r="BE5" s="278" t="s">
        <v>14</v>
      </c>
      <c r="BS5" s="17" t="s">
        <v>6</v>
      </c>
    </row>
    <row r="6" spans="1:74" ht="36.950000000000003" customHeight="1" x14ac:dyDescent="0.2">
      <c r="B6" s="20"/>
      <c r="D6" s="26" t="s">
        <v>15</v>
      </c>
      <c r="K6" s="281" t="s">
        <v>16</v>
      </c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R6" s="20"/>
      <c r="BE6" s="279"/>
      <c r="BS6" s="17" t="s">
        <v>6</v>
      </c>
    </row>
    <row r="7" spans="1:74" ht="12" customHeight="1" x14ac:dyDescent="0.2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79"/>
      <c r="BS7" s="17" t="s">
        <v>6</v>
      </c>
    </row>
    <row r="8" spans="1:74" ht="12" customHeight="1" x14ac:dyDescent="0.2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79"/>
      <c r="BS8" s="17" t="s">
        <v>6</v>
      </c>
    </row>
    <row r="9" spans="1:74" ht="14.45" customHeight="1" x14ac:dyDescent="0.2">
      <c r="B9" s="20"/>
      <c r="AR9" s="20"/>
      <c r="BE9" s="279"/>
      <c r="BS9" s="17" t="s">
        <v>6</v>
      </c>
    </row>
    <row r="10" spans="1:74" ht="12" customHeight="1" x14ac:dyDescent="0.2">
      <c r="B10" s="20"/>
      <c r="D10" s="27" t="s">
        <v>23</v>
      </c>
      <c r="AK10" s="27" t="s">
        <v>24</v>
      </c>
      <c r="AN10" s="25" t="s">
        <v>1</v>
      </c>
      <c r="AR10" s="20"/>
      <c r="BE10" s="279"/>
      <c r="BS10" s="17" t="s">
        <v>6</v>
      </c>
    </row>
    <row r="11" spans="1:74" ht="18.399999999999999" customHeight="1" x14ac:dyDescent="0.2">
      <c r="B11" s="20"/>
      <c r="E11" s="25" t="s">
        <v>20</v>
      </c>
      <c r="AK11" s="27" t="s">
        <v>25</v>
      </c>
      <c r="AN11" s="25" t="s">
        <v>1</v>
      </c>
      <c r="AR11" s="20"/>
      <c r="BE11" s="279"/>
      <c r="BS11" s="17" t="s">
        <v>6</v>
      </c>
    </row>
    <row r="12" spans="1:74" ht="6.95" customHeight="1" x14ac:dyDescent="0.2">
      <c r="B12" s="20"/>
      <c r="AR12" s="20"/>
      <c r="BE12" s="279"/>
      <c r="BS12" s="17" t="s">
        <v>6</v>
      </c>
    </row>
    <row r="13" spans="1:74" ht="12" customHeight="1" x14ac:dyDescent="0.2">
      <c r="B13" s="20"/>
      <c r="D13" s="27" t="s">
        <v>26</v>
      </c>
      <c r="AK13" s="27" t="s">
        <v>24</v>
      </c>
      <c r="AN13" s="29" t="s">
        <v>27</v>
      </c>
      <c r="AR13" s="20"/>
      <c r="BE13" s="279"/>
      <c r="BS13" s="17" t="s">
        <v>6</v>
      </c>
    </row>
    <row r="14" spans="1:74" ht="12.75" x14ac:dyDescent="0.2">
      <c r="B14" s="20"/>
      <c r="E14" s="282" t="s">
        <v>27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7" t="s">
        <v>25</v>
      </c>
      <c r="AN14" s="29" t="s">
        <v>27</v>
      </c>
      <c r="AR14" s="20"/>
      <c r="BE14" s="279"/>
      <c r="BS14" s="17" t="s">
        <v>6</v>
      </c>
    </row>
    <row r="15" spans="1:74" ht="6.95" customHeight="1" x14ac:dyDescent="0.2">
      <c r="B15" s="20"/>
      <c r="AR15" s="20"/>
      <c r="BE15" s="279"/>
      <c r="BS15" s="17" t="s">
        <v>3</v>
      </c>
    </row>
    <row r="16" spans="1:74" ht="12" customHeight="1" x14ac:dyDescent="0.2">
      <c r="B16" s="20"/>
      <c r="D16" s="27" t="s">
        <v>28</v>
      </c>
      <c r="AK16" s="27" t="s">
        <v>24</v>
      </c>
      <c r="AN16" s="25" t="s">
        <v>1</v>
      </c>
      <c r="AR16" s="20"/>
      <c r="BE16" s="279"/>
      <c r="BS16" s="17" t="s">
        <v>3</v>
      </c>
    </row>
    <row r="17" spans="2:71" ht="18.399999999999999" customHeight="1" x14ac:dyDescent="0.2">
      <c r="B17" s="20"/>
      <c r="E17" s="25" t="s">
        <v>20</v>
      </c>
      <c r="AK17" s="27" t="s">
        <v>25</v>
      </c>
      <c r="AN17" s="25" t="s">
        <v>1</v>
      </c>
      <c r="AR17" s="20"/>
      <c r="BE17" s="279"/>
      <c r="BS17" s="17" t="s">
        <v>29</v>
      </c>
    </row>
    <row r="18" spans="2:71" ht="6.95" customHeight="1" x14ac:dyDescent="0.2">
      <c r="B18" s="20"/>
      <c r="AR18" s="20"/>
      <c r="BE18" s="279"/>
      <c r="BS18" s="17" t="s">
        <v>6</v>
      </c>
    </row>
    <row r="19" spans="2:71" ht="12" customHeight="1" x14ac:dyDescent="0.2">
      <c r="B19" s="20"/>
      <c r="D19" s="27" t="s">
        <v>30</v>
      </c>
      <c r="AK19" s="27" t="s">
        <v>24</v>
      </c>
      <c r="AN19" s="25" t="s">
        <v>1</v>
      </c>
      <c r="AR19" s="20"/>
      <c r="BE19" s="279"/>
      <c r="BS19" s="17" t="s">
        <v>6</v>
      </c>
    </row>
    <row r="20" spans="2:71" ht="18.399999999999999" customHeight="1" x14ac:dyDescent="0.2">
      <c r="B20" s="20"/>
      <c r="E20" s="25" t="s">
        <v>20</v>
      </c>
      <c r="AK20" s="27" t="s">
        <v>25</v>
      </c>
      <c r="AN20" s="25" t="s">
        <v>1</v>
      </c>
      <c r="AR20" s="20"/>
      <c r="BE20" s="279"/>
      <c r="BS20" s="17" t="s">
        <v>29</v>
      </c>
    </row>
    <row r="21" spans="2:71" ht="6.95" customHeight="1" x14ac:dyDescent="0.2">
      <c r="B21" s="20"/>
      <c r="AR21" s="20"/>
      <c r="BE21" s="279"/>
    </row>
    <row r="22" spans="2:71" ht="12" customHeight="1" x14ac:dyDescent="0.2">
      <c r="B22" s="20"/>
      <c r="D22" s="27" t="s">
        <v>31</v>
      </c>
      <c r="AR22" s="20"/>
      <c r="BE22" s="279"/>
    </row>
    <row r="23" spans="2:71" ht="16.5" customHeight="1" x14ac:dyDescent="0.2">
      <c r="B23" s="20"/>
      <c r="E23" s="284" t="s">
        <v>1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R23" s="20"/>
      <c r="BE23" s="279"/>
    </row>
    <row r="24" spans="2:71" ht="6.95" customHeight="1" x14ac:dyDescent="0.2">
      <c r="B24" s="20"/>
      <c r="AR24" s="20"/>
      <c r="BE24" s="279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9"/>
    </row>
    <row r="26" spans="2:71" s="1" customFormat="1" ht="25.9" customHeight="1" x14ac:dyDescent="0.2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5">
        <f>ROUND(AG94,2)</f>
        <v>0</v>
      </c>
      <c r="AL26" s="286"/>
      <c r="AM26" s="286"/>
      <c r="AN26" s="286"/>
      <c r="AO26" s="286"/>
      <c r="AR26" s="32"/>
      <c r="BE26" s="279"/>
    </row>
    <row r="27" spans="2:71" s="1" customFormat="1" ht="6.95" customHeight="1" x14ac:dyDescent="0.2">
      <c r="B27" s="32"/>
      <c r="AR27" s="32"/>
      <c r="BE27" s="279"/>
    </row>
    <row r="28" spans="2:71" s="1" customFormat="1" ht="12.75" x14ac:dyDescent="0.2">
      <c r="B28" s="32"/>
      <c r="L28" s="287" t="s">
        <v>33</v>
      </c>
      <c r="M28" s="287"/>
      <c r="N28" s="287"/>
      <c r="O28" s="287"/>
      <c r="P28" s="287"/>
      <c r="W28" s="287" t="s">
        <v>34</v>
      </c>
      <c r="X28" s="287"/>
      <c r="Y28" s="287"/>
      <c r="Z28" s="287"/>
      <c r="AA28" s="287"/>
      <c r="AB28" s="287"/>
      <c r="AC28" s="287"/>
      <c r="AD28" s="287"/>
      <c r="AE28" s="287"/>
      <c r="AK28" s="287" t="s">
        <v>35</v>
      </c>
      <c r="AL28" s="287"/>
      <c r="AM28" s="287"/>
      <c r="AN28" s="287"/>
      <c r="AO28" s="287"/>
      <c r="AR28" s="32"/>
      <c r="BE28" s="279"/>
    </row>
    <row r="29" spans="2:71" s="2" customFormat="1" ht="14.45" customHeight="1" x14ac:dyDescent="0.2">
      <c r="B29" s="36"/>
      <c r="D29" s="27" t="s">
        <v>36</v>
      </c>
      <c r="F29" s="37" t="s">
        <v>37</v>
      </c>
      <c r="L29" s="288">
        <v>0.2</v>
      </c>
      <c r="M29" s="289"/>
      <c r="N29" s="289"/>
      <c r="O29" s="289"/>
      <c r="P29" s="289"/>
      <c r="Q29" s="38"/>
      <c r="R29" s="38"/>
      <c r="S29" s="38"/>
      <c r="T29" s="38"/>
      <c r="U29" s="38"/>
      <c r="V29" s="38"/>
      <c r="W29" s="290">
        <f>ROUND(AZ94,2)</f>
        <v>0</v>
      </c>
      <c r="X29" s="289"/>
      <c r="Y29" s="289"/>
      <c r="Z29" s="289"/>
      <c r="AA29" s="289"/>
      <c r="AB29" s="289"/>
      <c r="AC29" s="289"/>
      <c r="AD29" s="289"/>
      <c r="AE29" s="289"/>
      <c r="AF29" s="38"/>
      <c r="AG29" s="38"/>
      <c r="AH29" s="38"/>
      <c r="AI29" s="38"/>
      <c r="AJ29" s="38"/>
      <c r="AK29" s="290">
        <f>ROUND(AV94,2)</f>
        <v>0</v>
      </c>
      <c r="AL29" s="289"/>
      <c r="AM29" s="289"/>
      <c r="AN29" s="289"/>
      <c r="AO29" s="289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80"/>
    </row>
    <row r="30" spans="2:71" s="2" customFormat="1" ht="14.45" customHeight="1" x14ac:dyDescent="0.2">
      <c r="B30" s="36"/>
      <c r="F30" s="37" t="s">
        <v>38</v>
      </c>
      <c r="L30" s="288">
        <v>0.2</v>
      </c>
      <c r="M30" s="289"/>
      <c r="N30" s="289"/>
      <c r="O30" s="289"/>
      <c r="P30" s="289"/>
      <c r="Q30" s="38"/>
      <c r="R30" s="38"/>
      <c r="S30" s="38"/>
      <c r="T30" s="38"/>
      <c r="U30" s="38"/>
      <c r="V30" s="38"/>
      <c r="W30" s="290">
        <f>ROUND(BA94,2)</f>
        <v>0</v>
      </c>
      <c r="X30" s="289"/>
      <c r="Y30" s="289"/>
      <c r="Z30" s="289"/>
      <c r="AA30" s="289"/>
      <c r="AB30" s="289"/>
      <c r="AC30" s="289"/>
      <c r="AD30" s="289"/>
      <c r="AE30" s="289"/>
      <c r="AF30" s="38"/>
      <c r="AG30" s="38"/>
      <c r="AH30" s="38"/>
      <c r="AI30" s="38"/>
      <c r="AJ30" s="38"/>
      <c r="AK30" s="290">
        <f>ROUND(AW94,2)</f>
        <v>0</v>
      </c>
      <c r="AL30" s="289"/>
      <c r="AM30" s="289"/>
      <c r="AN30" s="289"/>
      <c r="AO30" s="289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80"/>
    </row>
    <row r="31" spans="2:71" s="2" customFormat="1" ht="14.45" hidden="1" customHeight="1" x14ac:dyDescent="0.2">
      <c r="B31" s="36"/>
      <c r="F31" s="27" t="s">
        <v>39</v>
      </c>
      <c r="L31" s="291">
        <v>0.2</v>
      </c>
      <c r="M31" s="292"/>
      <c r="N31" s="292"/>
      <c r="O31" s="292"/>
      <c r="P31" s="292"/>
      <c r="W31" s="293">
        <f>ROUND(BB94,2)</f>
        <v>0</v>
      </c>
      <c r="X31" s="292"/>
      <c r="Y31" s="292"/>
      <c r="Z31" s="292"/>
      <c r="AA31" s="292"/>
      <c r="AB31" s="292"/>
      <c r="AC31" s="292"/>
      <c r="AD31" s="292"/>
      <c r="AE31" s="292"/>
      <c r="AK31" s="293">
        <v>0</v>
      </c>
      <c r="AL31" s="292"/>
      <c r="AM31" s="292"/>
      <c r="AN31" s="292"/>
      <c r="AO31" s="292"/>
      <c r="AR31" s="36"/>
      <c r="BE31" s="280"/>
    </row>
    <row r="32" spans="2:71" s="2" customFormat="1" ht="14.45" hidden="1" customHeight="1" x14ac:dyDescent="0.2">
      <c r="B32" s="36"/>
      <c r="F32" s="27" t="s">
        <v>40</v>
      </c>
      <c r="L32" s="291">
        <v>0.2</v>
      </c>
      <c r="M32" s="292"/>
      <c r="N32" s="292"/>
      <c r="O32" s="292"/>
      <c r="P32" s="292"/>
      <c r="W32" s="293">
        <f>ROUND(BC94,2)</f>
        <v>0</v>
      </c>
      <c r="X32" s="292"/>
      <c r="Y32" s="292"/>
      <c r="Z32" s="292"/>
      <c r="AA32" s="292"/>
      <c r="AB32" s="292"/>
      <c r="AC32" s="292"/>
      <c r="AD32" s="292"/>
      <c r="AE32" s="292"/>
      <c r="AK32" s="293">
        <v>0</v>
      </c>
      <c r="AL32" s="292"/>
      <c r="AM32" s="292"/>
      <c r="AN32" s="292"/>
      <c r="AO32" s="292"/>
      <c r="AR32" s="36"/>
      <c r="BE32" s="280"/>
    </row>
    <row r="33" spans="2:57" s="2" customFormat="1" ht="14.45" hidden="1" customHeight="1" x14ac:dyDescent="0.2">
      <c r="B33" s="36"/>
      <c r="F33" s="37" t="s">
        <v>41</v>
      </c>
      <c r="L33" s="288">
        <v>0</v>
      </c>
      <c r="M33" s="289"/>
      <c r="N33" s="289"/>
      <c r="O33" s="289"/>
      <c r="P33" s="289"/>
      <c r="Q33" s="38"/>
      <c r="R33" s="38"/>
      <c r="S33" s="38"/>
      <c r="T33" s="38"/>
      <c r="U33" s="38"/>
      <c r="V33" s="38"/>
      <c r="W33" s="290">
        <f>ROUND(BD94,2)</f>
        <v>0</v>
      </c>
      <c r="X33" s="289"/>
      <c r="Y33" s="289"/>
      <c r="Z33" s="289"/>
      <c r="AA33" s="289"/>
      <c r="AB33" s="289"/>
      <c r="AC33" s="289"/>
      <c r="AD33" s="289"/>
      <c r="AE33" s="289"/>
      <c r="AF33" s="38"/>
      <c r="AG33" s="38"/>
      <c r="AH33" s="38"/>
      <c r="AI33" s="38"/>
      <c r="AJ33" s="38"/>
      <c r="AK33" s="290">
        <v>0</v>
      </c>
      <c r="AL33" s="289"/>
      <c r="AM33" s="289"/>
      <c r="AN33" s="289"/>
      <c r="AO33" s="289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80"/>
    </row>
    <row r="34" spans="2:57" s="1" customFormat="1" ht="6.95" customHeight="1" x14ac:dyDescent="0.2">
      <c r="B34" s="32"/>
      <c r="AR34" s="32"/>
      <c r="BE34" s="279"/>
    </row>
    <row r="35" spans="2:57" s="1" customFormat="1" ht="25.9" customHeight="1" x14ac:dyDescent="0.2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94" t="s">
        <v>44</v>
      </c>
      <c r="Y35" s="295"/>
      <c r="Z35" s="295"/>
      <c r="AA35" s="295"/>
      <c r="AB35" s="295"/>
      <c r="AC35" s="42"/>
      <c r="AD35" s="42"/>
      <c r="AE35" s="42"/>
      <c r="AF35" s="42"/>
      <c r="AG35" s="42"/>
      <c r="AH35" s="42"/>
      <c r="AI35" s="42"/>
      <c r="AJ35" s="42"/>
      <c r="AK35" s="296">
        <f>SUM(AK26:AK33)</f>
        <v>0</v>
      </c>
      <c r="AL35" s="295"/>
      <c r="AM35" s="295"/>
      <c r="AN35" s="295"/>
      <c r="AO35" s="297"/>
      <c r="AP35" s="40"/>
      <c r="AQ35" s="40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 x14ac:dyDescent="0.2">
      <c r="B82" s="32"/>
      <c r="C82" s="21" t="s">
        <v>51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51"/>
      <c r="C84" s="27" t="s">
        <v>12</v>
      </c>
      <c r="L84" s="3" t="str">
        <f>K5</f>
        <v>2021</v>
      </c>
      <c r="AR84" s="51"/>
    </row>
    <row r="85" spans="1:91" s="4" customFormat="1" ht="36.950000000000003" customHeight="1" x14ac:dyDescent="0.2">
      <c r="B85" s="52"/>
      <c r="C85" s="53" t="s">
        <v>15</v>
      </c>
      <c r="L85" s="298" t="str">
        <f>K6</f>
        <v>Budova MZVaEZ SR - oprava fasády, II. etapa - verzia 2021</v>
      </c>
      <c r="M85" s="299"/>
      <c r="N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299"/>
      <c r="Z85" s="299"/>
      <c r="AA85" s="299"/>
      <c r="AB85" s="299"/>
      <c r="AC85" s="299"/>
      <c r="AD85" s="299"/>
      <c r="AE85" s="299"/>
      <c r="AF85" s="299"/>
      <c r="AG85" s="299"/>
      <c r="AH85" s="299"/>
      <c r="AI85" s="299"/>
      <c r="AJ85" s="299"/>
      <c r="AK85" s="299"/>
      <c r="AL85" s="299"/>
      <c r="AM85" s="299"/>
      <c r="AN85" s="299"/>
      <c r="AO85" s="299"/>
      <c r="AR85" s="52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300" t="str">
        <f>IF(AN8="","",AN8)</f>
        <v>12. 8. 2021</v>
      </c>
      <c r="AN87" s="300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23</v>
      </c>
      <c r="L89" s="3" t="str">
        <f>IF(E11="","",E11)</f>
        <v xml:space="preserve"> </v>
      </c>
      <c r="AI89" s="27" t="s">
        <v>28</v>
      </c>
      <c r="AM89" s="301" t="str">
        <f>IF(E17="","",E17)</f>
        <v xml:space="preserve"> </v>
      </c>
      <c r="AN89" s="302"/>
      <c r="AO89" s="302"/>
      <c r="AP89" s="302"/>
      <c r="AR89" s="32"/>
      <c r="AS89" s="303" t="s">
        <v>52</v>
      </c>
      <c r="AT89" s="304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 x14ac:dyDescent="0.2">
      <c r="B90" s="32"/>
      <c r="C90" s="27" t="s">
        <v>26</v>
      </c>
      <c r="L90" s="3" t="str">
        <f>IF(E14="Vyplň údaj","",E14)</f>
        <v/>
      </c>
      <c r="AI90" s="27" t="s">
        <v>30</v>
      </c>
      <c r="AM90" s="301" t="str">
        <f>IF(E20="","",E20)</f>
        <v xml:space="preserve"> </v>
      </c>
      <c r="AN90" s="302"/>
      <c r="AO90" s="302"/>
      <c r="AP90" s="302"/>
      <c r="AR90" s="32"/>
      <c r="AS90" s="305"/>
      <c r="AT90" s="306"/>
      <c r="BD90" s="58"/>
    </row>
    <row r="91" spans="1:91" s="1" customFormat="1" ht="10.9" customHeight="1" x14ac:dyDescent="0.2">
      <c r="B91" s="32"/>
      <c r="AR91" s="32"/>
      <c r="AS91" s="305"/>
      <c r="AT91" s="306"/>
      <c r="BD91" s="58"/>
    </row>
    <row r="92" spans="1:91" s="1" customFormat="1" ht="29.25" customHeight="1" x14ac:dyDescent="0.2">
      <c r="B92" s="32"/>
      <c r="C92" s="307" t="s">
        <v>53</v>
      </c>
      <c r="D92" s="308"/>
      <c r="E92" s="308"/>
      <c r="F92" s="308"/>
      <c r="G92" s="308"/>
      <c r="H92" s="59"/>
      <c r="I92" s="309" t="s">
        <v>54</v>
      </c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10" t="s">
        <v>55</v>
      </c>
      <c r="AH92" s="308"/>
      <c r="AI92" s="308"/>
      <c r="AJ92" s="308"/>
      <c r="AK92" s="308"/>
      <c r="AL92" s="308"/>
      <c r="AM92" s="308"/>
      <c r="AN92" s="309" t="s">
        <v>56</v>
      </c>
      <c r="AO92" s="308"/>
      <c r="AP92" s="311"/>
      <c r="AQ92" s="60" t="s">
        <v>57</v>
      </c>
      <c r="AR92" s="32"/>
      <c r="AS92" s="61" t="s">
        <v>58</v>
      </c>
      <c r="AT92" s="62" t="s">
        <v>59</v>
      </c>
      <c r="AU92" s="62" t="s">
        <v>60</v>
      </c>
      <c r="AV92" s="62" t="s">
        <v>61</v>
      </c>
      <c r="AW92" s="62" t="s">
        <v>62</v>
      </c>
      <c r="AX92" s="62" t="s">
        <v>63</v>
      </c>
      <c r="AY92" s="62" t="s">
        <v>64</v>
      </c>
      <c r="AZ92" s="62" t="s">
        <v>65</v>
      </c>
      <c r="BA92" s="62" t="s">
        <v>66</v>
      </c>
      <c r="BB92" s="62" t="s">
        <v>67</v>
      </c>
      <c r="BC92" s="62" t="s">
        <v>68</v>
      </c>
      <c r="BD92" s="63" t="s">
        <v>69</v>
      </c>
    </row>
    <row r="93" spans="1:91" s="1" customFormat="1" ht="10.9" customHeight="1" x14ac:dyDescent="0.2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 x14ac:dyDescent="0.2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312">
        <f>ROUND(SUM(AG95:AG100),2)</f>
        <v>0</v>
      </c>
      <c r="AH94" s="312"/>
      <c r="AI94" s="312"/>
      <c r="AJ94" s="312"/>
      <c r="AK94" s="312"/>
      <c r="AL94" s="312"/>
      <c r="AM94" s="312"/>
      <c r="AN94" s="313">
        <f t="shared" ref="AN94:AN100" si="0">SUM(AG94,AT94)</f>
        <v>0</v>
      </c>
      <c r="AO94" s="313"/>
      <c r="AP94" s="313"/>
      <c r="AQ94" s="69" t="s">
        <v>1</v>
      </c>
      <c r="AR94" s="65"/>
      <c r="AS94" s="70">
        <f>ROUND(SUM(AS95:AS100),2)</f>
        <v>0</v>
      </c>
      <c r="AT94" s="71">
        <f t="shared" ref="AT94:AT100" si="1">ROUND(SUM(AV94:AW94),2)</f>
        <v>0</v>
      </c>
      <c r="AU94" s="72">
        <f>ROUND(SUM(AU95:AU100),5)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ROUND(SUM(AZ95:AZ100),2)</f>
        <v>0</v>
      </c>
      <c r="BA94" s="71">
        <f>ROUND(SUM(BA95:BA100),2)</f>
        <v>0</v>
      </c>
      <c r="BB94" s="71">
        <f>ROUND(SUM(BB95:BB100),2)</f>
        <v>0</v>
      </c>
      <c r="BC94" s="71">
        <f>ROUND(SUM(BC95:BC100),2)</f>
        <v>0</v>
      </c>
      <c r="BD94" s="73">
        <f>ROUND(SUM(BD95:BD100),2)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6" customFormat="1" ht="37.5" customHeight="1" x14ac:dyDescent="0.2">
      <c r="A95" s="225" t="s">
        <v>76</v>
      </c>
      <c r="B95" s="76"/>
      <c r="C95" s="77"/>
      <c r="D95" s="314" t="s">
        <v>77</v>
      </c>
      <c r="E95" s="314"/>
      <c r="F95" s="314"/>
      <c r="G95" s="314"/>
      <c r="H95" s="314"/>
      <c r="I95" s="78"/>
      <c r="J95" s="314" t="s">
        <v>78</v>
      </c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5">
        <f>'1 - Etapa č.II.1 severné ...'!J32</f>
        <v>0</v>
      </c>
      <c r="AH95" s="316"/>
      <c r="AI95" s="316"/>
      <c r="AJ95" s="316"/>
      <c r="AK95" s="316"/>
      <c r="AL95" s="316"/>
      <c r="AM95" s="316"/>
      <c r="AN95" s="315">
        <f t="shared" si="0"/>
        <v>0</v>
      </c>
      <c r="AO95" s="316"/>
      <c r="AP95" s="316"/>
      <c r="AQ95" s="79" t="s">
        <v>79</v>
      </c>
      <c r="AR95" s="76"/>
      <c r="AS95" s="80">
        <v>0</v>
      </c>
      <c r="AT95" s="81">
        <f t="shared" si="1"/>
        <v>0</v>
      </c>
      <c r="AU95" s="82">
        <f>'1 - Etapa č.II.1 severné ...'!P140</f>
        <v>0</v>
      </c>
      <c r="AV95" s="81">
        <f>'1 - Etapa č.II.1 severné ...'!J35</f>
        <v>0</v>
      </c>
      <c r="AW95" s="81">
        <f>'1 - Etapa č.II.1 severné ...'!J36</f>
        <v>0</v>
      </c>
      <c r="AX95" s="81">
        <f>'1 - Etapa č.II.1 severné ...'!J37</f>
        <v>0</v>
      </c>
      <c r="AY95" s="81">
        <f>'1 - Etapa č.II.1 severné ...'!J38</f>
        <v>0</v>
      </c>
      <c r="AZ95" s="81">
        <f>'1 - Etapa č.II.1 severné ...'!F35</f>
        <v>0</v>
      </c>
      <c r="BA95" s="81">
        <f>'1 - Etapa č.II.1 severné ...'!F36</f>
        <v>0</v>
      </c>
      <c r="BB95" s="81">
        <f>'1 - Etapa č.II.1 severné ...'!F37</f>
        <v>0</v>
      </c>
      <c r="BC95" s="81">
        <f>'1 - Etapa č.II.1 severné ...'!F38</f>
        <v>0</v>
      </c>
      <c r="BD95" s="83">
        <f>'1 - Etapa č.II.1 severné ...'!F39</f>
        <v>0</v>
      </c>
      <c r="BT95" s="84" t="s">
        <v>77</v>
      </c>
      <c r="BV95" s="84" t="s">
        <v>74</v>
      </c>
      <c r="BW95" s="84" t="s">
        <v>80</v>
      </c>
      <c r="BX95" s="84" t="s">
        <v>4</v>
      </c>
      <c r="CL95" s="84" t="s">
        <v>1</v>
      </c>
      <c r="CM95" s="84" t="s">
        <v>72</v>
      </c>
    </row>
    <row r="96" spans="1:91" s="6" customFormat="1" ht="24.75" customHeight="1" x14ac:dyDescent="0.2">
      <c r="A96" s="226" t="s">
        <v>76</v>
      </c>
      <c r="B96" s="76"/>
      <c r="C96" s="77"/>
      <c r="D96" s="314" t="s">
        <v>81</v>
      </c>
      <c r="E96" s="314"/>
      <c r="F96" s="314"/>
      <c r="G96" s="314"/>
      <c r="H96" s="314"/>
      <c r="I96" s="78"/>
      <c r="J96" s="314" t="s">
        <v>82</v>
      </c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14"/>
      <c r="Z96" s="314"/>
      <c r="AA96" s="314"/>
      <c r="AB96" s="314"/>
      <c r="AC96" s="314"/>
      <c r="AD96" s="314"/>
      <c r="AE96" s="314"/>
      <c r="AF96" s="314"/>
      <c r="AG96" s="315">
        <f>'2 - Etapa č.II.2 nerealiz...'!J32</f>
        <v>0</v>
      </c>
      <c r="AH96" s="316"/>
      <c r="AI96" s="316"/>
      <c r="AJ96" s="316"/>
      <c r="AK96" s="316"/>
      <c r="AL96" s="316"/>
      <c r="AM96" s="316"/>
      <c r="AN96" s="315">
        <f t="shared" si="0"/>
        <v>0</v>
      </c>
      <c r="AO96" s="316"/>
      <c r="AP96" s="316"/>
      <c r="AQ96" s="79" t="s">
        <v>79</v>
      </c>
      <c r="AR96" s="76"/>
      <c r="AS96" s="80">
        <v>0</v>
      </c>
      <c r="AT96" s="81">
        <f t="shared" si="1"/>
        <v>0</v>
      </c>
      <c r="AU96" s="82">
        <f>'2 - Etapa č.II.2 nerealiz...'!P141</f>
        <v>0</v>
      </c>
      <c r="AV96" s="81">
        <f>'2 - Etapa č.II.2 nerealiz...'!J35</f>
        <v>0</v>
      </c>
      <c r="AW96" s="81">
        <f>'2 - Etapa č.II.2 nerealiz...'!J36</f>
        <v>0</v>
      </c>
      <c r="AX96" s="81">
        <f>'2 - Etapa č.II.2 nerealiz...'!J37</f>
        <v>0</v>
      </c>
      <c r="AY96" s="81">
        <f>'2 - Etapa č.II.2 nerealiz...'!J38</f>
        <v>0</v>
      </c>
      <c r="AZ96" s="81">
        <f>'2 - Etapa č.II.2 nerealiz...'!F35</f>
        <v>0</v>
      </c>
      <c r="BA96" s="81">
        <f>'2 - Etapa č.II.2 nerealiz...'!F36</f>
        <v>0</v>
      </c>
      <c r="BB96" s="81">
        <f>'2 - Etapa č.II.2 nerealiz...'!F37</f>
        <v>0</v>
      </c>
      <c r="BC96" s="81">
        <f>'2 - Etapa č.II.2 nerealiz...'!F38</f>
        <v>0</v>
      </c>
      <c r="BD96" s="83">
        <f>'2 - Etapa č.II.2 nerealiz...'!F39</f>
        <v>0</v>
      </c>
      <c r="BT96" s="84" t="s">
        <v>77</v>
      </c>
      <c r="BV96" s="84" t="s">
        <v>74</v>
      </c>
      <c r="BW96" s="84" t="s">
        <v>83</v>
      </c>
      <c r="BX96" s="84" t="s">
        <v>4</v>
      </c>
      <c r="CL96" s="84" t="s">
        <v>1</v>
      </c>
      <c r="CM96" s="84" t="s">
        <v>72</v>
      </c>
    </row>
    <row r="97" spans="1:91" s="6" customFormat="1" ht="37.5" customHeight="1" x14ac:dyDescent="0.2">
      <c r="A97" s="227" t="s">
        <v>76</v>
      </c>
      <c r="B97" s="76"/>
      <c r="C97" s="77"/>
      <c r="D97" s="314" t="s">
        <v>84</v>
      </c>
      <c r="E97" s="314"/>
      <c r="F97" s="314"/>
      <c r="G97" s="314"/>
      <c r="H97" s="314"/>
      <c r="I97" s="78"/>
      <c r="J97" s="314" t="s">
        <v>85</v>
      </c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  <c r="W97" s="314"/>
      <c r="X97" s="314"/>
      <c r="Y97" s="314"/>
      <c r="Z97" s="314"/>
      <c r="AA97" s="314"/>
      <c r="AB97" s="314"/>
      <c r="AC97" s="314"/>
      <c r="AD97" s="314"/>
      <c r="AE97" s="314"/>
      <c r="AF97" s="314"/>
      <c r="AG97" s="315">
        <f>'3 - Etapa č.II.3 južná, v...'!J32</f>
        <v>0</v>
      </c>
      <c r="AH97" s="316"/>
      <c r="AI97" s="316"/>
      <c r="AJ97" s="316"/>
      <c r="AK97" s="316"/>
      <c r="AL97" s="316"/>
      <c r="AM97" s="316"/>
      <c r="AN97" s="315">
        <f t="shared" si="0"/>
        <v>0</v>
      </c>
      <c r="AO97" s="316"/>
      <c r="AP97" s="316"/>
      <c r="AQ97" s="79" t="s">
        <v>79</v>
      </c>
      <c r="AR97" s="76"/>
      <c r="AS97" s="80">
        <v>0</v>
      </c>
      <c r="AT97" s="81">
        <f t="shared" si="1"/>
        <v>0</v>
      </c>
      <c r="AU97" s="82">
        <f>'3 - Etapa č.II.3 južná, v...'!P143</f>
        <v>0</v>
      </c>
      <c r="AV97" s="81">
        <f>'3 - Etapa č.II.3 južná, v...'!J35</f>
        <v>0</v>
      </c>
      <c r="AW97" s="81">
        <f>'3 - Etapa č.II.3 južná, v...'!J36</f>
        <v>0</v>
      </c>
      <c r="AX97" s="81">
        <f>'3 - Etapa č.II.3 južná, v...'!J37</f>
        <v>0</v>
      </c>
      <c r="AY97" s="81">
        <f>'3 - Etapa č.II.3 južná, v...'!J38</f>
        <v>0</v>
      </c>
      <c r="AZ97" s="81">
        <f>'3 - Etapa č.II.3 južná, v...'!F35</f>
        <v>0</v>
      </c>
      <c r="BA97" s="81">
        <f>'3 - Etapa č.II.3 južná, v...'!F36</f>
        <v>0</v>
      </c>
      <c r="BB97" s="81">
        <f>'3 - Etapa č.II.3 južná, v...'!F37</f>
        <v>0</v>
      </c>
      <c r="BC97" s="81">
        <f>'3 - Etapa č.II.3 južná, v...'!F38</f>
        <v>0</v>
      </c>
      <c r="BD97" s="83">
        <f>'3 - Etapa č.II.3 južná, v...'!F39</f>
        <v>0</v>
      </c>
      <c r="BT97" s="84" t="s">
        <v>77</v>
      </c>
      <c r="BV97" s="84" t="s">
        <v>74</v>
      </c>
      <c r="BW97" s="84" t="s">
        <v>86</v>
      </c>
      <c r="BX97" s="84" t="s">
        <v>4</v>
      </c>
      <c r="CL97" s="84" t="s">
        <v>1</v>
      </c>
      <c r="CM97" s="84" t="s">
        <v>72</v>
      </c>
    </row>
    <row r="98" spans="1:91" s="6" customFormat="1" ht="24.75" customHeight="1" x14ac:dyDescent="0.2">
      <c r="A98" s="228" t="s">
        <v>76</v>
      </c>
      <c r="B98" s="76"/>
      <c r="C98" s="77"/>
      <c r="D98" s="314" t="s">
        <v>87</v>
      </c>
      <c r="E98" s="314"/>
      <c r="F98" s="314"/>
      <c r="G98" s="314"/>
      <c r="H98" s="314"/>
      <c r="I98" s="78"/>
      <c r="J98" s="314" t="s">
        <v>88</v>
      </c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  <c r="W98" s="314"/>
      <c r="X98" s="314"/>
      <c r="Y98" s="314"/>
      <c r="Z98" s="314"/>
      <c r="AA98" s="314"/>
      <c r="AB98" s="314"/>
      <c r="AC98" s="314"/>
      <c r="AD98" s="314"/>
      <c r="AE98" s="314"/>
      <c r="AF98" s="314"/>
      <c r="AG98" s="315">
        <f>'4 - Etapa č.II.4 podchod ...'!J32</f>
        <v>0</v>
      </c>
      <c r="AH98" s="316"/>
      <c r="AI98" s="316"/>
      <c r="AJ98" s="316"/>
      <c r="AK98" s="316"/>
      <c r="AL98" s="316"/>
      <c r="AM98" s="316"/>
      <c r="AN98" s="315">
        <f t="shared" si="0"/>
        <v>0</v>
      </c>
      <c r="AO98" s="316"/>
      <c r="AP98" s="316"/>
      <c r="AQ98" s="79" t="s">
        <v>79</v>
      </c>
      <c r="AR98" s="76"/>
      <c r="AS98" s="80">
        <v>0</v>
      </c>
      <c r="AT98" s="81">
        <f t="shared" si="1"/>
        <v>0</v>
      </c>
      <c r="AU98" s="82">
        <f>'4 - Etapa č.II.4 podchod ...'!P140</f>
        <v>0</v>
      </c>
      <c r="AV98" s="81">
        <f>'4 - Etapa č.II.4 podchod ...'!J35</f>
        <v>0</v>
      </c>
      <c r="AW98" s="81">
        <f>'4 - Etapa č.II.4 podchod ...'!J36</f>
        <v>0</v>
      </c>
      <c r="AX98" s="81">
        <f>'4 - Etapa č.II.4 podchod ...'!J37</f>
        <v>0</v>
      </c>
      <c r="AY98" s="81">
        <f>'4 - Etapa č.II.4 podchod ...'!J38</f>
        <v>0</v>
      </c>
      <c r="AZ98" s="81">
        <f>'4 - Etapa č.II.4 podchod ...'!F35</f>
        <v>0</v>
      </c>
      <c r="BA98" s="81">
        <f>'4 - Etapa č.II.4 podchod ...'!F36</f>
        <v>0</v>
      </c>
      <c r="BB98" s="81">
        <f>'4 - Etapa č.II.4 podchod ...'!F37</f>
        <v>0</v>
      </c>
      <c r="BC98" s="81">
        <f>'4 - Etapa č.II.4 podchod ...'!F38</f>
        <v>0</v>
      </c>
      <c r="BD98" s="83">
        <f>'4 - Etapa č.II.4 podchod ...'!F39</f>
        <v>0</v>
      </c>
      <c r="BT98" s="84" t="s">
        <v>77</v>
      </c>
      <c r="BV98" s="84" t="s">
        <v>74</v>
      </c>
      <c r="BW98" s="84" t="s">
        <v>89</v>
      </c>
      <c r="BX98" s="84" t="s">
        <v>4</v>
      </c>
      <c r="CL98" s="84" t="s">
        <v>1</v>
      </c>
      <c r="CM98" s="84" t="s">
        <v>72</v>
      </c>
    </row>
    <row r="99" spans="1:91" s="6" customFormat="1" ht="37.5" customHeight="1" x14ac:dyDescent="0.2">
      <c r="A99" s="229" t="s">
        <v>76</v>
      </c>
      <c r="B99" s="76"/>
      <c r="C99" s="77"/>
      <c r="D99" s="314" t="s">
        <v>90</v>
      </c>
      <c r="E99" s="314"/>
      <c r="F99" s="314"/>
      <c r="G99" s="314"/>
      <c r="H99" s="314"/>
      <c r="I99" s="78"/>
      <c r="J99" s="314" t="s">
        <v>91</v>
      </c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  <c r="W99" s="314"/>
      <c r="X99" s="314"/>
      <c r="Y99" s="314"/>
      <c r="Z99" s="314"/>
      <c r="AA99" s="314"/>
      <c r="AB99" s="314"/>
      <c r="AC99" s="314"/>
      <c r="AD99" s="314"/>
      <c r="AE99" s="314"/>
      <c r="AF99" s="314"/>
      <c r="AG99" s="315">
        <f>'5 - Etapa č.II.5 výmena o...'!J32</f>
        <v>0</v>
      </c>
      <c r="AH99" s="316"/>
      <c r="AI99" s="316"/>
      <c r="AJ99" s="316"/>
      <c r="AK99" s="316"/>
      <c r="AL99" s="316"/>
      <c r="AM99" s="316"/>
      <c r="AN99" s="315">
        <f t="shared" si="0"/>
        <v>0</v>
      </c>
      <c r="AO99" s="316"/>
      <c r="AP99" s="316"/>
      <c r="AQ99" s="79" t="s">
        <v>79</v>
      </c>
      <c r="AR99" s="76"/>
      <c r="AS99" s="80">
        <v>0</v>
      </c>
      <c r="AT99" s="81">
        <f t="shared" si="1"/>
        <v>0</v>
      </c>
      <c r="AU99" s="82">
        <f>'5 - Etapa č.II.5 výmena o...'!P134</f>
        <v>0</v>
      </c>
      <c r="AV99" s="81">
        <f>'5 - Etapa č.II.5 výmena o...'!J35</f>
        <v>0</v>
      </c>
      <c r="AW99" s="81">
        <f>'5 - Etapa č.II.5 výmena o...'!J36</f>
        <v>0</v>
      </c>
      <c r="AX99" s="81">
        <f>'5 - Etapa č.II.5 výmena o...'!J37</f>
        <v>0</v>
      </c>
      <c r="AY99" s="81">
        <f>'5 - Etapa č.II.5 výmena o...'!J38</f>
        <v>0</v>
      </c>
      <c r="AZ99" s="81">
        <f>'5 - Etapa č.II.5 výmena o...'!F35</f>
        <v>0</v>
      </c>
      <c r="BA99" s="81">
        <f>'5 - Etapa č.II.5 výmena o...'!F36</f>
        <v>0</v>
      </c>
      <c r="BB99" s="81">
        <f>'5 - Etapa č.II.5 výmena o...'!F37</f>
        <v>0</v>
      </c>
      <c r="BC99" s="81">
        <f>'5 - Etapa č.II.5 výmena o...'!F38</f>
        <v>0</v>
      </c>
      <c r="BD99" s="83">
        <f>'5 - Etapa č.II.5 výmena o...'!F39</f>
        <v>0</v>
      </c>
      <c r="BT99" s="84" t="s">
        <v>77</v>
      </c>
      <c r="BV99" s="84" t="s">
        <v>74</v>
      </c>
      <c r="BW99" s="84" t="s">
        <v>92</v>
      </c>
      <c r="BX99" s="84" t="s">
        <v>4</v>
      </c>
      <c r="CL99" s="84" t="s">
        <v>1</v>
      </c>
      <c r="CM99" s="84" t="s">
        <v>72</v>
      </c>
    </row>
    <row r="100" spans="1:91" s="6" customFormat="1" ht="48" customHeight="1" x14ac:dyDescent="0.2">
      <c r="A100" s="230" t="s">
        <v>76</v>
      </c>
      <c r="B100" s="76"/>
      <c r="C100" s="77"/>
      <c r="D100" s="314" t="s">
        <v>93</v>
      </c>
      <c r="E100" s="314"/>
      <c r="F100" s="314"/>
      <c r="G100" s="314"/>
      <c r="H100" s="314"/>
      <c r="I100" s="78"/>
      <c r="J100" s="314" t="s">
        <v>94</v>
      </c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314"/>
      <c r="AC100" s="314"/>
      <c r="AD100" s="314"/>
      <c r="AE100" s="314"/>
      <c r="AF100" s="314"/>
      <c r="AG100" s="315">
        <f>'6 - Etapa č.II.6 nová pov...'!J32</f>
        <v>0</v>
      </c>
      <c r="AH100" s="316"/>
      <c r="AI100" s="316"/>
      <c r="AJ100" s="316"/>
      <c r="AK100" s="316"/>
      <c r="AL100" s="316"/>
      <c r="AM100" s="316"/>
      <c r="AN100" s="315">
        <f t="shared" si="0"/>
        <v>0</v>
      </c>
      <c r="AO100" s="316"/>
      <c r="AP100" s="316"/>
      <c r="AQ100" s="79" t="s">
        <v>79</v>
      </c>
      <c r="AR100" s="76"/>
      <c r="AS100" s="85">
        <v>0</v>
      </c>
      <c r="AT100" s="86">
        <f t="shared" si="1"/>
        <v>0</v>
      </c>
      <c r="AU100" s="87">
        <f>'6 - Etapa č.II.6 nová pov...'!P137</f>
        <v>0</v>
      </c>
      <c r="AV100" s="86">
        <f>'6 - Etapa č.II.6 nová pov...'!J35</f>
        <v>0</v>
      </c>
      <c r="AW100" s="86">
        <f>'6 - Etapa č.II.6 nová pov...'!J36</f>
        <v>0</v>
      </c>
      <c r="AX100" s="86">
        <f>'6 - Etapa č.II.6 nová pov...'!J37</f>
        <v>0</v>
      </c>
      <c r="AY100" s="86">
        <f>'6 - Etapa č.II.6 nová pov...'!J38</f>
        <v>0</v>
      </c>
      <c r="AZ100" s="86">
        <f>'6 - Etapa č.II.6 nová pov...'!F35</f>
        <v>0</v>
      </c>
      <c r="BA100" s="86">
        <f>'6 - Etapa č.II.6 nová pov...'!F36</f>
        <v>0</v>
      </c>
      <c r="BB100" s="86">
        <f>'6 - Etapa č.II.6 nová pov...'!F37</f>
        <v>0</v>
      </c>
      <c r="BC100" s="86">
        <f>'6 - Etapa č.II.6 nová pov...'!F38</f>
        <v>0</v>
      </c>
      <c r="BD100" s="88">
        <f>'6 - Etapa č.II.6 nová pov...'!F39</f>
        <v>0</v>
      </c>
      <c r="BT100" s="84" t="s">
        <v>77</v>
      </c>
      <c r="BV100" s="84" t="s">
        <v>74</v>
      </c>
      <c r="BW100" s="84" t="s">
        <v>95</v>
      </c>
      <c r="BX100" s="84" t="s">
        <v>4</v>
      </c>
      <c r="CL100" s="84" t="s">
        <v>1</v>
      </c>
      <c r="CM100" s="84" t="s">
        <v>72</v>
      </c>
    </row>
    <row r="101" spans="1:91" s="1" customFormat="1" ht="30" customHeight="1" x14ac:dyDescent="0.2">
      <c r="B101" s="32"/>
      <c r="AR101" s="32"/>
    </row>
    <row r="102" spans="1:91" s="1" customFormat="1" ht="6.95" customHeight="1" x14ac:dyDescent="0.2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2"/>
    </row>
  </sheetData>
  <mergeCells count="62">
    <mergeCell ref="D99:H99"/>
    <mergeCell ref="J99:AF99"/>
    <mergeCell ref="AG99:AM99"/>
    <mergeCell ref="AN99:AP99"/>
    <mergeCell ref="D100:H100"/>
    <mergeCell ref="J100:AF100"/>
    <mergeCell ref="AG100:AM100"/>
    <mergeCell ref="AN100:AP100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C92:G92"/>
    <mergeCell ref="I92:AF92"/>
    <mergeCell ref="AG92:AM92"/>
    <mergeCell ref="AN92:AP92"/>
    <mergeCell ref="AG94:AM94"/>
    <mergeCell ref="AN94:AP94"/>
    <mergeCell ref="L85:AO85"/>
    <mergeCell ref="AM87:AN87"/>
    <mergeCell ref="AM89:AP89"/>
    <mergeCell ref="AS89:AT91"/>
    <mergeCell ref="AM90:AP9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5" location="'1 - Etapa č.II.1 severné ...'!C2" display="/"/>
    <hyperlink ref="A96" location="'2 - Etapa č.II.2 nerealiz...'!C2" display="/"/>
    <hyperlink ref="A97" location="'3 - Etapa č.II.3 južná, v...'!C2" display="/"/>
    <hyperlink ref="A98" location="'4 - Etapa č.II.4 podchod ...'!C2" display="/"/>
    <hyperlink ref="A99" location="'5 - Etapa č.II.5 výmena o...'!C2" display="/"/>
    <hyperlink ref="A100" location="'6 - Etapa č.II.6 nová pov...'!C2" display="/"/>
  </hyperlinks>
  <printOptions horizontalCentered="1"/>
  <pageMargins left="0.39374999999999999" right="0.39374999999999999" top="0.39374999999999999" bottom="0.39374999999999999" header="0" footer="0"/>
  <pageSetup paperSize="9" scale="6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74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6.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80</v>
      </c>
      <c r="AZ2" s="17" t="s">
        <v>96</v>
      </c>
      <c r="BA2" s="17" t="s">
        <v>1</v>
      </c>
      <c r="BB2" s="17" t="s">
        <v>1</v>
      </c>
      <c r="BC2" s="17" t="s">
        <v>97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99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102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104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106</v>
      </c>
      <c r="BD6" s="17" t="s">
        <v>81</v>
      </c>
    </row>
    <row r="7" spans="2:56" ht="16.5" customHeight="1" x14ac:dyDescent="0.2">
      <c r="B7" s="20"/>
      <c r="E7" s="317" t="str">
        <f>'Rekapitulácia stavby'!K6</f>
        <v>Budova MZVaEZ SR - oprava fasády, II. etapa - verzia 2021</v>
      </c>
      <c r="F7" s="318"/>
      <c r="G7" s="318"/>
      <c r="H7" s="318"/>
      <c r="L7" s="20"/>
      <c r="W7" s="232"/>
      <c r="AZ7" s="17" t="s">
        <v>107</v>
      </c>
      <c r="BA7" s="17" t="s">
        <v>1</v>
      </c>
      <c r="BB7" s="17" t="s">
        <v>1</v>
      </c>
      <c r="BC7" s="17" t="s">
        <v>108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  <c r="AZ8" s="17" t="s">
        <v>110</v>
      </c>
      <c r="BA8" s="17" t="s">
        <v>1</v>
      </c>
      <c r="BB8" s="17" t="s">
        <v>1</v>
      </c>
      <c r="BC8" s="17" t="s">
        <v>111</v>
      </c>
      <c r="BD8" s="17" t="s">
        <v>81</v>
      </c>
    </row>
    <row r="9" spans="2:56" s="1" customFormat="1" ht="30" customHeight="1" x14ac:dyDescent="0.2">
      <c r="B9" s="32"/>
      <c r="E9" s="298" t="s">
        <v>112</v>
      </c>
      <c r="F9" s="319"/>
      <c r="G9" s="319"/>
      <c r="H9" s="319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0" t="str">
        <f>'Rekapitulácia stavby'!E14</f>
        <v>Vyplň údaj</v>
      </c>
      <c r="F18" s="277"/>
      <c r="G18" s="277"/>
      <c r="H18" s="277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284" t="s">
        <v>1</v>
      </c>
      <c r="F27" s="284"/>
      <c r="G27" s="284"/>
      <c r="H27" s="284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J113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ROUND((SUM(BE113:BE120)+SUM(BE140:BE566)),2)</f>
        <v>0</v>
      </c>
      <c r="G35" s="96"/>
      <c r="H35" s="96"/>
      <c r="I35" s="97">
        <v>0.2</v>
      </c>
      <c r="J35" s="95">
        <f>ROUND(((SUM(BE113:BE120)+SUM(BE140:BE566))*I35),2)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ROUND((SUM(BF113:BF120)+SUM(BF140:BF566)),2)</f>
        <v>0</v>
      </c>
      <c r="G36" s="96"/>
      <c r="H36" s="96"/>
      <c r="I36" s="97">
        <v>0.2</v>
      </c>
      <c r="J36" s="95">
        <f>ROUND(((SUM(BF113:BF120)+SUM(BF140:BF566))*I36),2)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ROUND((SUM(BG113:BG120)+SUM(BG140:BG566)),2)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ROUND((SUM(BH113:BH120)+SUM(BH140:BH566)),2)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ROUND((SUM(BI113:BI120)+SUM(BI140:BI566)),2)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7" t="str">
        <f>E7</f>
        <v>Budova MZVaEZ SR - oprava fasády, II. etapa - verzia 2021</v>
      </c>
      <c r="F85" s="318"/>
      <c r="G85" s="318"/>
      <c r="H85" s="318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98" t="str">
        <f>E9</f>
        <v>1 - Etapa č.II.1 severné a východné priečelie severného krídla pôvodného objektu</v>
      </c>
      <c r="F87" s="319"/>
      <c r="G87" s="319"/>
      <c r="H87" s="319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J140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J141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J142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J328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J402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J404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J405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J442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J453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J467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J517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134</v>
      </c>
      <c r="E107" s="117"/>
      <c r="F107" s="117"/>
      <c r="G107" s="117"/>
      <c r="H107" s="117"/>
      <c r="I107" s="117"/>
      <c r="J107" s="118">
        <f>J528</f>
        <v>0</v>
      </c>
      <c r="L107" s="115"/>
      <c r="W107" s="236"/>
    </row>
    <row r="108" spans="2:23" s="8" customFormat="1" ht="24.95" customHeight="1" x14ac:dyDescent="0.2">
      <c r="B108" s="111"/>
      <c r="D108" s="112" t="s">
        <v>135</v>
      </c>
      <c r="E108" s="113"/>
      <c r="F108" s="113"/>
      <c r="G108" s="113"/>
      <c r="H108" s="113"/>
      <c r="I108" s="113"/>
      <c r="J108" s="114">
        <f>J545</f>
        <v>0</v>
      </c>
      <c r="L108" s="111"/>
      <c r="W108" s="235"/>
    </row>
    <row r="109" spans="2:23" s="9" customFormat="1" ht="19.899999999999999" customHeight="1" x14ac:dyDescent="0.2">
      <c r="B109" s="115"/>
      <c r="D109" s="116" t="s">
        <v>136</v>
      </c>
      <c r="E109" s="117"/>
      <c r="F109" s="117"/>
      <c r="G109" s="117"/>
      <c r="H109" s="117"/>
      <c r="I109" s="117"/>
      <c r="J109" s="118">
        <f>J546</f>
        <v>0</v>
      </c>
      <c r="L109" s="115"/>
      <c r="W109" s="236"/>
    </row>
    <row r="110" spans="2:23" s="8" customFormat="1" ht="24.95" customHeight="1" x14ac:dyDescent="0.2">
      <c r="B110" s="111"/>
      <c r="D110" s="112" t="s">
        <v>137</v>
      </c>
      <c r="E110" s="113"/>
      <c r="F110" s="113"/>
      <c r="G110" s="113"/>
      <c r="H110" s="113"/>
      <c r="I110" s="113"/>
      <c r="J110" s="114">
        <f>J565</f>
        <v>0</v>
      </c>
      <c r="L110" s="111"/>
      <c r="W110" s="235"/>
    </row>
    <row r="111" spans="2:23" s="1" customFormat="1" ht="21.75" customHeight="1" x14ac:dyDescent="0.2">
      <c r="B111" s="32"/>
      <c r="L111" s="32"/>
      <c r="W111" s="233"/>
    </row>
    <row r="112" spans="2:23" s="1" customFormat="1" ht="6.95" customHeight="1" x14ac:dyDescent="0.2">
      <c r="B112" s="32"/>
      <c r="L112" s="32"/>
      <c r="W112" s="233"/>
    </row>
    <row r="113" spans="2:65" s="1" customFormat="1" ht="29.25" customHeight="1" x14ac:dyDescent="0.2">
      <c r="B113" s="32"/>
      <c r="C113" s="110" t="s">
        <v>138</v>
      </c>
      <c r="J113" s="119">
        <f>ROUND(J114+J115+J116+J117+J118+J119,2)</f>
        <v>0</v>
      </c>
      <c r="L113" s="32"/>
      <c r="N113" s="120" t="s">
        <v>36</v>
      </c>
      <c r="W113" s="233"/>
    </row>
    <row r="114" spans="2:65" s="1" customFormat="1" ht="18" customHeight="1" x14ac:dyDescent="0.2">
      <c r="B114" s="121"/>
      <c r="C114" s="122"/>
      <c r="D114" s="321" t="s">
        <v>139</v>
      </c>
      <c r="E114" s="322"/>
      <c r="F114" s="322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ref="BE114:BE119" si="0">IF(N114="základná",J114,0)</f>
        <v>0</v>
      </c>
      <c r="BF114" s="127">
        <f t="shared" ref="BF114:BF119" si="1">IF(N114="znížená",J114,0)</f>
        <v>0</v>
      </c>
      <c r="BG114" s="127">
        <f t="shared" ref="BG114:BG119" si="2">IF(N114="zákl. prenesená",J114,0)</f>
        <v>0</v>
      </c>
      <c r="BH114" s="127">
        <f t="shared" ref="BH114:BH119" si="3">IF(N114="zníž. prenesená",J114,0)</f>
        <v>0</v>
      </c>
      <c r="BI114" s="127">
        <f t="shared" ref="BI114:BI119" si="4">IF(N114="nulová",J114,0)</f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21" t="s">
        <v>141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21" t="s">
        <v>142</v>
      </c>
      <c r="E116" s="322"/>
      <c r="F116" s="322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21" t="s">
        <v>143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144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123" t="s">
        <v>145</v>
      </c>
      <c r="E119" s="122"/>
      <c r="F119" s="122"/>
      <c r="G119" s="122"/>
      <c r="H119" s="122"/>
      <c r="I119" s="122"/>
      <c r="J119" s="124">
        <f>ROUND(J30*T119,2)</f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146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x14ac:dyDescent="0.2">
      <c r="B120" s="32"/>
      <c r="L120" s="32"/>
      <c r="W120" s="233"/>
    </row>
    <row r="121" spans="2:65" s="1" customFormat="1" ht="29.25" customHeight="1" x14ac:dyDescent="0.2">
      <c r="B121" s="32"/>
      <c r="C121" s="128" t="s">
        <v>147</v>
      </c>
      <c r="D121" s="100"/>
      <c r="E121" s="100"/>
      <c r="F121" s="100"/>
      <c r="G121" s="100"/>
      <c r="H121" s="100"/>
      <c r="I121" s="100"/>
      <c r="J121" s="129">
        <f>ROUND(J96+J113,2)</f>
        <v>0</v>
      </c>
      <c r="K121" s="100"/>
      <c r="L121" s="32"/>
      <c r="W121" s="233"/>
    </row>
    <row r="122" spans="2:65" s="1" customFormat="1" ht="6.95" customHeight="1" x14ac:dyDescent="0.2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  <c r="W122" s="233"/>
    </row>
    <row r="123" spans="2:65" x14ac:dyDescent="0.2">
      <c r="W123" s="232"/>
    </row>
    <row r="124" spans="2:65" x14ac:dyDescent="0.2">
      <c r="W124" s="232"/>
    </row>
    <row r="125" spans="2:65" x14ac:dyDescent="0.2">
      <c r="W125" s="232"/>
    </row>
    <row r="126" spans="2:65" s="1" customFormat="1" ht="6.95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  <c r="W126" s="233"/>
    </row>
    <row r="127" spans="2:65" s="1" customFormat="1" ht="24.95" customHeight="1" x14ac:dyDescent="0.2">
      <c r="B127" s="32"/>
      <c r="C127" s="21" t="s">
        <v>148</v>
      </c>
      <c r="L127" s="32"/>
      <c r="W127" s="233"/>
    </row>
    <row r="128" spans="2:65" s="1" customFormat="1" ht="6.95" customHeight="1" x14ac:dyDescent="0.2">
      <c r="B128" s="32"/>
      <c r="L128" s="32"/>
      <c r="W128" s="233"/>
    </row>
    <row r="129" spans="2:65" s="1" customFormat="1" ht="12" customHeight="1" x14ac:dyDescent="0.2">
      <c r="B129" s="32"/>
      <c r="C129" s="27" t="s">
        <v>15</v>
      </c>
      <c r="L129" s="32"/>
      <c r="W129" s="233"/>
    </row>
    <row r="130" spans="2:65" s="1" customFormat="1" ht="16.5" customHeight="1" x14ac:dyDescent="0.2">
      <c r="B130" s="32"/>
      <c r="E130" s="317" t="str">
        <f>E7</f>
        <v>Budova MZVaEZ SR - oprava fasády, II. etapa - verzia 2021</v>
      </c>
      <c r="F130" s="318"/>
      <c r="G130" s="318"/>
      <c r="H130" s="318"/>
      <c r="L130" s="32"/>
      <c r="W130" s="233"/>
    </row>
    <row r="131" spans="2:65" s="1" customFormat="1" ht="12" customHeight="1" x14ac:dyDescent="0.2">
      <c r="B131" s="32"/>
      <c r="C131" s="27" t="s">
        <v>109</v>
      </c>
      <c r="L131" s="32"/>
      <c r="W131" s="233"/>
    </row>
    <row r="132" spans="2:65" s="1" customFormat="1" ht="30" customHeight="1" x14ac:dyDescent="0.2">
      <c r="B132" s="32"/>
      <c r="E132" s="298" t="str">
        <f>E9</f>
        <v>1 - Etapa č.II.1 severné a východné priečelie severného krídla pôvodného objektu</v>
      </c>
      <c r="F132" s="319"/>
      <c r="G132" s="319"/>
      <c r="H132" s="319"/>
      <c r="L132" s="32"/>
      <c r="W132" s="233"/>
    </row>
    <row r="133" spans="2:65" s="1" customFormat="1" ht="6.95" customHeight="1" x14ac:dyDescent="0.2">
      <c r="B133" s="32"/>
      <c r="L133" s="32"/>
      <c r="W133" s="233"/>
    </row>
    <row r="134" spans="2:65" s="1" customFormat="1" ht="12" customHeight="1" x14ac:dyDescent="0.2">
      <c r="B134" s="32"/>
      <c r="C134" s="27" t="s">
        <v>19</v>
      </c>
      <c r="F134" s="25" t="str">
        <f>F12</f>
        <v>Bratislava</v>
      </c>
      <c r="I134" s="27" t="s">
        <v>21</v>
      </c>
      <c r="J134" s="55" t="str">
        <f>IF(J12="","",J12)</f>
        <v>12. 8. 2021</v>
      </c>
      <c r="L134" s="32"/>
      <c r="W134" s="233"/>
    </row>
    <row r="135" spans="2:65" s="1" customFormat="1" ht="6.95" customHeight="1" x14ac:dyDescent="0.2">
      <c r="B135" s="32"/>
      <c r="L135" s="32"/>
      <c r="W135" s="233"/>
    </row>
    <row r="136" spans="2:65" s="1" customFormat="1" ht="25.7" customHeight="1" x14ac:dyDescent="0.2">
      <c r="B136" s="32"/>
      <c r="C136" s="27" t="s">
        <v>23</v>
      </c>
      <c r="F136" s="25" t="str">
        <f>E15</f>
        <v>MZVaEZ SR</v>
      </c>
      <c r="I136" s="27" t="s">
        <v>28</v>
      </c>
      <c r="J136" s="30" t="str">
        <f>E21</f>
        <v>Ing. arch. Alexander Schleicher, PhD.</v>
      </c>
      <c r="L136" s="32"/>
      <c r="W136" s="233"/>
    </row>
    <row r="137" spans="2:65" s="1" customFormat="1" ht="15.2" customHeight="1" x14ac:dyDescent="0.2">
      <c r="B137" s="32"/>
      <c r="C137" s="27" t="s">
        <v>26</v>
      </c>
      <c r="F137" s="25" t="str">
        <f>IF(E18="","",E18)</f>
        <v>Vyplň údaj</v>
      </c>
      <c r="I137" s="27" t="s">
        <v>30</v>
      </c>
      <c r="J137" s="30" t="str">
        <f>E24</f>
        <v>Rosoft s.r.o.</v>
      </c>
      <c r="L137" s="32"/>
      <c r="W137" s="233"/>
    </row>
    <row r="138" spans="2:65" s="1" customFormat="1" ht="10.35" customHeight="1" x14ac:dyDescent="0.2">
      <c r="B138" s="32"/>
      <c r="L138" s="32"/>
      <c r="W138" s="233"/>
    </row>
    <row r="139" spans="2:65" s="10" customFormat="1" ht="36" x14ac:dyDescent="0.2">
      <c r="B139" s="130"/>
      <c r="C139" s="131" t="s">
        <v>149</v>
      </c>
      <c r="D139" s="132" t="s">
        <v>57</v>
      </c>
      <c r="E139" s="132" t="s">
        <v>53</v>
      </c>
      <c r="F139" s="132" t="s">
        <v>54</v>
      </c>
      <c r="G139" s="132" t="s">
        <v>150</v>
      </c>
      <c r="H139" s="132" t="s">
        <v>151</v>
      </c>
      <c r="I139" s="132" t="s">
        <v>152</v>
      </c>
      <c r="J139" s="133" t="s">
        <v>121</v>
      </c>
      <c r="K139" s="134" t="s">
        <v>153</v>
      </c>
      <c r="L139" s="130"/>
      <c r="M139" s="61" t="s">
        <v>1</v>
      </c>
      <c r="N139" s="62" t="s">
        <v>36</v>
      </c>
      <c r="O139" s="62" t="s">
        <v>154</v>
      </c>
      <c r="P139" s="62" t="s">
        <v>155</v>
      </c>
      <c r="Q139" s="62" t="s">
        <v>156</v>
      </c>
      <c r="R139" s="62" t="s">
        <v>157</v>
      </c>
      <c r="S139" s="62" t="s">
        <v>158</v>
      </c>
      <c r="T139" s="63" t="s">
        <v>159</v>
      </c>
      <c r="W139" s="258" t="s">
        <v>2360</v>
      </c>
    </row>
    <row r="140" spans="2:65" s="1" customFormat="1" ht="22.9" customHeight="1" x14ac:dyDescent="0.25">
      <c r="B140" s="32"/>
      <c r="C140" s="66" t="s">
        <v>117</v>
      </c>
      <c r="J140" s="135">
        <f>BK140</f>
        <v>0</v>
      </c>
      <c r="L140" s="32"/>
      <c r="M140" s="64"/>
      <c r="N140" s="56"/>
      <c r="O140" s="56"/>
      <c r="P140" s="136">
        <f>P141+P404+P545+P565</f>
        <v>0</v>
      </c>
      <c r="Q140" s="56"/>
      <c r="R140" s="136">
        <f>R141+R404+R545+R565</f>
        <v>110.28528067999999</v>
      </c>
      <c r="S140" s="56"/>
      <c r="T140" s="137">
        <f>T141+T404+T545+T565</f>
        <v>66.079836879999988</v>
      </c>
      <c r="W140" s="233"/>
      <c r="AT140" s="17" t="s">
        <v>71</v>
      </c>
      <c r="AU140" s="17" t="s">
        <v>123</v>
      </c>
      <c r="BK140" s="138">
        <f>BK141+BK404+BK545+BK565</f>
        <v>0</v>
      </c>
    </row>
    <row r="141" spans="2:65" s="11" customFormat="1" ht="25.9" customHeight="1" x14ac:dyDescent="0.2">
      <c r="B141" s="139"/>
      <c r="D141" s="140" t="s">
        <v>71</v>
      </c>
      <c r="E141" s="141" t="s">
        <v>160</v>
      </c>
      <c r="F141" s="141" t="s">
        <v>161</v>
      </c>
      <c r="I141" s="142"/>
      <c r="J141" s="143">
        <f>BK141</f>
        <v>0</v>
      </c>
      <c r="L141" s="139"/>
      <c r="M141" s="144"/>
      <c r="P141" s="145">
        <f>P142+P328+P402</f>
        <v>0</v>
      </c>
      <c r="R141" s="145">
        <f>R142+R328+R402</f>
        <v>109.60012771999999</v>
      </c>
      <c r="T141" s="146">
        <f>T142+T328+T402</f>
        <v>64.767106879999986</v>
      </c>
      <c r="W141" s="238"/>
      <c r="AR141" s="140" t="s">
        <v>87</v>
      </c>
      <c r="AT141" s="147" t="s">
        <v>71</v>
      </c>
      <c r="AU141" s="147" t="s">
        <v>72</v>
      </c>
      <c r="AY141" s="140" t="s">
        <v>162</v>
      </c>
      <c r="BK141" s="148">
        <f>BK142+BK328+BK402</f>
        <v>0</v>
      </c>
    </row>
    <row r="142" spans="2:65" s="11" customFormat="1" ht="22.9" customHeight="1" x14ac:dyDescent="0.2">
      <c r="B142" s="139"/>
      <c r="D142" s="140" t="s">
        <v>71</v>
      </c>
      <c r="E142" s="149" t="s">
        <v>93</v>
      </c>
      <c r="F142" s="149" t="s">
        <v>163</v>
      </c>
      <c r="I142" s="142"/>
      <c r="J142" s="150">
        <f>BK142</f>
        <v>0</v>
      </c>
      <c r="L142" s="139"/>
      <c r="M142" s="144"/>
      <c r="P142" s="145">
        <f>SUM(P143:P327)</f>
        <v>0</v>
      </c>
      <c r="R142" s="145">
        <f>SUM(R143:R327)</f>
        <v>64.598261579999985</v>
      </c>
      <c r="T142" s="146">
        <f>SUM(T143:T327)</f>
        <v>0</v>
      </c>
      <c r="W142" s="238"/>
      <c r="AR142" s="140" t="s">
        <v>77</v>
      </c>
      <c r="AT142" s="147" t="s">
        <v>71</v>
      </c>
      <c r="AU142" s="147" t="s">
        <v>77</v>
      </c>
      <c r="AY142" s="140" t="s">
        <v>162</v>
      </c>
      <c r="BK142" s="148">
        <f>SUM(BK143:BK327)</f>
        <v>0</v>
      </c>
    </row>
    <row r="143" spans="2:65" s="1" customFormat="1" ht="24.2" customHeight="1" x14ac:dyDescent="0.2">
      <c r="B143" s="121"/>
      <c r="C143" s="151" t="s">
        <v>77</v>
      </c>
      <c r="D143" s="151" t="s">
        <v>164</v>
      </c>
      <c r="E143" s="152" t="s">
        <v>165</v>
      </c>
      <c r="F143" s="153" t="s">
        <v>166</v>
      </c>
      <c r="G143" s="154" t="s">
        <v>167</v>
      </c>
      <c r="H143" s="155">
        <v>173.52</v>
      </c>
      <c r="I143" s="156"/>
      <c r="J143" s="157">
        <f>ROUND(I143*H143,2)</f>
        <v>0</v>
      </c>
      <c r="K143" s="158"/>
      <c r="L143" s="32"/>
      <c r="M143" s="159" t="s">
        <v>1</v>
      </c>
      <c r="N143" s="120" t="s">
        <v>38</v>
      </c>
      <c r="P143" s="160">
        <f>O143*H143</f>
        <v>0</v>
      </c>
      <c r="Q143" s="160">
        <v>1.9000000000000004E-4</v>
      </c>
      <c r="R143" s="160">
        <f>Q143*H143</f>
        <v>3.2968800000000006E-2</v>
      </c>
      <c r="S143" s="160">
        <v>0</v>
      </c>
      <c r="T143" s="161">
        <f>S143*H143</f>
        <v>0</v>
      </c>
      <c r="W143" s="245"/>
      <c r="AR143" s="162" t="s">
        <v>87</v>
      </c>
      <c r="AT143" s="162" t="s">
        <v>164</v>
      </c>
      <c r="AU143" s="162" t="s">
        <v>81</v>
      </c>
      <c r="AY143" s="17" t="s">
        <v>162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81</v>
      </c>
      <c r="BK143" s="163">
        <f>ROUND(I143*H143,2)</f>
        <v>0</v>
      </c>
      <c r="BL143" s="17" t="s">
        <v>87</v>
      </c>
      <c r="BM143" s="162" t="s">
        <v>168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170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171</v>
      </c>
      <c r="H145" s="174">
        <v>141.12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172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173</v>
      </c>
      <c r="H147" s="174">
        <v>32.4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4" customFormat="1" x14ac:dyDescent="0.2">
      <c r="B148" s="178"/>
      <c r="D148" s="165" t="s">
        <v>169</v>
      </c>
      <c r="E148" s="179" t="s">
        <v>1</v>
      </c>
      <c r="F148" s="180" t="s">
        <v>174</v>
      </c>
      <c r="H148" s="181">
        <v>173.52</v>
      </c>
      <c r="I148" s="182"/>
      <c r="L148" s="178"/>
      <c r="M148" s="183"/>
      <c r="T148" s="184"/>
      <c r="W148" s="242"/>
      <c r="AT148" s="179" t="s">
        <v>169</v>
      </c>
      <c r="AU148" s="179" t="s">
        <v>81</v>
      </c>
      <c r="AV148" s="14" t="s">
        <v>87</v>
      </c>
      <c r="AW148" s="14" t="s">
        <v>29</v>
      </c>
      <c r="AX148" s="14" t="s">
        <v>77</v>
      </c>
      <c r="AY148" s="179" t="s">
        <v>162</v>
      </c>
    </row>
    <row r="149" spans="2:65" s="1" customFormat="1" ht="24.2" customHeight="1" x14ac:dyDescent="0.2">
      <c r="B149" s="121"/>
      <c r="C149" s="151" t="s">
        <v>81</v>
      </c>
      <c r="D149" s="151" t="s">
        <v>164</v>
      </c>
      <c r="E149" s="152" t="s">
        <v>175</v>
      </c>
      <c r="F149" s="153" t="s">
        <v>176</v>
      </c>
      <c r="G149" s="154" t="s">
        <v>177</v>
      </c>
      <c r="H149" s="155">
        <v>493.2</v>
      </c>
      <c r="I149" s="156"/>
      <c r="J149" s="157">
        <f>ROUND(I149*H149,2)</f>
        <v>0</v>
      </c>
      <c r="K149" s="158"/>
      <c r="L149" s="32"/>
      <c r="M149" s="159" t="s">
        <v>1</v>
      </c>
      <c r="N149" s="120" t="s">
        <v>38</v>
      </c>
      <c r="P149" s="160">
        <f>O149*H149</f>
        <v>0</v>
      </c>
      <c r="Q149" s="160">
        <v>2.8000000000000004E-3</v>
      </c>
      <c r="R149" s="160">
        <f>Q149*H149</f>
        <v>1.3809600000000002</v>
      </c>
      <c r="S149" s="160">
        <v>0</v>
      </c>
      <c r="T149" s="161">
        <f>S149*H149</f>
        <v>0</v>
      </c>
      <c r="W149" s="251"/>
      <c r="AR149" s="162" t="s">
        <v>87</v>
      </c>
      <c r="AT149" s="162" t="s">
        <v>164</v>
      </c>
      <c r="AU149" s="162" t="s">
        <v>81</v>
      </c>
      <c r="AY149" s="17" t="s">
        <v>162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81</v>
      </c>
      <c r="BK149" s="163">
        <f>ROUND(I149*H149,2)</f>
        <v>0</v>
      </c>
      <c r="BL149" s="17" t="s">
        <v>87</v>
      </c>
      <c r="BM149" s="162" t="s">
        <v>178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179</v>
      </c>
      <c r="H150" s="166" t="s">
        <v>1</v>
      </c>
      <c r="I150" s="168"/>
      <c r="L150" s="164"/>
      <c r="M150" s="169"/>
      <c r="T150" s="170"/>
      <c r="W150" s="252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2" customFormat="1" x14ac:dyDescent="0.2">
      <c r="B151" s="164"/>
      <c r="D151" s="165" t="s">
        <v>169</v>
      </c>
      <c r="E151" s="166" t="s">
        <v>1</v>
      </c>
      <c r="F151" s="167" t="s">
        <v>170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65" s="13" customFormat="1" x14ac:dyDescent="0.2">
      <c r="B152" s="171"/>
      <c r="D152" s="165" t="s">
        <v>169</v>
      </c>
      <c r="E152" s="172" t="s">
        <v>1</v>
      </c>
      <c r="F152" s="173" t="s">
        <v>180</v>
      </c>
      <c r="H152" s="174">
        <v>403.2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65" s="12" customFormat="1" x14ac:dyDescent="0.2">
      <c r="B153" s="164"/>
      <c r="D153" s="165" t="s">
        <v>169</v>
      </c>
      <c r="E153" s="166" t="s">
        <v>1</v>
      </c>
      <c r="F153" s="167" t="s">
        <v>172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65" s="13" customFormat="1" x14ac:dyDescent="0.2">
      <c r="B154" s="171"/>
      <c r="D154" s="165" t="s">
        <v>169</v>
      </c>
      <c r="E154" s="172" t="s">
        <v>1</v>
      </c>
      <c r="F154" s="173" t="s">
        <v>181</v>
      </c>
      <c r="H154" s="174">
        <v>90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65" s="14" customFormat="1" x14ac:dyDescent="0.2">
      <c r="B155" s="178"/>
      <c r="D155" s="165" t="s">
        <v>169</v>
      </c>
      <c r="E155" s="179" t="s">
        <v>1</v>
      </c>
      <c r="F155" s="180" t="s">
        <v>174</v>
      </c>
      <c r="H155" s="181">
        <v>493.2</v>
      </c>
      <c r="I155" s="182"/>
      <c r="L155" s="178"/>
      <c r="M155" s="183"/>
      <c r="T155" s="184"/>
      <c r="W155" s="242"/>
      <c r="AT155" s="179" t="s">
        <v>169</v>
      </c>
      <c r="AU155" s="179" t="s">
        <v>81</v>
      </c>
      <c r="AV155" s="14" t="s">
        <v>87</v>
      </c>
      <c r="AW155" s="14" t="s">
        <v>29</v>
      </c>
      <c r="AX155" s="14" t="s">
        <v>77</v>
      </c>
      <c r="AY155" s="179" t="s">
        <v>162</v>
      </c>
    </row>
    <row r="156" spans="2:65" s="1" customFormat="1" ht="24.2" customHeight="1" x14ac:dyDescent="0.2">
      <c r="B156" s="121"/>
      <c r="C156" s="151" t="s">
        <v>84</v>
      </c>
      <c r="D156" s="151" t="s">
        <v>164</v>
      </c>
      <c r="E156" s="152" t="s">
        <v>182</v>
      </c>
      <c r="F156" s="153" t="s">
        <v>183</v>
      </c>
      <c r="G156" s="154" t="s">
        <v>167</v>
      </c>
      <c r="H156" s="155">
        <v>67.872</v>
      </c>
      <c r="I156" s="156"/>
      <c r="J156" s="157">
        <f>ROUND(I156*H156,2)</f>
        <v>0</v>
      </c>
      <c r="K156" s="158"/>
      <c r="L156" s="32"/>
      <c r="M156" s="159" t="s">
        <v>1</v>
      </c>
      <c r="N156" s="120" t="s">
        <v>38</v>
      </c>
      <c r="P156" s="160">
        <f>O156*H156</f>
        <v>0</v>
      </c>
      <c r="Q156" s="160">
        <v>3.5869999999999999E-2</v>
      </c>
      <c r="R156" s="160">
        <f>Q156*H156</f>
        <v>2.4345686399999997</v>
      </c>
      <c r="S156" s="160">
        <v>0</v>
      </c>
      <c r="T156" s="161">
        <f>S156*H156</f>
        <v>0</v>
      </c>
      <c r="W156" s="251"/>
      <c r="AR156" s="162" t="s">
        <v>87</v>
      </c>
      <c r="AT156" s="162" t="s">
        <v>164</v>
      </c>
      <c r="AU156" s="162" t="s">
        <v>81</v>
      </c>
      <c r="AY156" s="17" t="s">
        <v>162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81</v>
      </c>
      <c r="BK156" s="163">
        <f>ROUND(I156*H156,2)</f>
        <v>0</v>
      </c>
      <c r="BL156" s="17" t="s">
        <v>87</v>
      </c>
      <c r="BM156" s="162" t="s">
        <v>184</v>
      </c>
    </row>
    <row r="157" spans="2:65" s="12" customFormat="1" x14ac:dyDescent="0.2">
      <c r="B157" s="164"/>
      <c r="D157" s="165" t="s">
        <v>169</v>
      </c>
      <c r="E157" s="166" t="s">
        <v>1</v>
      </c>
      <c r="F157" s="167" t="s">
        <v>170</v>
      </c>
      <c r="H157" s="166" t="s">
        <v>1</v>
      </c>
      <c r="I157" s="168"/>
      <c r="L157" s="164"/>
      <c r="M157" s="169"/>
      <c r="T157" s="170"/>
      <c r="W157" s="252"/>
      <c r="AT157" s="166" t="s">
        <v>169</v>
      </c>
      <c r="AU157" s="166" t="s">
        <v>81</v>
      </c>
      <c r="AV157" s="12" t="s">
        <v>77</v>
      </c>
      <c r="AW157" s="12" t="s">
        <v>29</v>
      </c>
      <c r="AX157" s="12" t="s">
        <v>72</v>
      </c>
      <c r="AY157" s="166" t="s">
        <v>162</v>
      </c>
    </row>
    <row r="158" spans="2:65" s="13" customFormat="1" x14ac:dyDescent="0.2">
      <c r="B158" s="171"/>
      <c r="D158" s="165" t="s">
        <v>169</v>
      </c>
      <c r="E158" s="172" t="s">
        <v>1</v>
      </c>
      <c r="F158" s="173" t="s">
        <v>185</v>
      </c>
      <c r="H158" s="174">
        <v>39.311999999999998</v>
      </c>
      <c r="I158" s="175"/>
      <c r="L158" s="171"/>
      <c r="M158" s="176"/>
      <c r="T158" s="177"/>
      <c r="W158" s="240"/>
      <c r="AT158" s="172" t="s">
        <v>169</v>
      </c>
      <c r="AU158" s="172" t="s">
        <v>81</v>
      </c>
      <c r="AV158" s="13" t="s">
        <v>81</v>
      </c>
      <c r="AW158" s="13" t="s">
        <v>29</v>
      </c>
      <c r="AX158" s="13" t="s">
        <v>72</v>
      </c>
      <c r="AY158" s="172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172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186</v>
      </c>
      <c r="H160" s="174">
        <v>16.559999999999995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65" s="15" customFormat="1" x14ac:dyDescent="0.2">
      <c r="B161" s="185"/>
      <c r="D161" s="165" t="s">
        <v>169</v>
      </c>
      <c r="E161" s="186" t="s">
        <v>1</v>
      </c>
      <c r="F161" s="187" t="s">
        <v>187</v>
      </c>
      <c r="H161" s="188">
        <v>55.872</v>
      </c>
      <c r="I161" s="189"/>
      <c r="L161" s="185"/>
      <c r="M161" s="190"/>
      <c r="T161" s="191"/>
      <c r="W161" s="241"/>
      <c r="AT161" s="186" t="s">
        <v>169</v>
      </c>
      <c r="AU161" s="186" t="s">
        <v>81</v>
      </c>
      <c r="AV161" s="15" t="s">
        <v>84</v>
      </c>
      <c r="AW161" s="15" t="s">
        <v>29</v>
      </c>
      <c r="AX161" s="15" t="s">
        <v>72</v>
      </c>
      <c r="AY161" s="186" t="s">
        <v>162</v>
      </c>
    </row>
    <row r="162" spans="2:65" s="12" customFormat="1" ht="33.75" x14ac:dyDescent="0.2">
      <c r="B162" s="164"/>
      <c r="D162" s="165" t="s">
        <v>169</v>
      </c>
      <c r="E162" s="166" t="s">
        <v>1</v>
      </c>
      <c r="F162" s="167" t="s">
        <v>188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2" customFormat="1" x14ac:dyDescent="0.2">
      <c r="B163" s="164"/>
      <c r="D163" s="165" t="s">
        <v>169</v>
      </c>
      <c r="E163" s="166" t="s">
        <v>1</v>
      </c>
      <c r="F163" s="167" t="s">
        <v>189</v>
      </c>
      <c r="H163" s="166" t="s">
        <v>1</v>
      </c>
      <c r="I163" s="168"/>
      <c r="L163" s="164"/>
      <c r="M163" s="169"/>
      <c r="T163" s="170"/>
      <c r="W163" s="239"/>
      <c r="AT163" s="166" t="s">
        <v>169</v>
      </c>
      <c r="AU163" s="166" t="s">
        <v>81</v>
      </c>
      <c r="AV163" s="12" t="s">
        <v>77</v>
      </c>
      <c r="AW163" s="12" t="s">
        <v>29</v>
      </c>
      <c r="AX163" s="12" t="s">
        <v>72</v>
      </c>
      <c r="AY163" s="166" t="s">
        <v>162</v>
      </c>
    </row>
    <row r="164" spans="2:65" s="13" customFormat="1" x14ac:dyDescent="0.2">
      <c r="B164" s="171"/>
      <c r="D164" s="165" t="s">
        <v>169</v>
      </c>
      <c r="E164" s="172" t="s">
        <v>1</v>
      </c>
      <c r="F164" s="173" t="s">
        <v>190</v>
      </c>
      <c r="H164" s="174">
        <v>12</v>
      </c>
      <c r="I164" s="175"/>
      <c r="L164" s="171"/>
      <c r="M164" s="176"/>
      <c r="T164" s="177"/>
      <c r="W164" s="240"/>
      <c r="AT164" s="172" t="s">
        <v>169</v>
      </c>
      <c r="AU164" s="172" t="s">
        <v>81</v>
      </c>
      <c r="AV164" s="13" t="s">
        <v>81</v>
      </c>
      <c r="AW164" s="13" t="s">
        <v>29</v>
      </c>
      <c r="AX164" s="13" t="s">
        <v>72</v>
      </c>
      <c r="AY164" s="172" t="s">
        <v>162</v>
      </c>
    </row>
    <row r="165" spans="2:65" s="15" customFormat="1" x14ac:dyDescent="0.2">
      <c r="B165" s="185"/>
      <c r="D165" s="165" t="s">
        <v>169</v>
      </c>
      <c r="E165" s="186" t="s">
        <v>1</v>
      </c>
      <c r="F165" s="187" t="s">
        <v>187</v>
      </c>
      <c r="H165" s="188">
        <v>12</v>
      </c>
      <c r="I165" s="189"/>
      <c r="L165" s="185"/>
      <c r="M165" s="190"/>
      <c r="T165" s="191"/>
      <c r="W165" s="241"/>
      <c r="AT165" s="186" t="s">
        <v>169</v>
      </c>
      <c r="AU165" s="186" t="s">
        <v>81</v>
      </c>
      <c r="AV165" s="15" t="s">
        <v>84</v>
      </c>
      <c r="AW165" s="15" t="s">
        <v>29</v>
      </c>
      <c r="AX165" s="15" t="s">
        <v>72</v>
      </c>
      <c r="AY165" s="186" t="s">
        <v>162</v>
      </c>
    </row>
    <row r="166" spans="2:65" s="14" customFormat="1" x14ac:dyDescent="0.2">
      <c r="B166" s="178"/>
      <c r="D166" s="165" t="s">
        <v>169</v>
      </c>
      <c r="E166" s="179" t="s">
        <v>1</v>
      </c>
      <c r="F166" s="180" t="s">
        <v>174</v>
      </c>
      <c r="H166" s="181">
        <v>67.872</v>
      </c>
      <c r="I166" s="182"/>
      <c r="L166" s="178"/>
      <c r="M166" s="183"/>
      <c r="T166" s="184"/>
      <c r="W166" s="242"/>
      <c r="AT166" s="179" t="s">
        <v>169</v>
      </c>
      <c r="AU166" s="179" t="s">
        <v>81</v>
      </c>
      <c r="AV166" s="14" t="s">
        <v>87</v>
      </c>
      <c r="AW166" s="14" t="s">
        <v>29</v>
      </c>
      <c r="AX166" s="14" t="s">
        <v>77</v>
      </c>
      <c r="AY166" s="179" t="s">
        <v>162</v>
      </c>
    </row>
    <row r="167" spans="2:65" s="12" customFormat="1" ht="22.5" x14ac:dyDescent="0.2">
      <c r="B167" s="164"/>
      <c r="D167" s="165" t="s">
        <v>169</v>
      </c>
      <c r="E167" s="166" t="s">
        <v>1</v>
      </c>
      <c r="F167" s="167" t="s">
        <v>191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65" s="1" customFormat="1" ht="62.65" customHeight="1" x14ac:dyDescent="0.2">
      <c r="B168" s="121"/>
      <c r="C168" s="151" t="s">
        <v>87</v>
      </c>
      <c r="D168" s="151" t="s">
        <v>164</v>
      </c>
      <c r="E168" s="152" t="s">
        <v>192</v>
      </c>
      <c r="F168" s="153" t="s">
        <v>193</v>
      </c>
      <c r="G168" s="154" t="s">
        <v>167</v>
      </c>
      <c r="H168" s="155">
        <v>3.7349999999999999</v>
      </c>
      <c r="I168" s="156"/>
      <c r="J168" s="157">
        <f>ROUND(I168*H168,2)</f>
        <v>0</v>
      </c>
      <c r="K168" s="158"/>
      <c r="L168" s="32"/>
      <c r="M168" s="159" t="s">
        <v>1</v>
      </c>
      <c r="N168" s="120" t="s">
        <v>38</v>
      </c>
      <c r="P168" s="160">
        <f>O168*H168</f>
        <v>0</v>
      </c>
      <c r="Q168" s="160">
        <v>1.6500000000000001E-2</v>
      </c>
      <c r="R168" s="160">
        <f>Q168*H168</f>
        <v>6.1627500000000002E-2</v>
      </c>
      <c r="S168" s="160">
        <v>0</v>
      </c>
      <c r="T168" s="161">
        <f>S168*H168</f>
        <v>0</v>
      </c>
      <c r="W168" s="264"/>
      <c r="AR168" s="162" t="s">
        <v>87</v>
      </c>
      <c r="AT168" s="162" t="s">
        <v>164</v>
      </c>
      <c r="AU168" s="162" t="s">
        <v>81</v>
      </c>
      <c r="AY168" s="17" t="s">
        <v>162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81</v>
      </c>
      <c r="BK168" s="163">
        <f>ROUND(I168*H168,2)</f>
        <v>0</v>
      </c>
      <c r="BL168" s="17" t="s">
        <v>87</v>
      </c>
      <c r="BM168" s="162" t="s">
        <v>194</v>
      </c>
    </row>
    <row r="169" spans="2:65" s="13" customFormat="1" x14ac:dyDescent="0.2">
      <c r="B169" s="171"/>
      <c r="D169" s="165" t="s">
        <v>169</v>
      </c>
      <c r="E169" s="172" t="s">
        <v>1</v>
      </c>
      <c r="F169" s="173" t="s">
        <v>195</v>
      </c>
      <c r="H169" s="174">
        <v>3.7349999999999999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65" s="14" customFormat="1" x14ac:dyDescent="0.2">
      <c r="B170" s="178"/>
      <c r="D170" s="165" t="s">
        <v>169</v>
      </c>
      <c r="E170" s="179" t="s">
        <v>1</v>
      </c>
      <c r="F170" s="180" t="s">
        <v>174</v>
      </c>
      <c r="H170" s="181">
        <v>3.7349999999999999</v>
      </c>
      <c r="I170" s="182"/>
      <c r="L170" s="178"/>
      <c r="M170" s="183"/>
      <c r="T170" s="184"/>
      <c r="W170" s="248"/>
      <c r="AT170" s="179" t="s">
        <v>169</v>
      </c>
      <c r="AU170" s="179" t="s">
        <v>81</v>
      </c>
      <c r="AV170" s="14" t="s">
        <v>87</v>
      </c>
      <c r="AW170" s="14" t="s">
        <v>29</v>
      </c>
      <c r="AX170" s="14" t="s">
        <v>77</v>
      </c>
      <c r="AY170" s="179" t="s">
        <v>162</v>
      </c>
    </row>
    <row r="171" spans="2:65" s="1" customFormat="1" ht="62.65" customHeight="1" x14ac:dyDescent="0.2">
      <c r="B171" s="121"/>
      <c r="C171" s="151" t="s">
        <v>90</v>
      </c>
      <c r="D171" s="151" t="s">
        <v>164</v>
      </c>
      <c r="E171" s="152" t="s">
        <v>196</v>
      </c>
      <c r="F171" s="153" t="s">
        <v>197</v>
      </c>
      <c r="G171" s="154" t="s">
        <v>167</v>
      </c>
      <c r="H171" s="155">
        <v>1.401</v>
      </c>
      <c r="I171" s="156"/>
      <c r="J171" s="157">
        <f>ROUND(I171*H171,2)</f>
        <v>0</v>
      </c>
      <c r="K171" s="158"/>
      <c r="L171" s="32"/>
      <c r="M171" s="159" t="s">
        <v>1</v>
      </c>
      <c r="N171" s="120" t="s">
        <v>38</v>
      </c>
      <c r="P171" s="160">
        <f>O171*H171</f>
        <v>0</v>
      </c>
      <c r="Q171" s="160">
        <v>3.3000000000000002E-2</v>
      </c>
      <c r="R171" s="160">
        <f>Q171*H171</f>
        <v>4.6233000000000003E-2</v>
      </c>
      <c r="S171" s="160">
        <v>0</v>
      </c>
      <c r="T171" s="161">
        <f>S171*H171</f>
        <v>0</v>
      </c>
      <c r="W171" s="265"/>
      <c r="AR171" s="162" t="s">
        <v>87</v>
      </c>
      <c r="AT171" s="162" t="s">
        <v>164</v>
      </c>
      <c r="AU171" s="162" t="s">
        <v>81</v>
      </c>
      <c r="AY171" s="17" t="s">
        <v>162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81</v>
      </c>
      <c r="BK171" s="163">
        <f>ROUND(I171*H171,2)</f>
        <v>0</v>
      </c>
      <c r="BL171" s="17" t="s">
        <v>87</v>
      </c>
      <c r="BM171" s="162" t="s">
        <v>198</v>
      </c>
    </row>
    <row r="172" spans="2:65" s="13" customFormat="1" x14ac:dyDescent="0.2">
      <c r="B172" s="171"/>
      <c r="D172" s="165" t="s">
        <v>169</v>
      </c>
      <c r="E172" s="172" t="s">
        <v>1</v>
      </c>
      <c r="F172" s="173" t="s">
        <v>199</v>
      </c>
      <c r="H172" s="174">
        <v>1.401</v>
      </c>
      <c r="I172" s="175"/>
      <c r="L172" s="171"/>
      <c r="M172" s="176"/>
      <c r="T172" s="177"/>
      <c r="W172" s="246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65" s="14" customFormat="1" x14ac:dyDescent="0.2">
      <c r="B173" s="178"/>
      <c r="D173" s="165" t="s">
        <v>169</v>
      </c>
      <c r="E173" s="179" t="s">
        <v>1</v>
      </c>
      <c r="F173" s="180" t="s">
        <v>174</v>
      </c>
      <c r="H173" s="181">
        <v>1.401</v>
      </c>
      <c r="I173" s="182"/>
      <c r="L173" s="178"/>
      <c r="M173" s="183"/>
      <c r="T173" s="184"/>
      <c r="W173" s="242"/>
      <c r="AT173" s="179" t="s">
        <v>169</v>
      </c>
      <c r="AU173" s="179" t="s">
        <v>81</v>
      </c>
      <c r="AV173" s="14" t="s">
        <v>87</v>
      </c>
      <c r="AW173" s="14" t="s">
        <v>29</v>
      </c>
      <c r="AX173" s="14" t="s">
        <v>77</v>
      </c>
      <c r="AY173" s="179" t="s">
        <v>162</v>
      </c>
    </row>
    <row r="174" spans="2:65" s="1" customFormat="1" ht="49.15" customHeight="1" x14ac:dyDescent="0.2">
      <c r="B174" s="121"/>
      <c r="C174" s="151" t="s">
        <v>93</v>
      </c>
      <c r="D174" s="151" t="s">
        <v>164</v>
      </c>
      <c r="E174" s="152" t="s">
        <v>200</v>
      </c>
      <c r="F174" s="153" t="s">
        <v>201</v>
      </c>
      <c r="G174" s="154" t="s">
        <v>167</v>
      </c>
      <c r="H174" s="155">
        <v>9.3379999999999992</v>
      </c>
      <c r="I174" s="156"/>
      <c r="J174" s="157">
        <f>ROUND(I174*H174,2)</f>
        <v>0</v>
      </c>
      <c r="K174" s="158"/>
      <c r="L174" s="32"/>
      <c r="M174" s="159" t="s">
        <v>1</v>
      </c>
      <c r="N174" s="120" t="s">
        <v>38</v>
      </c>
      <c r="P174" s="160">
        <f>O174*H174</f>
        <v>0</v>
      </c>
      <c r="Q174" s="160">
        <v>3.3000000000000002E-2</v>
      </c>
      <c r="R174" s="160">
        <f>Q174*H174</f>
        <v>0.30815399999999998</v>
      </c>
      <c r="S174" s="160">
        <v>0</v>
      </c>
      <c r="T174" s="161">
        <f>S174*H174</f>
        <v>0</v>
      </c>
      <c r="W174" s="264"/>
      <c r="AR174" s="162" t="s">
        <v>87</v>
      </c>
      <c r="AT174" s="162" t="s">
        <v>164</v>
      </c>
      <c r="AU174" s="162" t="s">
        <v>81</v>
      </c>
      <c r="AY174" s="17" t="s">
        <v>162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7" t="s">
        <v>81</v>
      </c>
      <c r="BK174" s="163">
        <f>ROUND(I174*H174,2)</f>
        <v>0</v>
      </c>
      <c r="BL174" s="17" t="s">
        <v>87</v>
      </c>
      <c r="BM174" s="162" t="s">
        <v>202</v>
      </c>
    </row>
    <row r="175" spans="2:65" s="13" customFormat="1" x14ac:dyDescent="0.2">
      <c r="B175" s="171"/>
      <c r="D175" s="165" t="s">
        <v>169</v>
      </c>
      <c r="E175" s="172" t="s">
        <v>1</v>
      </c>
      <c r="F175" s="173" t="s">
        <v>103</v>
      </c>
      <c r="H175" s="174">
        <v>9.3379999999999992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65" s="14" customFormat="1" x14ac:dyDescent="0.2">
      <c r="B176" s="178"/>
      <c r="D176" s="165" t="s">
        <v>169</v>
      </c>
      <c r="E176" s="179" t="s">
        <v>1</v>
      </c>
      <c r="F176" s="180" t="s">
        <v>174</v>
      </c>
      <c r="H176" s="181">
        <v>9.3379999999999992</v>
      </c>
      <c r="I176" s="182"/>
      <c r="L176" s="178"/>
      <c r="M176" s="183"/>
      <c r="T176" s="184"/>
      <c r="W176" s="242"/>
      <c r="AT176" s="179" t="s">
        <v>169</v>
      </c>
      <c r="AU176" s="179" t="s">
        <v>81</v>
      </c>
      <c r="AV176" s="14" t="s">
        <v>87</v>
      </c>
      <c r="AW176" s="14" t="s">
        <v>29</v>
      </c>
      <c r="AX176" s="14" t="s">
        <v>77</v>
      </c>
      <c r="AY176" s="179" t="s">
        <v>162</v>
      </c>
    </row>
    <row r="177" spans="2:65" s="1" customFormat="1" ht="62.65" customHeight="1" x14ac:dyDescent="0.2">
      <c r="B177" s="121"/>
      <c r="C177" s="151" t="s">
        <v>203</v>
      </c>
      <c r="D177" s="151" t="s">
        <v>164</v>
      </c>
      <c r="E177" s="152" t="s">
        <v>204</v>
      </c>
      <c r="F177" s="153" t="s">
        <v>193</v>
      </c>
      <c r="G177" s="154" t="s">
        <v>167</v>
      </c>
      <c r="H177" s="155">
        <v>337.572</v>
      </c>
      <c r="I177" s="156"/>
      <c r="J177" s="157">
        <f>ROUND(I177*H177,2)</f>
        <v>0</v>
      </c>
      <c r="K177" s="158"/>
      <c r="L177" s="32"/>
      <c r="M177" s="159" t="s">
        <v>1</v>
      </c>
      <c r="N177" s="120" t="s">
        <v>38</v>
      </c>
      <c r="P177" s="160">
        <f>O177*H177</f>
        <v>0</v>
      </c>
      <c r="Q177" s="160">
        <v>1.575E-2</v>
      </c>
      <c r="R177" s="160">
        <f>Q177*H177</f>
        <v>5.3167590000000002</v>
      </c>
      <c r="S177" s="160">
        <v>0</v>
      </c>
      <c r="T177" s="161">
        <f>S177*H177</f>
        <v>0</v>
      </c>
      <c r="W177" s="251"/>
      <c r="AR177" s="162" t="s">
        <v>87</v>
      </c>
      <c r="AT177" s="162" t="s">
        <v>164</v>
      </c>
      <c r="AU177" s="162" t="s">
        <v>81</v>
      </c>
      <c r="AY177" s="17" t="s">
        <v>162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81</v>
      </c>
      <c r="BK177" s="163">
        <f>ROUND(I177*H177,2)</f>
        <v>0</v>
      </c>
      <c r="BL177" s="17" t="s">
        <v>87</v>
      </c>
      <c r="BM177" s="162" t="s">
        <v>205</v>
      </c>
    </row>
    <row r="178" spans="2:65" s="13" customFormat="1" x14ac:dyDescent="0.2">
      <c r="B178" s="171"/>
      <c r="D178" s="165" t="s">
        <v>169</v>
      </c>
      <c r="E178" s="172" t="s">
        <v>1</v>
      </c>
      <c r="F178" s="173" t="s">
        <v>206</v>
      </c>
      <c r="H178" s="174">
        <v>295.279</v>
      </c>
      <c r="I178" s="175"/>
      <c r="L178" s="171"/>
      <c r="M178" s="176"/>
      <c r="T178" s="177"/>
      <c r="W178" s="246"/>
      <c r="AT178" s="172" t="s">
        <v>169</v>
      </c>
      <c r="AU178" s="172" t="s">
        <v>81</v>
      </c>
      <c r="AV178" s="13" t="s">
        <v>81</v>
      </c>
      <c r="AW178" s="13" t="s">
        <v>29</v>
      </c>
      <c r="AX178" s="13" t="s">
        <v>72</v>
      </c>
      <c r="AY178" s="172" t="s">
        <v>162</v>
      </c>
    </row>
    <row r="179" spans="2:65" s="13" customFormat="1" x14ac:dyDescent="0.2">
      <c r="B179" s="171"/>
      <c r="D179" s="165" t="s">
        <v>169</v>
      </c>
      <c r="E179" s="172" t="s">
        <v>1</v>
      </c>
      <c r="F179" s="173" t="s">
        <v>207</v>
      </c>
      <c r="H179" s="174">
        <v>0.95</v>
      </c>
      <c r="I179" s="175"/>
      <c r="L179" s="171"/>
      <c r="M179" s="176"/>
      <c r="T179" s="177"/>
      <c r="W179" s="240"/>
      <c r="AT179" s="172" t="s">
        <v>169</v>
      </c>
      <c r="AU179" s="172" t="s">
        <v>81</v>
      </c>
      <c r="AV179" s="13" t="s">
        <v>81</v>
      </c>
      <c r="AW179" s="13" t="s">
        <v>29</v>
      </c>
      <c r="AX179" s="13" t="s">
        <v>72</v>
      </c>
      <c r="AY179" s="172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208</v>
      </c>
      <c r="H180" s="174">
        <v>2.1339999999999999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3" customFormat="1" x14ac:dyDescent="0.2">
      <c r="B181" s="171"/>
      <c r="D181" s="165" t="s">
        <v>169</v>
      </c>
      <c r="E181" s="172" t="s">
        <v>1</v>
      </c>
      <c r="F181" s="173" t="s">
        <v>209</v>
      </c>
      <c r="H181" s="174">
        <v>39.209000000000003</v>
      </c>
      <c r="I181" s="175"/>
      <c r="L181" s="171"/>
      <c r="M181" s="176"/>
      <c r="T181" s="177"/>
      <c r="W181" s="240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65" s="14" customFormat="1" x14ac:dyDescent="0.2">
      <c r="B182" s="178"/>
      <c r="D182" s="165" t="s">
        <v>169</v>
      </c>
      <c r="E182" s="179" t="s">
        <v>1</v>
      </c>
      <c r="F182" s="180" t="s">
        <v>174</v>
      </c>
      <c r="H182" s="181">
        <v>337.572</v>
      </c>
      <c r="I182" s="182"/>
      <c r="L182" s="178"/>
      <c r="M182" s="183"/>
      <c r="T182" s="184"/>
      <c r="W182" s="242"/>
      <c r="AT182" s="179" t="s">
        <v>169</v>
      </c>
      <c r="AU182" s="179" t="s">
        <v>81</v>
      </c>
      <c r="AV182" s="14" t="s">
        <v>87</v>
      </c>
      <c r="AW182" s="14" t="s">
        <v>29</v>
      </c>
      <c r="AX182" s="14" t="s">
        <v>77</v>
      </c>
      <c r="AY182" s="179" t="s">
        <v>162</v>
      </c>
    </row>
    <row r="183" spans="2:65" s="1" customFormat="1" ht="62.65" customHeight="1" x14ac:dyDescent="0.2">
      <c r="B183" s="121"/>
      <c r="C183" s="151" t="s">
        <v>210</v>
      </c>
      <c r="D183" s="151" t="s">
        <v>164</v>
      </c>
      <c r="E183" s="152" t="s">
        <v>211</v>
      </c>
      <c r="F183" s="153" t="s">
        <v>212</v>
      </c>
      <c r="G183" s="154" t="s">
        <v>167</v>
      </c>
      <c r="H183" s="155">
        <v>126.58900000000001</v>
      </c>
      <c r="I183" s="156"/>
      <c r="J183" s="157">
        <f>ROUND(I183*H183,2)</f>
        <v>0</v>
      </c>
      <c r="K183" s="158"/>
      <c r="L183" s="32"/>
      <c r="M183" s="159" t="s">
        <v>1</v>
      </c>
      <c r="N183" s="120" t="s">
        <v>38</v>
      </c>
      <c r="P183" s="160">
        <f>O183*H183</f>
        <v>0</v>
      </c>
      <c r="Q183" s="160">
        <v>3.15E-2</v>
      </c>
      <c r="R183" s="160">
        <f>Q183*H183</f>
        <v>3.9875535000000006</v>
      </c>
      <c r="S183" s="160">
        <v>0</v>
      </c>
      <c r="T183" s="161">
        <f>S183*H183</f>
        <v>0</v>
      </c>
      <c r="W183" s="245"/>
      <c r="AR183" s="162" t="s">
        <v>87</v>
      </c>
      <c r="AT183" s="162" t="s">
        <v>164</v>
      </c>
      <c r="AU183" s="162" t="s">
        <v>81</v>
      </c>
      <c r="AY183" s="17" t="s">
        <v>162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81</v>
      </c>
      <c r="BK183" s="163">
        <f>ROUND(I183*H183,2)</f>
        <v>0</v>
      </c>
      <c r="BL183" s="17" t="s">
        <v>87</v>
      </c>
      <c r="BM183" s="162" t="s">
        <v>213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214</v>
      </c>
      <c r="H184" s="174">
        <v>110.73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3" customFormat="1" x14ac:dyDescent="0.2">
      <c r="B185" s="171"/>
      <c r="D185" s="165" t="s">
        <v>169</v>
      </c>
      <c r="E185" s="172" t="s">
        <v>1</v>
      </c>
      <c r="F185" s="173" t="s">
        <v>215</v>
      </c>
      <c r="H185" s="174">
        <v>0.35599999999999998</v>
      </c>
      <c r="I185" s="175"/>
      <c r="L185" s="171"/>
      <c r="M185" s="176"/>
      <c r="T185" s="177"/>
      <c r="W185" s="240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216</v>
      </c>
      <c r="H186" s="174">
        <v>0.8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3" customFormat="1" x14ac:dyDescent="0.2">
      <c r="B187" s="171"/>
      <c r="D187" s="165" t="s">
        <v>169</v>
      </c>
      <c r="E187" s="172" t="s">
        <v>1</v>
      </c>
      <c r="F187" s="173" t="s">
        <v>217</v>
      </c>
      <c r="H187" s="174">
        <v>14.702999999999999</v>
      </c>
      <c r="I187" s="175"/>
      <c r="L187" s="171"/>
      <c r="M187" s="176"/>
      <c r="T187" s="177"/>
      <c r="W187" s="240"/>
      <c r="AT187" s="172" t="s">
        <v>169</v>
      </c>
      <c r="AU187" s="172" t="s">
        <v>81</v>
      </c>
      <c r="AV187" s="13" t="s">
        <v>81</v>
      </c>
      <c r="AW187" s="13" t="s">
        <v>29</v>
      </c>
      <c r="AX187" s="13" t="s">
        <v>72</v>
      </c>
      <c r="AY187" s="172" t="s">
        <v>162</v>
      </c>
    </row>
    <row r="188" spans="2:65" s="14" customFormat="1" x14ac:dyDescent="0.2">
      <c r="B188" s="178"/>
      <c r="D188" s="165" t="s">
        <v>169</v>
      </c>
      <c r="E188" s="179" t="s">
        <v>1</v>
      </c>
      <c r="F188" s="180" t="s">
        <v>174</v>
      </c>
      <c r="H188" s="181">
        <v>126.58900000000001</v>
      </c>
      <c r="I188" s="182"/>
      <c r="L188" s="178"/>
      <c r="M188" s="183"/>
      <c r="T188" s="184"/>
      <c r="W188" s="248"/>
      <c r="AT188" s="179" t="s">
        <v>169</v>
      </c>
      <c r="AU188" s="179" t="s">
        <v>81</v>
      </c>
      <c r="AV188" s="14" t="s">
        <v>87</v>
      </c>
      <c r="AW188" s="14" t="s">
        <v>29</v>
      </c>
      <c r="AX188" s="14" t="s">
        <v>77</v>
      </c>
      <c r="AY188" s="179" t="s">
        <v>162</v>
      </c>
    </row>
    <row r="189" spans="2:65" s="1" customFormat="1" ht="44.25" customHeight="1" x14ac:dyDescent="0.2">
      <c r="B189" s="121"/>
      <c r="C189" s="151" t="s">
        <v>218</v>
      </c>
      <c r="D189" s="151" t="s">
        <v>164</v>
      </c>
      <c r="E189" s="152" t="s">
        <v>219</v>
      </c>
      <c r="F189" s="153" t="s">
        <v>220</v>
      </c>
      <c r="G189" s="154" t="s">
        <v>167</v>
      </c>
      <c r="H189" s="155">
        <v>843.93299999999999</v>
      </c>
      <c r="I189" s="156"/>
      <c r="J189" s="157">
        <f>ROUND(I189*H189,2)</f>
        <v>0</v>
      </c>
      <c r="K189" s="158"/>
      <c r="L189" s="32"/>
      <c r="M189" s="159" t="s">
        <v>1</v>
      </c>
      <c r="N189" s="120" t="s">
        <v>38</v>
      </c>
      <c r="P189" s="160">
        <f>O189*H189</f>
        <v>0</v>
      </c>
      <c r="Q189" s="160">
        <v>3.15E-2</v>
      </c>
      <c r="R189" s="160">
        <f>Q189*H189</f>
        <v>26.583889500000002</v>
      </c>
      <c r="S189" s="160">
        <v>0</v>
      </c>
      <c r="T189" s="161">
        <f>S189*H189</f>
        <v>0</v>
      </c>
      <c r="W189" s="265"/>
      <c r="AR189" s="162" t="s">
        <v>87</v>
      </c>
      <c r="AT189" s="162" t="s">
        <v>164</v>
      </c>
      <c r="AU189" s="162" t="s">
        <v>81</v>
      </c>
      <c r="AY189" s="17" t="s">
        <v>162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81</v>
      </c>
      <c r="BK189" s="163">
        <f>ROUND(I189*H189,2)</f>
        <v>0</v>
      </c>
      <c r="BL189" s="17" t="s">
        <v>87</v>
      </c>
      <c r="BM189" s="162" t="s">
        <v>221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105</v>
      </c>
      <c r="H190" s="174">
        <v>738.19799999999987</v>
      </c>
      <c r="I190" s="175"/>
      <c r="L190" s="171"/>
      <c r="M190" s="176"/>
      <c r="T190" s="177"/>
      <c r="W190" s="246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110</v>
      </c>
      <c r="H191" s="174">
        <v>2.3759999999999999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107</v>
      </c>
      <c r="H192" s="174">
        <v>5.3360000000000003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3" customFormat="1" x14ac:dyDescent="0.2">
      <c r="B193" s="171"/>
      <c r="D193" s="165" t="s">
        <v>169</v>
      </c>
      <c r="E193" s="172" t="s">
        <v>1</v>
      </c>
      <c r="F193" s="173" t="s">
        <v>101</v>
      </c>
      <c r="H193" s="174">
        <v>98.022999999999996</v>
      </c>
      <c r="I193" s="175"/>
      <c r="L193" s="171"/>
      <c r="M193" s="176"/>
      <c r="T193" s="177"/>
      <c r="W193" s="240"/>
      <c r="AT193" s="172" t="s">
        <v>169</v>
      </c>
      <c r="AU193" s="172" t="s">
        <v>81</v>
      </c>
      <c r="AV193" s="13" t="s">
        <v>81</v>
      </c>
      <c r="AW193" s="13" t="s">
        <v>29</v>
      </c>
      <c r="AX193" s="13" t="s">
        <v>72</v>
      </c>
      <c r="AY193" s="172" t="s">
        <v>162</v>
      </c>
    </row>
    <row r="194" spans="2:65" s="14" customFormat="1" x14ac:dyDescent="0.2">
      <c r="B194" s="178"/>
      <c r="D194" s="165" t="s">
        <v>169</v>
      </c>
      <c r="E194" s="179" t="s">
        <v>1</v>
      </c>
      <c r="F194" s="180" t="s">
        <v>174</v>
      </c>
      <c r="H194" s="181">
        <v>843.93299999999999</v>
      </c>
      <c r="I194" s="182"/>
      <c r="L194" s="178"/>
      <c r="M194" s="183"/>
      <c r="T194" s="184"/>
      <c r="W194" s="242"/>
      <c r="AT194" s="179" t="s">
        <v>169</v>
      </c>
      <c r="AU194" s="179" t="s">
        <v>81</v>
      </c>
      <c r="AV194" s="14" t="s">
        <v>87</v>
      </c>
      <c r="AW194" s="14" t="s">
        <v>29</v>
      </c>
      <c r="AX194" s="14" t="s">
        <v>77</v>
      </c>
      <c r="AY194" s="179" t="s">
        <v>162</v>
      </c>
    </row>
    <row r="195" spans="2:65" s="1" customFormat="1" ht="76.349999999999994" customHeight="1" x14ac:dyDescent="0.2">
      <c r="B195" s="121"/>
      <c r="C195" s="151" t="s">
        <v>222</v>
      </c>
      <c r="D195" s="151" t="s">
        <v>164</v>
      </c>
      <c r="E195" s="152" t="s">
        <v>223</v>
      </c>
      <c r="F195" s="153" t="s">
        <v>224</v>
      </c>
      <c r="G195" s="154" t="s">
        <v>167</v>
      </c>
      <c r="H195" s="155">
        <v>2.3759999999999999</v>
      </c>
      <c r="I195" s="156"/>
      <c r="J195" s="157">
        <f>ROUND(I195*H195,2)</f>
        <v>0</v>
      </c>
      <c r="K195" s="158"/>
      <c r="L195" s="32"/>
      <c r="M195" s="159" t="s">
        <v>1</v>
      </c>
      <c r="N195" s="120" t="s">
        <v>38</v>
      </c>
      <c r="P195" s="160">
        <f>O195*H195</f>
        <v>0</v>
      </c>
      <c r="Q195" s="160">
        <v>1.3680000000000001E-2</v>
      </c>
      <c r="R195" s="160">
        <f>Q195*H195</f>
        <v>3.250368E-2</v>
      </c>
      <c r="S195" s="160">
        <v>0</v>
      </c>
      <c r="T195" s="161">
        <f>S195*H195</f>
        <v>0</v>
      </c>
      <c r="W195" s="262"/>
      <c r="AR195" s="162" t="s">
        <v>87</v>
      </c>
      <c r="AT195" s="162" t="s">
        <v>164</v>
      </c>
      <c r="AU195" s="162" t="s">
        <v>81</v>
      </c>
      <c r="AY195" s="17" t="s">
        <v>162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81</v>
      </c>
      <c r="BK195" s="163">
        <f>ROUND(I195*H195,2)</f>
        <v>0</v>
      </c>
      <c r="BL195" s="17" t="s">
        <v>87</v>
      </c>
      <c r="BM195" s="162" t="s">
        <v>225</v>
      </c>
    </row>
    <row r="196" spans="2:65" s="12" customFormat="1" x14ac:dyDescent="0.2">
      <c r="B196" s="164"/>
      <c r="D196" s="165" t="s">
        <v>169</v>
      </c>
      <c r="E196" s="166" t="s">
        <v>1</v>
      </c>
      <c r="F196" s="167" t="s">
        <v>226</v>
      </c>
      <c r="H196" s="166" t="s">
        <v>1</v>
      </c>
      <c r="I196" s="168"/>
      <c r="L196" s="164"/>
      <c r="M196" s="169"/>
      <c r="T196" s="170"/>
      <c r="W196" s="239"/>
      <c r="AT196" s="166" t="s">
        <v>169</v>
      </c>
      <c r="AU196" s="166" t="s">
        <v>81</v>
      </c>
      <c r="AV196" s="12" t="s">
        <v>77</v>
      </c>
      <c r="AW196" s="12" t="s">
        <v>29</v>
      </c>
      <c r="AX196" s="12" t="s">
        <v>72</v>
      </c>
      <c r="AY196" s="166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227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2" customFormat="1" x14ac:dyDescent="0.2">
      <c r="B198" s="164"/>
      <c r="D198" s="165" t="s">
        <v>169</v>
      </c>
      <c r="E198" s="166" t="s">
        <v>1</v>
      </c>
      <c r="F198" s="167" t="s">
        <v>228</v>
      </c>
      <c r="H198" s="166" t="s">
        <v>1</v>
      </c>
      <c r="I198" s="168"/>
      <c r="L198" s="164"/>
      <c r="M198" s="169"/>
      <c r="T198" s="170"/>
      <c r="W198" s="239"/>
      <c r="AT198" s="166" t="s">
        <v>169</v>
      </c>
      <c r="AU198" s="166" t="s">
        <v>81</v>
      </c>
      <c r="AV198" s="12" t="s">
        <v>77</v>
      </c>
      <c r="AW198" s="12" t="s">
        <v>29</v>
      </c>
      <c r="AX198" s="12" t="s">
        <v>72</v>
      </c>
      <c r="AY198" s="166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229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230</v>
      </c>
      <c r="H200" s="174">
        <v>2.3759999999999999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5" customFormat="1" x14ac:dyDescent="0.2">
      <c r="B201" s="185"/>
      <c r="D201" s="165" t="s">
        <v>169</v>
      </c>
      <c r="E201" s="186" t="s">
        <v>110</v>
      </c>
      <c r="F201" s="187" t="s">
        <v>187</v>
      </c>
      <c r="H201" s="188">
        <v>2.3759999999999999</v>
      </c>
      <c r="I201" s="189"/>
      <c r="L201" s="185"/>
      <c r="M201" s="190"/>
      <c r="T201" s="191"/>
      <c r="W201" s="241"/>
      <c r="AT201" s="186" t="s">
        <v>169</v>
      </c>
      <c r="AU201" s="186" t="s">
        <v>81</v>
      </c>
      <c r="AV201" s="15" t="s">
        <v>84</v>
      </c>
      <c r="AW201" s="15" t="s">
        <v>29</v>
      </c>
      <c r="AX201" s="15" t="s">
        <v>72</v>
      </c>
      <c r="AY201" s="186" t="s">
        <v>162</v>
      </c>
    </row>
    <row r="202" spans="2:65" s="14" customFormat="1" x14ac:dyDescent="0.2">
      <c r="B202" s="178"/>
      <c r="D202" s="165" t="s">
        <v>169</v>
      </c>
      <c r="E202" s="179" t="s">
        <v>1</v>
      </c>
      <c r="F202" s="180" t="s">
        <v>174</v>
      </c>
      <c r="H202" s="181">
        <v>2.3759999999999999</v>
      </c>
      <c r="I202" s="182"/>
      <c r="L202" s="178"/>
      <c r="M202" s="183"/>
      <c r="T202" s="184"/>
      <c r="W202" s="242"/>
      <c r="AT202" s="179" t="s">
        <v>169</v>
      </c>
      <c r="AU202" s="179" t="s">
        <v>81</v>
      </c>
      <c r="AV202" s="14" t="s">
        <v>87</v>
      </c>
      <c r="AW202" s="14" t="s">
        <v>29</v>
      </c>
      <c r="AX202" s="14" t="s">
        <v>77</v>
      </c>
      <c r="AY202" s="179" t="s">
        <v>162</v>
      </c>
    </row>
    <row r="203" spans="2:65" s="12" customFormat="1" ht="33.75" x14ac:dyDescent="0.2">
      <c r="B203" s="164"/>
      <c r="D203" s="165" t="s">
        <v>169</v>
      </c>
      <c r="E203" s="166" t="s">
        <v>1</v>
      </c>
      <c r="F203" s="167" t="s">
        <v>231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2" customFormat="1" ht="33.75" x14ac:dyDescent="0.2">
      <c r="B204" s="164"/>
      <c r="D204" s="165" t="s">
        <v>169</v>
      </c>
      <c r="E204" s="166" t="s">
        <v>1</v>
      </c>
      <c r="F204" s="167" t="s">
        <v>232</v>
      </c>
      <c r="H204" s="166" t="s">
        <v>1</v>
      </c>
      <c r="I204" s="168"/>
      <c r="L204" s="164"/>
      <c r="M204" s="169"/>
      <c r="T204" s="170"/>
      <c r="W204" s="239"/>
      <c r="AT204" s="166" t="s">
        <v>169</v>
      </c>
      <c r="AU204" s="166" t="s">
        <v>81</v>
      </c>
      <c r="AV204" s="12" t="s">
        <v>77</v>
      </c>
      <c r="AW204" s="12" t="s">
        <v>29</v>
      </c>
      <c r="AX204" s="12" t="s">
        <v>72</v>
      </c>
      <c r="AY204" s="166" t="s">
        <v>162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233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2" customFormat="1" ht="33.75" x14ac:dyDescent="0.2">
      <c r="B206" s="164"/>
      <c r="D206" s="165" t="s">
        <v>169</v>
      </c>
      <c r="E206" s="166" t="s">
        <v>1</v>
      </c>
      <c r="F206" s="167" t="s">
        <v>234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235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236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65" s="12" customFormat="1" x14ac:dyDescent="0.2">
      <c r="B209" s="164"/>
      <c r="D209" s="165" t="s">
        <v>169</v>
      </c>
      <c r="E209" s="166" t="s">
        <v>1</v>
      </c>
      <c r="F209" s="167" t="s">
        <v>237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65" s="12" customFormat="1" x14ac:dyDescent="0.2">
      <c r="B210" s="164"/>
      <c r="D210" s="165" t="s">
        <v>169</v>
      </c>
      <c r="E210" s="166" t="s">
        <v>1</v>
      </c>
      <c r="F210" s="167" t="s">
        <v>238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65" s="12" customFormat="1" ht="22.5" x14ac:dyDescent="0.2">
      <c r="B211" s="164"/>
      <c r="D211" s="165" t="s">
        <v>169</v>
      </c>
      <c r="E211" s="166" t="s">
        <v>1</v>
      </c>
      <c r="F211" s="167" t="s">
        <v>239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65" s="12" customFormat="1" ht="33.75" x14ac:dyDescent="0.2">
      <c r="B212" s="164"/>
      <c r="D212" s="165" t="s">
        <v>169</v>
      </c>
      <c r="E212" s="166" t="s">
        <v>1</v>
      </c>
      <c r="F212" s="167" t="s">
        <v>240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65" s="12" customFormat="1" ht="33.75" x14ac:dyDescent="0.2">
      <c r="B213" s="164"/>
      <c r="D213" s="165" t="s">
        <v>169</v>
      </c>
      <c r="E213" s="166" t="s">
        <v>1</v>
      </c>
      <c r="F213" s="167" t="s">
        <v>241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65" s="12" customFormat="1" ht="33.75" x14ac:dyDescent="0.2">
      <c r="B214" s="164"/>
      <c r="D214" s="165" t="s">
        <v>169</v>
      </c>
      <c r="E214" s="166" t="s">
        <v>1</v>
      </c>
      <c r="F214" s="167" t="s">
        <v>242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2" customFormat="1" ht="33.75" x14ac:dyDescent="0.2">
      <c r="B215" s="164"/>
      <c r="D215" s="165" t="s">
        <v>169</v>
      </c>
      <c r="E215" s="166" t="s">
        <v>1</v>
      </c>
      <c r="F215" s="167" t="s">
        <v>243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65" s="12" customFormat="1" ht="22.5" x14ac:dyDescent="0.2">
      <c r="B216" s="164"/>
      <c r="D216" s="165" t="s">
        <v>169</v>
      </c>
      <c r="E216" s="166" t="s">
        <v>1</v>
      </c>
      <c r="F216" s="167" t="s">
        <v>244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65" s="1" customFormat="1" ht="66.75" customHeight="1" x14ac:dyDescent="0.2">
      <c r="B217" s="121"/>
      <c r="C217" s="151" t="s">
        <v>245</v>
      </c>
      <c r="D217" s="151" t="s">
        <v>164</v>
      </c>
      <c r="E217" s="152" t="s">
        <v>246</v>
      </c>
      <c r="F217" s="153" t="s">
        <v>247</v>
      </c>
      <c r="G217" s="154" t="s">
        <v>167</v>
      </c>
      <c r="H217" s="155">
        <v>5.3360000000000003</v>
      </c>
      <c r="I217" s="156"/>
      <c r="J217" s="157">
        <f>ROUND(I217*H217,2)</f>
        <v>0</v>
      </c>
      <c r="K217" s="158"/>
      <c r="L217" s="32"/>
      <c r="M217" s="159" t="s">
        <v>1</v>
      </c>
      <c r="N217" s="120" t="s">
        <v>38</v>
      </c>
      <c r="P217" s="160">
        <f>O217*H217</f>
        <v>0</v>
      </c>
      <c r="Q217" s="160">
        <v>2.0809999999999999E-2</v>
      </c>
      <c r="R217" s="160">
        <f>Q217*H217</f>
        <v>0.11104216</v>
      </c>
      <c r="S217" s="160">
        <v>0</v>
      </c>
      <c r="T217" s="161">
        <f>S217*H217</f>
        <v>0</v>
      </c>
      <c r="W217" s="262"/>
      <c r="AR217" s="162" t="s">
        <v>87</v>
      </c>
      <c r="AT217" s="162" t="s">
        <v>164</v>
      </c>
      <c r="AU217" s="162" t="s">
        <v>81</v>
      </c>
      <c r="AY217" s="17" t="s">
        <v>162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81</v>
      </c>
      <c r="BK217" s="163">
        <f>ROUND(I217*H217,2)</f>
        <v>0</v>
      </c>
      <c r="BL217" s="17" t="s">
        <v>87</v>
      </c>
      <c r="BM217" s="162" t="s">
        <v>248</v>
      </c>
    </row>
    <row r="218" spans="2:65" s="12" customFormat="1" x14ac:dyDescent="0.2">
      <c r="B218" s="164"/>
      <c r="D218" s="165" t="s">
        <v>169</v>
      </c>
      <c r="E218" s="166" t="s">
        <v>1</v>
      </c>
      <c r="F218" s="167" t="s">
        <v>249</v>
      </c>
      <c r="H218" s="166" t="s">
        <v>1</v>
      </c>
      <c r="I218" s="168"/>
      <c r="L218" s="164"/>
      <c r="M218" s="169"/>
      <c r="T218" s="170"/>
      <c r="W218" s="239"/>
      <c r="AT218" s="166" t="s">
        <v>169</v>
      </c>
      <c r="AU218" s="166" t="s">
        <v>81</v>
      </c>
      <c r="AV218" s="12" t="s">
        <v>77</v>
      </c>
      <c r="AW218" s="12" t="s">
        <v>29</v>
      </c>
      <c r="AX218" s="12" t="s">
        <v>72</v>
      </c>
      <c r="AY218" s="166" t="s">
        <v>162</v>
      </c>
    </row>
    <row r="219" spans="2:65" s="12" customFormat="1" x14ac:dyDescent="0.2">
      <c r="B219" s="164"/>
      <c r="D219" s="165" t="s">
        <v>169</v>
      </c>
      <c r="E219" s="166" t="s">
        <v>1</v>
      </c>
      <c r="F219" s="167" t="s">
        <v>227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250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251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3" customFormat="1" x14ac:dyDescent="0.2">
      <c r="B222" s="171"/>
      <c r="D222" s="165" t="s">
        <v>169</v>
      </c>
      <c r="E222" s="172" t="s">
        <v>1</v>
      </c>
      <c r="F222" s="173" t="s">
        <v>252</v>
      </c>
      <c r="H222" s="174">
        <v>5.3360000000000003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65" s="15" customFormat="1" x14ac:dyDescent="0.2">
      <c r="B223" s="185"/>
      <c r="D223" s="165" t="s">
        <v>169</v>
      </c>
      <c r="E223" s="186" t="s">
        <v>107</v>
      </c>
      <c r="F223" s="187" t="s">
        <v>187</v>
      </c>
      <c r="H223" s="188">
        <v>5.3360000000000003</v>
      </c>
      <c r="I223" s="189"/>
      <c r="L223" s="185"/>
      <c r="M223" s="190"/>
      <c r="T223" s="191"/>
      <c r="W223" s="241"/>
      <c r="AT223" s="186" t="s">
        <v>169</v>
      </c>
      <c r="AU223" s="186" t="s">
        <v>81</v>
      </c>
      <c r="AV223" s="15" t="s">
        <v>84</v>
      </c>
      <c r="AW223" s="15" t="s">
        <v>29</v>
      </c>
      <c r="AX223" s="15" t="s">
        <v>72</v>
      </c>
      <c r="AY223" s="186" t="s">
        <v>162</v>
      </c>
    </row>
    <row r="224" spans="2:65" s="14" customFormat="1" x14ac:dyDescent="0.2">
      <c r="B224" s="178"/>
      <c r="D224" s="165" t="s">
        <v>169</v>
      </c>
      <c r="E224" s="179" t="s">
        <v>1</v>
      </c>
      <c r="F224" s="180" t="s">
        <v>174</v>
      </c>
      <c r="H224" s="181">
        <v>5.3360000000000003</v>
      </c>
      <c r="I224" s="182"/>
      <c r="L224" s="178"/>
      <c r="M224" s="183"/>
      <c r="T224" s="184"/>
      <c r="W224" s="242"/>
      <c r="AT224" s="179" t="s">
        <v>169</v>
      </c>
      <c r="AU224" s="179" t="s">
        <v>81</v>
      </c>
      <c r="AV224" s="14" t="s">
        <v>87</v>
      </c>
      <c r="AW224" s="14" t="s">
        <v>29</v>
      </c>
      <c r="AX224" s="14" t="s">
        <v>77</v>
      </c>
      <c r="AY224" s="179" t="s">
        <v>162</v>
      </c>
    </row>
    <row r="225" spans="2:51" s="12" customFormat="1" ht="33.75" x14ac:dyDescent="0.2">
      <c r="B225" s="164"/>
      <c r="D225" s="165" t="s">
        <v>169</v>
      </c>
      <c r="E225" s="166" t="s">
        <v>1</v>
      </c>
      <c r="F225" s="167" t="s">
        <v>231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51" s="12" customFormat="1" ht="33.75" x14ac:dyDescent="0.2">
      <c r="B226" s="164"/>
      <c r="D226" s="165" t="s">
        <v>169</v>
      </c>
      <c r="E226" s="166" t="s">
        <v>1</v>
      </c>
      <c r="F226" s="167" t="s">
        <v>253</v>
      </c>
      <c r="H226" s="166" t="s">
        <v>1</v>
      </c>
      <c r="I226" s="168"/>
      <c r="L226" s="164"/>
      <c r="M226" s="169"/>
      <c r="T226" s="170"/>
      <c r="W226" s="239"/>
      <c r="AT226" s="166" t="s">
        <v>169</v>
      </c>
      <c r="AU226" s="166" t="s">
        <v>81</v>
      </c>
      <c r="AV226" s="12" t="s">
        <v>77</v>
      </c>
      <c r="AW226" s="12" t="s">
        <v>29</v>
      </c>
      <c r="AX226" s="12" t="s">
        <v>72</v>
      </c>
      <c r="AY226" s="166" t="s">
        <v>162</v>
      </c>
    </row>
    <row r="227" spans="2:51" s="12" customFormat="1" x14ac:dyDescent="0.2">
      <c r="B227" s="164"/>
      <c r="D227" s="165" t="s">
        <v>169</v>
      </c>
      <c r="E227" s="166" t="s">
        <v>1</v>
      </c>
      <c r="F227" s="167" t="s">
        <v>233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51" s="12" customFormat="1" ht="33.75" x14ac:dyDescent="0.2">
      <c r="B228" s="164"/>
      <c r="D228" s="165" t="s">
        <v>169</v>
      </c>
      <c r="E228" s="166" t="s">
        <v>1</v>
      </c>
      <c r="F228" s="167" t="s">
        <v>254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51" s="12" customFormat="1" ht="22.5" x14ac:dyDescent="0.2">
      <c r="B229" s="164"/>
      <c r="D229" s="165" t="s">
        <v>169</v>
      </c>
      <c r="E229" s="166" t="s">
        <v>1</v>
      </c>
      <c r="F229" s="167" t="s">
        <v>255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51" s="12" customFormat="1" ht="33.75" x14ac:dyDescent="0.2">
      <c r="B230" s="164"/>
      <c r="D230" s="165" t="s">
        <v>169</v>
      </c>
      <c r="E230" s="166" t="s">
        <v>1</v>
      </c>
      <c r="F230" s="167" t="s">
        <v>256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51" s="12" customFormat="1" ht="22.5" x14ac:dyDescent="0.2">
      <c r="B231" s="164"/>
      <c r="D231" s="165" t="s">
        <v>169</v>
      </c>
      <c r="E231" s="166" t="s">
        <v>1</v>
      </c>
      <c r="F231" s="167" t="s">
        <v>257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51" s="12" customFormat="1" ht="33.75" x14ac:dyDescent="0.2">
      <c r="B232" s="164"/>
      <c r="D232" s="165" t="s">
        <v>169</v>
      </c>
      <c r="E232" s="166" t="s">
        <v>1</v>
      </c>
      <c r="F232" s="167" t="s">
        <v>258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51" s="12" customFormat="1" ht="22.5" x14ac:dyDescent="0.2">
      <c r="B233" s="164"/>
      <c r="D233" s="165" t="s">
        <v>169</v>
      </c>
      <c r="E233" s="166" t="s">
        <v>1</v>
      </c>
      <c r="F233" s="167" t="s">
        <v>259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51" s="12" customFormat="1" ht="33.75" x14ac:dyDescent="0.2">
      <c r="B234" s="164"/>
      <c r="D234" s="165" t="s">
        <v>169</v>
      </c>
      <c r="E234" s="166" t="s">
        <v>1</v>
      </c>
      <c r="F234" s="167" t="s">
        <v>260</v>
      </c>
      <c r="H234" s="166" t="s">
        <v>1</v>
      </c>
      <c r="I234" s="168"/>
      <c r="L234" s="164"/>
      <c r="M234" s="169"/>
      <c r="T234" s="170"/>
      <c r="W234" s="239"/>
      <c r="AT234" s="166" t="s">
        <v>169</v>
      </c>
      <c r="AU234" s="166" t="s">
        <v>81</v>
      </c>
      <c r="AV234" s="12" t="s">
        <v>77</v>
      </c>
      <c r="AW234" s="12" t="s">
        <v>29</v>
      </c>
      <c r="AX234" s="12" t="s">
        <v>72</v>
      </c>
      <c r="AY234" s="166" t="s">
        <v>162</v>
      </c>
    </row>
    <row r="235" spans="2:51" s="12" customFormat="1" ht="22.5" x14ac:dyDescent="0.2">
      <c r="B235" s="164"/>
      <c r="D235" s="165" t="s">
        <v>169</v>
      </c>
      <c r="E235" s="166" t="s">
        <v>1</v>
      </c>
      <c r="F235" s="167" t="s">
        <v>261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51" s="12" customFormat="1" ht="22.5" x14ac:dyDescent="0.2">
      <c r="B236" s="164"/>
      <c r="D236" s="165" t="s">
        <v>169</v>
      </c>
      <c r="E236" s="166" t="s">
        <v>1</v>
      </c>
      <c r="F236" s="167" t="s">
        <v>239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51" s="12" customFormat="1" ht="33.75" x14ac:dyDescent="0.2">
      <c r="B237" s="164"/>
      <c r="D237" s="165" t="s">
        <v>169</v>
      </c>
      <c r="E237" s="166" t="s">
        <v>1</v>
      </c>
      <c r="F237" s="167" t="s">
        <v>240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51" s="12" customFormat="1" ht="33.75" x14ac:dyDescent="0.2">
      <c r="B238" s="164"/>
      <c r="D238" s="165" t="s">
        <v>169</v>
      </c>
      <c r="E238" s="166" t="s">
        <v>1</v>
      </c>
      <c r="F238" s="167" t="s">
        <v>241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51" s="12" customFormat="1" ht="33.75" x14ac:dyDescent="0.2">
      <c r="B239" s="164"/>
      <c r="D239" s="165" t="s">
        <v>169</v>
      </c>
      <c r="E239" s="166" t="s">
        <v>1</v>
      </c>
      <c r="F239" s="167" t="s">
        <v>242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51" s="12" customFormat="1" ht="33.75" x14ac:dyDescent="0.2">
      <c r="B240" s="164"/>
      <c r="D240" s="165" t="s">
        <v>169</v>
      </c>
      <c r="E240" s="166" t="s">
        <v>1</v>
      </c>
      <c r="F240" s="167" t="s">
        <v>243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65" s="12" customFormat="1" ht="22.5" x14ac:dyDescent="0.2">
      <c r="B241" s="164"/>
      <c r="D241" s="165" t="s">
        <v>169</v>
      </c>
      <c r="E241" s="166" t="s">
        <v>1</v>
      </c>
      <c r="F241" s="167" t="s">
        <v>244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65" s="1" customFormat="1" ht="66.75" customHeight="1" x14ac:dyDescent="0.2">
      <c r="B242" s="121"/>
      <c r="C242" s="151" t="s">
        <v>262</v>
      </c>
      <c r="D242" s="151" t="s">
        <v>164</v>
      </c>
      <c r="E242" s="152" t="s">
        <v>263</v>
      </c>
      <c r="F242" s="153" t="s">
        <v>264</v>
      </c>
      <c r="G242" s="154" t="s">
        <v>167</v>
      </c>
      <c r="H242" s="155">
        <v>738.19799999999987</v>
      </c>
      <c r="I242" s="156"/>
      <c r="J242" s="157">
        <f>ROUND(I242*H242,2)</f>
        <v>0</v>
      </c>
      <c r="K242" s="158"/>
      <c r="L242" s="32"/>
      <c r="M242" s="159" t="s">
        <v>1</v>
      </c>
      <c r="N242" s="120" t="s">
        <v>38</v>
      </c>
      <c r="P242" s="160">
        <f>O242*H242</f>
        <v>0</v>
      </c>
      <c r="Q242" s="160">
        <v>3.0059999999999996E-2</v>
      </c>
      <c r="R242" s="160">
        <f>Q242*H242</f>
        <v>22.190231879999992</v>
      </c>
      <c r="S242" s="160">
        <v>0</v>
      </c>
      <c r="T242" s="161">
        <f>S242*H242</f>
        <v>0</v>
      </c>
      <c r="W242" s="262"/>
      <c r="AR242" s="162" t="s">
        <v>87</v>
      </c>
      <c r="AT242" s="162" t="s">
        <v>164</v>
      </c>
      <c r="AU242" s="162" t="s">
        <v>81</v>
      </c>
      <c r="AY242" s="17" t="s">
        <v>162</v>
      </c>
      <c r="BE242" s="163">
        <f>IF(N242="základná",J242,0)</f>
        <v>0</v>
      </c>
      <c r="BF242" s="163">
        <f>IF(N242="znížená",J242,0)</f>
        <v>0</v>
      </c>
      <c r="BG242" s="163">
        <f>IF(N242="zákl. prenesená",J242,0)</f>
        <v>0</v>
      </c>
      <c r="BH242" s="163">
        <f>IF(N242="zníž. prenesená",J242,0)</f>
        <v>0</v>
      </c>
      <c r="BI242" s="163">
        <f>IF(N242="nulová",J242,0)</f>
        <v>0</v>
      </c>
      <c r="BJ242" s="17" t="s">
        <v>81</v>
      </c>
      <c r="BK242" s="163">
        <f>ROUND(I242*H242,2)</f>
        <v>0</v>
      </c>
      <c r="BL242" s="17" t="s">
        <v>87</v>
      </c>
      <c r="BM242" s="162" t="s">
        <v>265</v>
      </c>
    </row>
    <row r="243" spans="2:65" s="12" customFormat="1" x14ac:dyDescent="0.2">
      <c r="B243" s="164"/>
      <c r="D243" s="165" t="s">
        <v>169</v>
      </c>
      <c r="E243" s="166" t="s">
        <v>1</v>
      </c>
      <c r="F243" s="167" t="s">
        <v>266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2" customFormat="1" x14ac:dyDescent="0.2">
      <c r="B244" s="164"/>
      <c r="D244" s="165" t="s">
        <v>169</v>
      </c>
      <c r="E244" s="166" t="s">
        <v>1</v>
      </c>
      <c r="F244" s="167" t="s">
        <v>227</v>
      </c>
      <c r="H244" s="166" t="s">
        <v>1</v>
      </c>
      <c r="I244" s="168"/>
      <c r="L244" s="164"/>
      <c r="M244" s="169"/>
      <c r="T244" s="170"/>
      <c r="W244" s="239"/>
      <c r="AT244" s="166" t="s">
        <v>169</v>
      </c>
      <c r="AU244" s="166" t="s">
        <v>81</v>
      </c>
      <c r="AV244" s="12" t="s">
        <v>77</v>
      </c>
      <c r="AW244" s="12" t="s">
        <v>29</v>
      </c>
      <c r="AX244" s="12" t="s">
        <v>72</v>
      </c>
      <c r="AY244" s="166" t="s">
        <v>162</v>
      </c>
    </row>
    <row r="245" spans="2:65" s="12" customFormat="1" x14ac:dyDescent="0.2">
      <c r="B245" s="164"/>
      <c r="D245" s="165" t="s">
        <v>169</v>
      </c>
      <c r="E245" s="166" t="s">
        <v>1</v>
      </c>
      <c r="F245" s="167" t="s">
        <v>250</v>
      </c>
      <c r="H245" s="166" t="s">
        <v>1</v>
      </c>
      <c r="I245" s="168"/>
      <c r="L245" s="164"/>
      <c r="M245" s="169"/>
      <c r="T245" s="170"/>
      <c r="W245" s="239"/>
      <c r="AT245" s="166" t="s">
        <v>169</v>
      </c>
      <c r="AU245" s="166" t="s">
        <v>81</v>
      </c>
      <c r="AV245" s="12" t="s">
        <v>77</v>
      </c>
      <c r="AW245" s="12" t="s">
        <v>29</v>
      </c>
      <c r="AX245" s="12" t="s">
        <v>72</v>
      </c>
      <c r="AY245" s="166" t="s">
        <v>162</v>
      </c>
    </row>
    <row r="246" spans="2:65" s="12" customFormat="1" x14ac:dyDescent="0.2">
      <c r="B246" s="164"/>
      <c r="D246" s="165" t="s">
        <v>169</v>
      </c>
      <c r="E246" s="166" t="s">
        <v>1</v>
      </c>
      <c r="F246" s="167" t="s">
        <v>267</v>
      </c>
      <c r="H246" s="166" t="s">
        <v>1</v>
      </c>
      <c r="I246" s="168"/>
      <c r="L246" s="164"/>
      <c r="M246" s="169"/>
      <c r="T246" s="170"/>
      <c r="W246" s="239"/>
      <c r="AT246" s="166" t="s">
        <v>169</v>
      </c>
      <c r="AU246" s="166" t="s">
        <v>81</v>
      </c>
      <c r="AV246" s="12" t="s">
        <v>77</v>
      </c>
      <c r="AW246" s="12" t="s">
        <v>29</v>
      </c>
      <c r="AX246" s="12" t="s">
        <v>72</v>
      </c>
      <c r="AY246" s="166" t="s">
        <v>162</v>
      </c>
    </row>
    <row r="247" spans="2:65" s="13" customFormat="1" x14ac:dyDescent="0.2">
      <c r="B247" s="171"/>
      <c r="D247" s="165" t="s">
        <v>169</v>
      </c>
      <c r="E247" s="172" t="s">
        <v>1</v>
      </c>
      <c r="F247" s="173" t="s">
        <v>268</v>
      </c>
      <c r="H247" s="174">
        <v>771.32600000000002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65" s="13" customFormat="1" x14ac:dyDescent="0.2">
      <c r="B248" s="171"/>
      <c r="D248" s="165" t="s">
        <v>169</v>
      </c>
      <c r="E248" s="172" t="s">
        <v>1</v>
      </c>
      <c r="F248" s="173" t="s">
        <v>269</v>
      </c>
      <c r="H248" s="174">
        <v>-0.70399999999999985</v>
      </c>
      <c r="I248" s="175"/>
      <c r="L248" s="171"/>
      <c r="M248" s="176"/>
      <c r="T248" s="177"/>
      <c r="W248" s="240"/>
      <c r="AT248" s="172" t="s">
        <v>169</v>
      </c>
      <c r="AU248" s="172" t="s">
        <v>81</v>
      </c>
      <c r="AV248" s="13" t="s">
        <v>81</v>
      </c>
      <c r="AW248" s="13" t="s">
        <v>29</v>
      </c>
      <c r="AX248" s="13" t="s">
        <v>72</v>
      </c>
      <c r="AY248" s="172" t="s">
        <v>162</v>
      </c>
    </row>
    <row r="249" spans="2:65" s="13" customFormat="1" x14ac:dyDescent="0.2">
      <c r="B249" s="171"/>
      <c r="D249" s="165" t="s">
        <v>169</v>
      </c>
      <c r="E249" s="172" t="s">
        <v>1</v>
      </c>
      <c r="F249" s="173" t="s">
        <v>270</v>
      </c>
      <c r="H249" s="174">
        <v>-141.12</v>
      </c>
      <c r="I249" s="175"/>
      <c r="L249" s="171"/>
      <c r="M249" s="176"/>
      <c r="T249" s="177"/>
      <c r="W249" s="240"/>
      <c r="AT249" s="172" t="s">
        <v>169</v>
      </c>
      <c r="AU249" s="172" t="s">
        <v>81</v>
      </c>
      <c r="AV249" s="13" t="s">
        <v>81</v>
      </c>
      <c r="AW249" s="13" t="s">
        <v>29</v>
      </c>
      <c r="AX249" s="13" t="s">
        <v>72</v>
      </c>
      <c r="AY249" s="172" t="s">
        <v>162</v>
      </c>
    </row>
    <row r="250" spans="2:65" s="12" customFormat="1" x14ac:dyDescent="0.2">
      <c r="B250" s="164"/>
      <c r="D250" s="165" t="s">
        <v>169</v>
      </c>
      <c r="E250" s="166" t="s">
        <v>1</v>
      </c>
      <c r="F250" s="167" t="s">
        <v>228</v>
      </c>
      <c r="H250" s="166" t="s">
        <v>1</v>
      </c>
      <c r="I250" s="168"/>
      <c r="L250" s="164"/>
      <c r="M250" s="169"/>
      <c r="T250" s="170"/>
      <c r="W250" s="239"/>
      <c r="AT250" s="166" t="s">
        <v>169</v>
      </c>
      <c r="AU250" s="166" t="s">
        <v>81</v>
      </c>
      <c r="AV250" s="12" t="s">
        <v>77</v>
      </c>
      <c r="AW250" s="12" t="s">
        <v>29</v>
      </c>
      <c r="AX250" s="12" t="s">
        <v>72</v>
      </c>
      <c r="AY250" s="166" t="s">
        <v>162</v>
      </c>
    </row>
    <row r="251" spans="2:65" s="12" customFormat="1" x14ac:dyDescent="0.2">
      <c r="B251" s="164"/>
      <c r="D251" s="165" t="s">
        <v>169</v>
      </c>
      <c r="E251" s="166" t="s">
        <v>1</v>
      </c>
      <c r="F251" s="167" t="s">
        <v>229</v>
      </c>
      <c r="H251" s="166" t="s">
        <v>1</v>
      </c>
      <c r="I251" s="168"/>
      <c r="L251" s="164"/>
      <c r="M251" s="169"/>
      <c r="T251" s="170"/>
      <c r="W251" s="239"/>
      <c r="AT251" s="166" t="s">
        <v>169</v>
      </c>
      <c r="AU251" s="166" t="s">
        <v>81</v>
      </c>
      <c r="AV251" s="12" t="s">
        <v>77</v>
      </c>
      <c r="AW251" s="12" t="s">
        <v>29</v>
      </c>
      <c r="AX251" s="12" t="s">
        <v>72</v>
      </c>
      <c r="AY251" s="166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271</v>
      </c>
      <c r="H252" s="174">
        <v>143.78399999999999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3" customFormat="1" x14ac:dyDescent="0.2">
      <c r="B253" s="171"/>
      <c r="D253" s="165" t="s">
        <v>169</v>
      </c>
      <c r="E253" s="172" t="s">
        <v>1</v>
      </c>
      <c r="F253" s="173" t="s">
        <v>272</v>
      </c>
      <c r="H253" s="174">
        <v>-0.312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65" s="13" customFormat="1" x14ac:dyDescent="0.2">
      <c r="B254" s="171"/>
      <c r="D254" s="165" t="s">
        <v>169</v>
      </c>
      <c r="E254" s="172" t="s">
        <v>1</v>
      </c>
      <c r="F254" s="173" t="s">
        <v>273</v>
      </c>
      <c r="H254" s="174">
        <v>-32.4</v>
      </c>
      <c r="I254" s="175"/>
      <c r="L254" s="171"/>
      <c r="M254" s="176"/>
      <c r="T254" s="177"/>
      <c r="W254" s="240"/>
      <c r="AT254" s="172" t="s">
        <v>169</v>
      </c>
      <c r="AU254" s="172" t="s">
        <v>81</v>
      </c>
      <c r="AV254" s="13" t="s">
        <v>81</v>
      </c>
      <c r="AW254" s="13" t="s">
        <v>29</v>
      </c>
      <c r="AX254" s="13" t="s">
        <v>72</v>
      </c>
      <c r="AY254" s="172" t="s">
        <v>162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274</v>
      </c>
      <c r="H255" s="174">
        <v>-2.3759999999999999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5" customFormat="1" x14ac:dyDescent="0.2">
      <c r="B256" s="185"/>
      <c r="D256" s="165" t="s">
        <v>169</v>
      </c>
      <c r="E256" s="186" t="s">
        <v>105</v>
      </c>
      <c r="F256" s="187" t="s">
        <v>187</v>
      </c>
      <c r="H256" s="188">
        <v>738.19799999999987</v>
      </c>
      <c r="I256" s="189"/>
      <c r="L256" s="185"/>
      <c r="M256" s="190"/>
      <c r="T256" s="191"/>
      <c r="W256" s="241"/>
      <c r="AT256" s="186" t="s">
        <v>169</v>
      </c>
      <c r="AU256" s="186" t="s">
        <v>81</v>
      </c>
      <c r="AV256" s="15" t="s">
        <v>84</v>
      </c>
      <c r="AW256" s="15" t="s">
        <v>29</v>
      </c>
      <c r="AX256" s="15" t="s">
        <v>72</v>
      </c>
      <c r="AY256" s="186" t="s">
        <v>162</v>
      </c>
    </row>
    <row r="257" spans="2:51" s="14" customFormat="1" x14ac:dyDescent="0.2">
      <c r="B257" s="178"/>
      <c r="D257" s="165" t="s">
        <v>169</v>
      </c>
      <c r="E257" s="179" t="s">
        <v>1</v>
      </c>
      <c r="F257" s="180" t="s">
        <v>174</v>
      </c>
      <c r="H257" s="181">
        <v>738.19799999999987</v>
      </c>
      <c r="I257" s="182"/>
      <c r="L257" s="178"/>
      <c r="M257" s="183"/>
      <c r="T257" s="184"/>
      <c r="W257" s="242"/>
      <c r="AT257" s="179" t="s">
        <v>169</v>
      </c>
      <c r="AU257" s="179" t="s">
        <v>81</v>
      </c>
      <c r="AV257" s="14" t="s">
        <v>87</v>
      </c>
      <c r="AW257" s="14" t="s">
        <v>29</v>
      </c>
      <c r="AX257" s="14" t="s">
        <v>77</v>
      </c>
      <c r="AY257" s="179" t="s">
        <v>162</v>
      </c>
    </row>
    <row r="258" spans="2:51" s="12" customFormat="1" ht="33.75" x14ac:dyDescent="0.2">
      <c r="B258" s="164"/>
      <c r="D258" s="165" t="s">
        <v>169</v>
      </c>
      <c r="E258" s="166" t="s">
        <v>1</v>
      </c>
      <c r="F258" s="167" t="s">
        <v>231</v>
      </c>
      <c r="H258" s="166" t="s">
        <v>1</v>
      </c>
      <c r="I258" s="168"/>
      <c r="L258" s="164"/>
      <c r="M258" s="169"/>
      <c r="T258" s="170"/>
      <c r="W258" s="239"/>
      <c r="AT258" s="166" t="s">
        <v>169</v>
      </c>
      <c r="AU258" s="166" t="s">
        <v>81</v>
      </c>
      <c r="AV258" s="12" t="s">
        <v>77</v>
      </c>
      <c r="AW258" s="12" t="s">
        <v>29</v>
      </c>
      <c r="AX258" s="12" t="s">
        <v>72</v>
      </c>
      <c r="AY258" s="166" t="s">
        <v>162</v>
      </c>
    </row>
    <row r="259" spans="2:51" s="12" customFormat="1" ht="33.75" x14ac:dyDescent="0.2">
      <c r="B259" s="164"/>
      <c r="D259" s="165" t="s">
        <v>169</v>
      </c>
      <c r="E259" s="166" t="s">
        <v>1</v>
      </c>
      <c r="F259" s="167" t="s">
        <v>253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233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2" customFormat="1" ht="33.75" x14ac:dyDescent="0.2">
      <c r="B261" s="164"/>
      <c r="D261" s="165" t="s">
        <v>169</v>
      </c>
      <c r="E261" s="166" t="s">
        <v>1</v>
      </c>
      <c r="F261" s="167" t="s">
        <v>254</v>
      </c>
      <c r="H261" s="166" t="s">
        <v>1</v>
      </c>
      <c r="I261" s="168"/>
      <c r="L261" s="164"/>
      <c r="M261" s="169"/>
      <c r="T261" s="170"/>
      <c r="W261" s="239"/>
      <c r="AT261" s="166" t="s">
        <v>169</v>
      </c>
      <c r="AU261" s="166" t="s">
        <v>81</v>
      </c>
      <c r="AV261" s="12" t="s">
        <v>77</v>
      </c>
      <c r="AW261" s="12" t="s">
        <v>29</v>
      </c>
      <c r="AX261" s="12" t="s">
        <v>72</v>
      </c>
      <c r="AY261" s="166" t="s">
        <v>162</v>
      </c>
    </row>
    <row r="262" spans="2:51" s="12" customFormat="1" ht="22.5" x14ac:dyDescent="0.2">
      <c r="B262" s="164"/>
      <c r="D262" s="165" t="s">
        <v>169</v>
      </c>
      <c r="E262" s="166" t="s">
        <v>1</v>
      </c>
      <c r="F262" s="167" t="s">
        <v>255</v>
      </c>
      <c r="H262" s="166" t="s">
        <v>1</v>
      </c>
      <c r="I262" s="168"/>
      <c r="L262" s="164"/>
      <c r="M262" s="169"/>
      <c r="T262" s="170"/>
      <c r="W262" s="239"/>
      <c r="AT262" s="166" t="s">
        <v>169</v>
      </c>
      <c r="AU262" s="166" t="s">
        <v>81</v>
      </c>
      <c r="AV262" s="12" t="s">
        <v>77</v>
      </c>
      <c r="AW262" s="12" t="s">
        <v>29</v>
      </c>
      <c r="AX262" s="12" t="s">
        <v>72</v>
      </c>
      <c r="AY262" s="166" t="s">
        <v>162</v>
      </c>
    </row>
    <row r="263" spans="2:51" s="12" customFormat="1" ht="33.75" x14ac:dyDescent="0.2">
      <c r="B263" s="164"/>
      <c r="D263" s="165" t="s">
        <v>169</v>
      </c>
      <c r="E263" s="166" t="s">
        <v>1</v>
      </c>
      <c r="F263" s="167" t="s">
        <v>256</v>
      </c>
      <c r="H263" s="166" t="s">
        <v>1</v>
      </c>
      <c r="I263" s="168"/>
      <c r="L263" s="164"/>
      <c r="M263" s="169"/>
      <c r="T263" s="170"/>
      <c r="W263" s="239"/>
      <c r="AT263" s="166" t="s">
        <v>169</v>
      </c>
      <c r="AU263" s="166" t="s">
        <v>81</v>
      </c>
      <c r="AV263" s="12" t="s">
        <v>77</v>
      </c>
      <c r="AW263" s="12" t="s">
        <v>29</v>
      </c>
      <c r="AX263" s="12" t="s">
        <v>72</v>
      </c>
      <c r="AY263" s="166" t="s">
        <v>162</v>
      </c>
    </row>
    <row r="264" spans="2:51" s="12" customFormat="1" ht="22.5" x14ac:dyDescent="0.2">
      <c r="B264" s="164"/>
      <c r="D264" s="165" t="s">
        <v>169</v>
      </c>
      <c r="E264" s="166" t="s">
        <v>1</v>
      </c>
      <c r="F264" s="167" t="s">
        <v>257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51" s="12" customFormat="1" ht="33.75" x14ac:dyDescent="0.2">
      <c r="B265" s="164"/>
      <c r="D265" s="165" t="s">
        <v>169</v>
      </c>
      <c r="E265" s="166" t="s">
        <v>1</v>
      </c>
      <c r="F265" s="167" t="s">
        <v>258</v>
      </c>
      <c r="H265" s="166" t="s">
        <v>1</v>
      </c>
      <c r="I265" s="168"/>
      <c r="L265" s="164"/>
      <c r="M265" s="169"/>
      <c r="T265" s="170"/>
      <c r="W265" s="239"/>
      <c r="AT265" s="166" t="s">
        <v>169</v>
      </c>
      <c r="AU265" s="166" t="s">
        <v>81</v>
      </c>
      <c r="AV265" s="12" t="s">
        <v>77</v>
      </c>
      <c r="AW265" s="12" t="s">
        <v>29</v>
      </c>
      <c r="AX265" s="12" t="s">
        <v>72</v>
      </c>
      <c r="AY265" s="166" t="s">
        <v>162</v>
      </c>
    </row>
    <row r="266" spans="2:51" s="12" customFormat="1" ht="22.5" x14ac:dyDescent="0.2">
      <c r="B266" s="164"/>
      <c r="D266" s="165" t="s">
        <v>169</v>
      </c>
      <c r="E266" s="166" t="s">
        <v>1</v>
      </c>
      <c r="F266" s="167" t="s">
        <v>259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2" customFormat="1" ht="33.75" x14ac:dyDescent="0.2">
      <c r="B267" s="164"/>
      <c r="D267" s="165" t="s">
        <v>169</v>
      </c>
      <c r="E267" s="166" t="s">
        <v>1</v>
      </c>
      <c r="F267" s="167" t="s">
        <v>260</v>
      </c>
      <c r="H267" s="166" t="s">
        <v>1</v>
      </c>
      <c r="I267" s="168"/>
      <c r="L267" s="164"/>
      <c r="M267" s="169"/>
      <c r="T267" s="170"/>
      <c r="W267" s="239"/>
      <c r="AT267" s="166" t="s">
        <v>169</v>
      </c>
      <c r="AU267" s="166" t="s">
        <v>81</v>
      </c>
      <c r="AV267" s="12" t="s">
        <v>77</v>
      </c>
      <c r="AW267" s="12" t="s">
        <v>29</v>
      </c>
      <c r="AX267" s="12" t="s">
        <v>72</v>
      </c>
      <c r="AY267" s="166" t="s">
        <v>162</v>
      </c>
    </row>
    <row r="268" spans="2:51" s="12" customFormat="1" ht="22.5" x14ac:dyDescent="0.2">
      <c r="B268" s="164"/>
      <c r="D268" s="165" t="s">
        <v>169</v>
      </c>
      <c r="E268" s="166" t="s">
        <v>1</v>
      </c>
      <c r="F268" s="167" t="s">
        <v>261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2" customFormat="1" ht="22.5" x14ac:dyDescent="0.2">
      <c r="B269" s="164"/>
      <c r="D269" s="165" t="s">
        <v>169</v>
      </c>
      <c r="E269" s="166" t="s">
        <v>1</v>
      </c>
      <c r="F269" s="167" t="s">
        <v>239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2" customFormat="1" ht="33.75" x14ac:dyDescent="0.2">
      <c r="B270" s="164"/>
      <c r="D270" s="165" t="s">
        <v>169</v>
      </c>
      <c r="E270" s="166" t="s">
        <v>1</v>
      </c>
      <c r="F270" s="167" t="s">
        <v>240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51" s="12" customFormat="1" ht="33.75" x14ac:dyDescent="0.2">
      <c r="B271" s="164"/>
      <c r="D271" s="165" t="s">
        <v>169</v>
      </c>
      <c r="E271" s="166" t="s">
        <v>1</v>
      </c>
      <c r="F271" s="167" t="s">
        <v>241</v>
      </c>
      <c r="H271" s="166" t="s">
        <v>1</v>
      </c>
      <c r="I271" s="168"/>
      <c r="L271" s="164"/>
      <c r="M271" s="169"/>
      <c r="T271" s="170"/>
      <c r="W271" s="239"/>
      <c r="AT271" s="166" t="s">
        <v>169</v>
      </c>
      <c r="AU271" s="166" t="s">
        <v>81</v>
      </c>
      <c r="AV271" s="12" t="s">
        <v>77</v>
      </c>
      <c r="AW271" s="12" t="s">
        <v>29</v>
      </c>
      <c r="AX271" s="12" t="s">
        <v>72</v>
      </c>
      <c r="AY271" s="166" t="s">
        <v>162</v>
      </c>
    </row>
    <row r="272" spans="2:51" s="12" customFormat="1" ht="33.75" x14ac:dyDescent="0.2">
      <c r="B272" s="164"/>
      <c r="D272" s="165" t="s">
        <v>169</v>
      </c>
      <c r="E272" s="166" t="s">
        <v>1</v>
      </c>
      <c r="F272" s="167" t="s">
        <v>242</v>
      </c>
      <c r="H272" s="166" t="s">
        <v>1</v>
      </c>
      <c r="I272" s="168"/>
      <c r="L272" s="164"/>
      <c r="M272" s="169"/>
      <c r="T272" s="170"/>
      <c r="W272" s="239"/>
      <c r="AT272" s="166" t="s">
        <v>169</v>
      </c>
      <c r="AU272" s="166" t="s">
        <v>81</v>
      </c>
      <c r="AV272" s="12" t="s">
        <v>77</v>
      </c>
      <c r="AW272" s="12" t="s">
        <v>29</v>
      </c>
      <c r="AX272" s="12" t="s">
        <v>72</v>
      </c>
      <c r="AY272" s="166" t="s">
        <v>162</v>
      </c>
    </row>
    <row r="273" spans="2:65" s="12" customFormat="1" ht="33.75" x14ac:dyDescent="0.2">
      <c r="B273" s="164"/>
      <c r="D273" s="165" t="s">
        <v>169</v>
      </c>
      <c r="E273" s="166" t="s">
        <v>1</v>
      </c>
      <c r="F273" s="167" t="s">
        <v>243</v>
      </c>
      <c r="H273" s="166" t="s">
        <v>1</v>
      </c>
      <c r="I273" s="168"/>
      <c r="L273" s="164"/>
      <c r="M273" s="169"/>
      <c r="T273" s="170"/>
      <c r="W273" s="239"/>
      <c r="AT273" s="166" t="s">
        <v>169</v>
      </c>
      <c r="AU273" s="166" t="s">
        <v>81</v>
      </c>
      <c r="AV273" s="12" t="s">
        <v>77</v>
      </c>
      <c r="AW273" s="12" t="s">
        <v>29</v>
      </c>
      <c r="AX273" s="12" t="s">
        <v>72</v>
      </c>
      <c r="AY273" s="166" t="s">
        <v>162</v>
      </c>
    </row>
    <row r="274" spans="2:65" s="12" customFormat="1" ht="22.5" x14ac:dyDescent="0.2">
      <c r="B274" s="164"/>
      <c r="D274" s="165" t="s">
        <v>169</v>
      </c>
      <c r="E274" s="166" t="s">
        <v>1</v>
      </c>
      <c r="F274" s="167" t="s">
        <v>244</v>
      </c>
      <c r="H274" s="166" t="s">
        <v>1</v>
      </c>
      <c r="I274" s="168"/>
      <c r="L274" s="164"/>
      <c r="M274" s="169"/>
      <c r="T274" s="170"/>
      <c r="W274" s="244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65" s="1" customFormat="1" ht="76.349999999999994" customHeight="1" x14ac:dyDescent="0.2">
      <c r="B275" s="121"/>
      <c r="C275" s="151" t="s">
        <v>275</v>
      </c>
      <c r="D275" s="151" t="s">
        <v>164</v>
      </c>
      <c r="E275" s="152" t="s">
        <v>276</v>
      </c>
      <c r="F275" s="153" t="s">
        <v>277</v>
      </c>
      <c r="G275" s="154" t="s">
        <v>167</v>
      </c>
      <c r="H275" s="155">
        <v>9.3379999999999992</v>
      </c>
      <c r="I275" s="156"/>
      <c r="J275" s="157">
        <f>ROUND(I275*H275,2)</f>
        <v>0</v>
      </c>
      <c r="K275" s="158"/>
      <c r="L275" s="32"/>
      <c r="M275" s="159" t="s">
        <v>1</v>
      </c>
      <c r="N275" s="120" t="s">
        <v>38</v>
      </c>
      <c r="P275" s="160">
        <f>O275*H275</f>
        <v>0</v>
      </c>
      <c r="Q275" s="160">
        <v>3.0059999999999996E-2</v>
      </c>
      <c r="R275" s="160">
        <f>Q275*H275</f>
        <v>0.28070027999999997</v>
      </c>
      <c r="S275" s="160">
        <v>0</v>
      </c>
      <c r="T275" s="161">
        <f>S275*H275</f>
        <v>0</v>
      </c>
      <c r="W275" s="262"/>
      <c r="AR275" s="162" t="s">
        <v>87</v>
      </c>
      <c r="AT275" s="162" t="s">
        <v>164</v>
      </c>
      <c r="AU275" s="162" t="s">
        <v>81</v>
      </c>
      <c r="AY275" s="17" t="s">
        <v>162</v>
      </c>
      <c r="BE275" s="163">
        <f>IF(N275="základná",J275,0)</f>
        <v>0</v>
      </c>
      <c r="BF275" s="163">
        <f>IF(N275="znížená",J275,0)</f>
        <v>0</v>
      </c>
      <c r="BG275" s="163">
        <f>IF(N275="zákl. prenesená",J275,0)</f>
        <v>0</v>
      </c>
      <c r="BH275" s="163">
        <f>IF(N275="zníž. prenesená",J275,0)</f>
        <v>0</v>
      </c>
      <c r="BI275" s="163">
        <f>IF(N275="nulová",J275,0)</f>
        <v>0</v>
      </c>
      <c r="BJ275" s="17" t="s">
        <v>81</v>
      </c>
      <c r="BK275" s="163">
        <f>ROUND(I275*H275,2)</f>
        <v>0</v>
      </c>
      <c r="BL275" s="17" t="s">
        <v>87</v>
      </c>
      <c r="BM275" s="162" t="s">
        <v>278</v>
      </c>
    </row>
    <row r="276" spans="2:65" s="12" customFormat="1" x14ac:dyDescent="0.2">
      <c r="B276" s="164"/>
      <c r="D276" s="165" t="s">
        <v>169</v>
      </c>
      <c r="E276" s="166" t="s">
        <v>1</v>
      </c>
      <c r="F276" s="167" t="s">
        <v>279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65" s="12" customFormat="1" x14ac:dyDescent="0.2">
      <c r="B277" s="164"/>
      <c r="D277" s="165" t="s">
        <v>169</v>
      </c>
      <c r="E277" s="166" t="s">
        <v>1</v>
      </c>
      <c r="F277" s="167" t="s">
        <v>227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65" s="12" customFormat="1" x14ac:dyDescent="0.2">
      <c r="B278" s="164"/>
      <c r="D278" s="165" t="s">
        <v>169</v>
      </c>
      <c r="E278" s="166" t="s">
        <v>1</v>
      </c>
      <c r="F278" s="167" t="s">
        <v>250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65" s="12" customFormat="1" x14ac:dyDescent="0.2">
      <c r="B279" s="164"/>
      <c r="D279" s="165" t="s">
        <v>169</v>
      </c>
      <c r="E279" s="166" t="s">
        <v>1</v>
      </c>
      <c r="F279" s="167" t="s">
        <v>280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65" s="13" customFormat="1" x14ac:dyDescent="0.2">
      <c r="B280" s="171"/>
      <c r="D280" s="165" t="s">
        <v>169</v>
      </c>
      <c r="E280" s="172" t="s">
        <v>1</v>
      </c>
      <c r="F280" s="173" t="s">
        <v>281</v>
      </c>
      <c r="H280" s="174">
        <v>9.3379999999999992</v>
      </c>
      <c r="I280" s="175"/>
      <c r="L280" s="171"/>
      <c r="M280" s="176"/>
      <c r="T280" s="177"/>
      <c r="W280" s="240"/>
      <c r="AT280" s="172" t="s">
        <v>169</v>
      </c>
      <c r="AU280" s="172" t="s">
        <v>81</v>
      </c>
      <c r="AV280" s="13" t="s">
        <v>81</v>
      </c>
      <c r="AW280" s="13" t="s">
        <v>29</v>
      </c>
      <c r="AX280" s="13" t="s">
        <v>72</v>
      </c>
      <c r="AY280" s="172" t="s">
        <v>162</v>
      </c>
    </row>
    <row r="281" spans="2:65" s="15" customFormat="1" x14ac:dyDescent="0.2">
      <c r="B281" s="185"/>
      <c r="D281" s="165" t="s">
        <v>169</v>
      </c>
      <c r="E281" s="186" t="s">
        <v>103</v>
      </c>
      <c r="F281" s="187" t="s">
        <v>187</v>
      </c>
      <c r="H281" s="188">
        <v>9.3379999999999992</v>
      </c>
      <c r="I281" s="189"/>
      <c r="L281" s="185"/>
      <c r="M281" s="190"/>
      <c r="T281" s="191"/>
      <c r="W281" s="241"/>
      <c r="AT281" s="186" t="s">
        <v>169</v>
      </c>
      <c r="AU281" s="186" t="s">
        <v>81</v>
      </c>
      <c r="AV281" s="15" t="s">
        <v>84</v>
      </c>
      <c r="AW281" s="15" t="s">
        <v>29</v>
      </c>
      <c r="AX281" s="15" t="s">
        <v>72</v>
      </c>
      <c r="AY281" s="186" t="s">
        <v>162</v>
      </c>
    </row>
    <row r="282" spans="2:65" s="14" customFormat="1" x14ac:dyDescent="0.2">
      <c r="B282" s="178"/>
      <c r="D282" s="165" t="s">
        <v>169</v>
      </c>
      <c r="E282" s="179" t="s">
        <v>1</v>
      </c>
      <c r="F282" s="180" t="s">
        <v>174</v>
      </c>
      <c r="H282" s="181">
        <v>9.3379999999999992</v>
      </c>
      <c r="I282" s="182"/>
      <c r="L282" s="178"/>
      <c r="M282" s="183"/>
      <c r="T282" s="184"/>
      <c r="W282" s="242"/>
      <c r="AT282" s="179" t="s">
        <v>169</v>
      </c>
      <c r="AU282" s="179" t="s">
        <v>81</v>
      </c>
      <c r="AV282" s="14" t="s">
        <v>87</v>
      </c>
      <c r="AW282" s="14" t="s">
        <v>29</v>
      </c>
      <c r="AX282" s="14" t="s">
        <v>77</v>
      </c>
      <c r="AY282" s="179" t="s">
        <v>162</v>
      </c>
    </row>
    <row r="283" spans="2:65" s="12" customFormat="1" ht="33.75" x14ac:dyDescent="0.2">
      <c r="B283" s="164"/>
      <c r="D283" s="165" t="s">
        <v>169</v>
      </c>
      <c r="E283" s="166" t="s">
        <v>1</v>
      </c>
      <c r="F283" s="167" t="s">
        <v>231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65" s="12" customFormat="1" ht="33.75" x14ac:dyDescent="0.2">
      <c r="B284" s="164"/>
      <c r="D284" s="165" t="s">
        <v>169</v>
      </c>
      <c r="E284" s="166" t="s">
        <v>1</v>
      </c>
      <c r="F284" s="167" t="s">
        <v>253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65" s="12" customFormat="1" x14ac:dyDescent="0.2">
      <c r="B285" s="164"/>
      <c r="D285" s="165" t="s">
        <v>169</v>
      </c>
      <c r="E285" s="166" t="s">
        <v>1</v>
      </c>
      <c r="F285" s="167" t="s">
        <v>233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65" s="12" customFormat="1" ht="33.75" x14ac:dyDescent="0.2">
      <c r="B286" s="164"/>
      <c r="D286" s="165" t="s">
        <v>169</v>
      </c>
      <c r="E286" s="166" t="s">
        <v>1</v>
      </c>
      <c r="F286" s="167" t="s">
        <v>254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65" s="12" customFormat="1" ht="22.5" x14ac:dyDescent="0.2">
      <c r="B287" s="164"/>
      <c r="D287" s="165" t="s">
        <v>169</v>
      </c>
      <c r="E287" s="166" t="s">
        <v>1</v>
      </c>
      <c r="F287" s="167" t="s">
        <v>255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65" s="12" customFormat="1" ht="33.75" x14ac:dyDescent="0.2">
      <c r="B288" s="164"/>
      <c r="D288" s="165" t="s">
        <v>169</v>
      </c>
      <c r="E288" s="166" t="s">
        <v>1</v>
      </c>
      <c r="F288" s="167" t="s">
        <v>256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22.5" x14ac:dyDescent="0.2">
      <c r="B289" s="164"/>
      <c r="D289" s="165" t="s">
        <v>169</v>
      </c>
      <c r="E289" s="166" t="s">
        <v>1</v>
      </c>
      <c r="F289" s="167" t="s">
        <v>257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33.75" x14ac:dyDescent="0.2">
      <c r="B290" s="164"/>
      <c r="D290" s="165" t="s">
        <v>169</v>
      </c>
      <c r="E290" s="166" t="s">
        <v>1</v>
      </c>
      <c r="F290" s="167" t="s">
        <v>258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22.5" x14ac:dyDescent="0.2">
      <c r="B291" s="164"/>
      <c r="D291" s="165" t="s">
        <v>169</v>
      </c>
      <c r="E291" s="166" t="s">
        <v>1</v>
      </c>
      <c r="F291" s="167" t="s">
        <v>259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33.75" x14ac:dyDescent="0.2">
      <c r="B292" s="164"/>
      <c r="D292" s="165" t="s">
        <v>169</v>
      </c>
      <c r="E292" s="166" t="s">
        <v>1</v>
      </c>
      <c r="F292" s="167" t="s">
        <v>260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ht="22.5" x14ac:dyDescent="0.2">
      <c r="B293" s="164"/>
      <c r="D293" s="165" t="s">
        <v>169</v>
      </c>
      <c r="E293" s="166" t="s">
        <v>1</v>
      </c>
      <c r="F293" s="167" t="s">
        <v>261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ht="22.5" x14ac:dyDescent="0.2">
      <c r="B294" s="164"/>
      <c r="D294" s="165" t="s">
        <v>169</v>
      </c>
      <c r="E294" s="166" t="s">
        <v>1</v>
      </c>
      <c r="F294" s="167" t="s">
        <v>239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ht="33.75" x14ac:dyDescent="0.2">
      <c r="B295" s="164"/>
      <c r="D295" s="165" t="s">
        <v>169</v>
      </c>
      <c r="E295" s="166" t="s">
        <v>1</v>
      </c>
      <c r="F295" s="167" t="s">
        <v>240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2" customFormat="1" ht="33.75" x14ac:dyDescent="0.2">
      <c r="B296" s="164"/>
      <c r="D296" s="165" t="s">
        <v>169</v>
      </c>
      <c r="E296" s="166" t="s">
        <v>1</v>
      </c>
      <c r="F296" s="167" t="s">
        <v>241</v>
      </c>
      <c r="H296" s="166" t="s">
        <v>1</v>
      </c>
      <c r="I296" s="168"/>
      <c r="L296" s="164"/>
      <c r="M296" s="169"/>
      <c r="T296" s="170"/>
      <c r="W296" s="239"/>
      <c r="AT296" s="166" t="s">
        <v>169</v>
      </c>
      <c r="AU296" s="166" t="s">
        <v>81</v>
      </c>
      <c r="AV296" s="12" t="s">
        <v>77</v>
      </c>
      <c r="AW296" s="12" t="s">
        <v>29</v>
      </c>
      <c r="AX296" s="12" t="s">
        <v>72</v>
      </c>
      <c r="AY296" s="166" t="s">
        <v>162</v>
      </c>
    </row>
    <row r="297" spans="2:65" s="12" customFormat="1" ht="33.75" x14ac:dyDescent="0.2">
      <c r="B297" s="164"/>
      <c r="D297" s="165" t="s">
        <v>169</v>
      </c>
      <c r="E297" s="166" t="s">
        <v>1</v>
      </c>
      <c r="F297" s="167" t="s">
        <v>242</v>
      </c>
      <c r="H297" s="166" t="s">
        <v>1</v>
      </c>
      <c r="I297" s="168"/>
      <c r="L297" s="164"/>
      <c r="M297" s="169"/>
      <c r="T297" s="170"/>
      <c r="W297" s="239"/>
      <c r="AT297" s="166" t="s">
        <v>169</v>
      </c>
      <c r="AU297" s="166" t="s">
        <v>81</v>
      </c>
      <c r="AV297" s="12" t="s">
        <v>77</v>
      </c>
      <c r="AW297" s="12" t="s">
        <v>29</v>
      </c>
      <c r="AX297" s="12" t="s">
        <v>72</v>
      </c>
      <c r="AY297" s="166" t="s">
        <v>162</v>
      </c>
    </row>
    <row r="298" spans="2:65" s="12" customFormat="1" ht="33.75" x14ac:dyDescent="0.2">
      <c r="B298" s="164"/>
      <c r="D298" s="165" t="s">
        <v>169</v>
      </c>
      <c r="E298" s="166" t="s">
        <v>1</v>
      </c>
      <c r="F298" s="167" t="s">
        <v>243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2" customFormat="1" ht="22.5" x14ac:dyDescent="0.2">
      <c r="B299" s="164"/>
      <c r="D299" s="165" t="s">
        <v>169</v>
      </c>
      <c r="E299" s="166" t="s">
        <v>1</v>
      </c>
      <c r="F299" s="167" t="s">
        <v>244</v>
      </c>
      <c r="H299" s="166" t="s">
        <v>1</v>
      </c>
      <c r="I299" s="168"/>
      <c r="L299" s="164"/>
      <c r="M299" s="169"/>
      <c r="T299" s="170"/>
      <c r="W299" s="239"/>
      <c r="AT299" s="166" t="s">
        <v>169</v>
      </c>
      <c r="AU299" s="166" t="s">
        <v>81</v>
      </c>
      <c r="AV299" s="12" t="s">
        <v>77</v>
      </c>
      <c r="AW299" s="12" t="s">
        <v>29</v>
      </c>
      <c r="AX299" s="12" t="s">
        <v>72</v>
      </c>
      <c r="AY299" s="166" t="s">
        <v>162</v>
      </c>
    </row>
    <row r="300" spans="2:65" s="1" customFormat="1" ht="76.349999999999994" customHeight="1" x14ac:dyDescent="0.2">
      <c r="B300" s="121"/>
      <c r="C300" s="151" t="s">
        <v>282</v>
      </c>
      <c r="D300" s="151" t="s">
        <v>164</v>
      </c>
      <c r="E300" s="152" t="s">
        <v>283</v>
      </c>
      <c r="F300" s="153" t="s">
        <v>284</v>
      </c>
      <c r="G300" s="154" t="s">
        <v>167</v>
      </c>
      <c r="H300" s="155">
        <v>98.022999999999996</v>
      </c>
      <c r="I300" s="156"/>
      <c r="J300" s="157">
        <f>ROUND(I300*H300,2)</f>
        <v>0</v>
      </c>
      <c r="K300" s="158"/>
      <c r="L300" s="32"/>
      <c r="M300" s="159" t="s">
        <v>1</v>
      </c>
      <c r="N300" s="120" t="s">
        <v>38</v>
      </c>
      <c r="P300" s="160">
        <f>O300*H300</f>
        <v>0</v>
      </c>
      <c r="Q300" s="160">
        <v>1.8679999999999999E-2</v>
      </c>
      <c r="R300" s="160">
        <f>Q300*H300</f>
        <v>1.8310696399999997</v>
      </c>
      <c r="S300" s="160">
        <v>0</v>
      </c>
      <c r="T300" s="161">
        <f>S300*H300</f>
        <v>0</v>
      </c>
      <c r="W300" s="262"/>
      <c r="AR300" s="162" t="s">
        <v>87</v>
      </c>
      <c r="AT300" s="162" t="s">
        <v>164</v>
      </c>
      <c r="AU300" s="162" t="s">
        <v>81</v>
      </c>
      <c r="AY300" s="17" t="s">
        <v>162</v>
      </c>
      <c r="BE300" s="163">
        <f>IF(N300="základná",J300,0)</f>
        <v>0</v>
      </c>
      <c r="BF300" s="163">
        <f>IF(N300="znížená",J300,0)</f>
        <v>0</v>
      </c>
      <c r="BG300" s="163">
        <f>IF(N300="zákl. prenesená",J300,0)</f>
        <v>0</v>
      </c>
      <c r="BH300" s="163">
        <f>IF(N300="zníž. prenesená",J300,0)</f>
        <v>0</v>
      </c>
      <c r="BI300" s="163">
        <f>IF(N300="nulová",J300,0)</f>
        <v>0</v>
      </c>
      <c r="BJ300" s="17" t="s">
        <v>81</v>
      </c>
      <c r="BK300" s="163">
        <f>ROUND(I300*H300,2)</f>
        <v>0</v>
      </c>
      <c r="BL300" s="17" t="s">
        <v>87</v>
      </c>
      <c r="BM300" s="162" t="s">
        <v>285</v>
      </c>
    </row>
    <row r="301" spans="2:65" s="12" customFormat="1" x14ac:dyDescent="0.2">
      <c r="B301" s="164"/>
      <c r="D301" s="165" t="s">
        <v>169</v>
      </c>
      <c r="E301" s="166" t="s">
        <v>1</v>
      </c>
      <c r="F301" s="167" t="s">
        <v>286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227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x14ac:dyDescent="0.2">
      <c r="B303" s="164"/>
      <c r="D303" s="165" t="s">
        <v>169</v>
      </c>
      <c r="E303" s="166" t="s">
        <v>1</v>
      </c>
      <c r="F303" s="167" t="s">
        <v>250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x14ac:dyDescent="0.2">
      <c r="B304" s="164"/>
      <c r="D304" s="165" t="s">
        <v>169</v>
      </c>
      <c r="E304" s="166" t="s">
        <v>1</v>
      </c>
      <c r="F304" s="167" t="s">
        <v>287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51" s="13" customFormat="1" x14ac:dyDescent="0.2">
      <c r="B305" s="171"/>
      <c r="D305" s="165" t="s">
        <v>169</v>
      </c>
      <c r="E305" s="172" t="s">
        <v>1</v>
      </c>
      <c r="F305" s="173" t="s">
        <v>288</v>
      </c>
      <c r="H305" s="174">
        <v>82.578999999999994</v>
      </c>
      <c r="I305" s="175"/>
      <c r="L305" s="171"/>
      <c r="M305" s="176"/>
      <c r="T305" s="177"/>
      <c r="W305" s="240"/>
      <c r="AT305" s="172" t="s">
        <v>169</v>
      </c>
      <c r="AU305" s="172" t="s">
        <v>81</v>
      </c>
      <c r="AV305" s="13" t="s">
        <v>81</v>
      </c>
      <c r="AW305" s="13" t="s">
        <v>29</v>
      </c>
      <c r="AX305" s="13" t="s">
        <v>72</v>
      </c>
      <c r="AY305" s="172" t="s">
        <v>162</v>
      </c>
    </row>
    <row r="306" spans="2:51" s="12" customFormat="1" x14ac:dyDescent="0.2">
      <c r="B306" s="164"/>
      <c r="D306" s="165" t="s">
        <v>169</v>
      </c>
      <c r="E306" s="166" t="s">
        <v>1</v>
      </c>
      <c r="F306" s="167" t="s">
        <v>228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51" s="12" customFormat="1" x14ac:dyDescent="0.2">
      <c r="B307" s="164"/>
      <c r="D307" s="165" t="s">
        <v>169</v>
      </c>
      <c r="E307" s="166" t="s">
        <v>1</v>
      </c>
      <c r="F307" s="167" t="s">
        <v>229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51" s="13" customFormat="1" x14ac:dyDescent="0.2">
      <c r="B308" s="171"/>
      <c r="D308" s="165" t="s">
        <v>169</v>
      </c>
      <c r="E308" s="172" t="s">
        <v>1</v>
      </c>
      <c r="F308" s="173" t="s">
        <v>289</v>
      </c>
      <c r="H308" s="174">
        <v>15.444000000000001</v>
      </c>
      <c r="I308" s="175"/>
      <c r="L308" s="171"/>
      <c r="M308" s="176"/>
      <c r="T308" s="177"/>
      <c r="W308" s="240"/>
      <c r="AT308" s="172" t="s">
        <v>169</v>
      </c>
      <c r="AU308" s="172" t="s">
        <v>81</v>
      </c>
      <c r="AV308" s="13" t="s">
        <v>81</v>
      </c>
      <c r="AW308" s="13" t="s">
        <v>29</v>
      </c>
      <c r="AX308" s="13" t="s">
        <v>72</v>
      </c>
      <c r="AY308" s="172" t="s">
        <v>162</v>
      </c>
    </row>
    <row r="309" spans="2:51" s="15" customFormat="1" x14ac:dyDescent="0.2">
      <c r="B309" s="185"/>
      <c r="D309" s="165" t="s">
        <v>169</v>
      </c>
      <c r="E309" s="186" t="s">
        <v>101</v>
      </c>
      <c r="F309" s="187" t="s">
        <v>187</v>
      </c>
      <c r="H309" s="188">
        <v>98.022999999999996</v>
      </c>
      <c r="I309" s="189"/>
      <c r="L309" s="185"/>
      <c r="M309" s="190"/>
      <c r="T309" s="191"/>
      <c r="W309" s="241"/>
      <c r="AT309" s="186" t="s">
        <v>169</v>
      </c>
      <c r="AU309" s="186" t="s">
        <v>81</v>
      </c>
      <c r="AV309" s="15" t="s">
        <v>84</v>
      </c>
      <c r="AW309" s="15" t="s">
        <v>29</v>
      </c>
      <c r="AX309" s="15" t="s">
        <v>72</v>
      </c>
      <c r="AY309" s="186" t="s">
        <v>162</v>
      </c>
    </row>
    <row r="310" spans="2:51" s="14" customFormat="1" x14ac:dyDescent="0.2">
      <c r="B310" s="178"/>
      <c r="D310" s="165" t="s">
        <v>169</v>
      </c>
      <c r="E310" s="179" t="s">
        <v>1</v>
      </c>
      <c r="F310" s="180" t="s">
        <v>174</v>
      </c>
      <c r="H310" s="181">
        <v>98.022999999999996</v>
      </c>
      <c r="I310" s="182"/>
      <c r="L310" s="178"/>
      <c r="M310" s="183"/>
      <c r="T310" s="184"/>
      <c r="W310" s="242"/>
      <c r="AT310" s="179" t="s">
        <v>169</v>
      </c>
      <c r="AU310" s="179" t="s">
        <v>81</v>
      </c>
      <c r="AV310" s="14" t="s">
        <v>87</v>
      </c>
      <c r="AW310" s="14" t="s">
        <v>29</v>
      </c>
      <c r="AX310" s="14" t="s">
        <v>77</v>
      </c>
      <c r="AY310" s="179" t="s">
        <v>162</v>
      </c>
    </row>
    <row r="311" spans="2:51" s="12" customFormat="1" ht="33.75" x14ac:dyDescent="0.2">
      <c r="B311" s="164"/>
      <c r="D311" s="165" t="s">
        <v>169</v>
      </c>
      <c r="E311" s="166" t="s">
        <v>1</v>
      </c>
      <c r="F311" s="167" t="s">
        <v>231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51" s="12" customFormat="1" ht="33.75" x14ac:dyDescent="0.2">
      <c r="B312" s="164"/>
      <c r="D312" s="165" t="s">
        <v>169</v>
      </c>
      <c r="E312" s="166" t="s">
        <v>1</v>
      </c>
      <c r="F312" s="167" t="s">
        <v>253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51" s="12" customFormat="1" x14ac:dyDescent="0.2">
      <c r="B313" s="164"/>
      <c r="D313" s="165" t="s">
        <v>169</v>
      </c>
      <c r="E313" s="166" t="s">
        <v>1</v>
      </c>
      <c r="F313" s="167" t="s">
        <v>233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51" s="12" customFormat="1" ht="33.75" x14ac:dyDescent="0.2">
      <c r="B314" s="164"/>
      <c r="D314" s="165" t="s">
        <v>169</v>
      </c>
      <c r="E314" s="166" t="s">
        <v>1</v>
      </c>
      <c r="F314" s="167" t="s">
        <v>254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51" s="12" customFormat="1" ht="22.5" x14ac:dyDescent="0.2">
      <c r="B315" s="164"/>
      <c r="D315" s="165" t="s">
        <v>169</v>
      </c>
      <c r="E315" s="166" t="s">
        <v>1</v>
      </c>
      <c r="F315" s="167" t="s">
        <v>255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51" s="12" customFormat="1" ht="33.75" x14ac:dyDescent="0.2">
      <c r="B316" s="164"/>
      <c r="D316" s="165" t="s">
        <v>169</v>
      </c>
      <c r="E316" s="166" t="s">
        <v>1</v>
      </c>
      <c r="F316" s="167" t="s">
        <v>290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51" s="12" customFormat="1" ht="22.5" x14ac:dyDescent="0.2">
      <c r="B317" s="164"/>
      <c r="D317" s="165" t="s">
        <v>169</v>
      </c>
      <c r="E317" s="166" t="s">
        <v>1</v>
      </c>
      <c r="F317" s="167" t="s">
        <v>257</v>
      </c>
      <c r="H317" s="166" t="s">
        <v>1</v>
      </c>
      <c r="I317" s="168"/>
      <c r="L317" s="164"/>
      <c r="M317" s="169"/>
      <c r="T317" s="170"/>
      <c r="W317" s="239"/>
      <c r="AT317" s="166" t="s">
        <v>169</v>
      </c>
      <c r="AU317" s="166" t="s">
        <v>81</v>
      </c>
      <c r="AV317" s="12" t="s">
        <v>77</v>
      </c>
      <c r="AW317" s="12" t="s">
        <v>29</v>
      </c>
      <c r="AX317" s="12" t="s">
        <v>72</v>
      </c>
      <c r="AY317" s="166" t="s">
        <v>162</v>
      </c>
    </row>
    <row r="318" spans="2:51" s="12" customFormat="1" ht="33.75" x14ac:dyDescent="0.2">
      <c r="B318" s="164"/>
      <c r="D318" s="165" t="s">
        <v>169</v>
      </c>
      <c r="E318" s="166" t="s">
        <v>1</v>
      </c>
      <c r="F318" s="167" t="s">
        <v>258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51" s="12" customFormat="1" ht="22.5" x14ac:dyDescent="0.2">
      <c r="B319" s="164"/>
      <c r="D319" s="165" t="s">
        <v>169</v>
      </c>
      <c r="E319" s="166" t="s">
        <v>1</v>
      </c>
      <c r="F319" s="167" t="s">
        <v>259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51" s="12" customFormat="1" ht="33.75" x14ac:dyDescent="0.2">
      <c r="B320" s="164"/>
      <c r="D320" s="165" t="s">
        <v>169</v>
      </c>
      <c r="E320" s="166" t="s">
        <v>1</v>
      </c>
      <c r="F320" s="167" t="s">
        <v>291</v>
      </c>
      <c r="H320" s="166" t="s">
        <v>1</v>
      </c>
      <c r="I320" s="168"/>
      <c r="L320" s="164"/>
      <c r="M320" s="169"/>
      <c r="T320" s="170"/>
      <c r="W320" s="239"/>
      <c r="AT320" s="166" t="s">
        <v>169</v>
      </c>
      <c r="AU320" s="166" t="s">
        <v>81</v>
      </c>
      <c r="AV320" s="12" t="s">
        <v>77</v>
      </c>
      <c r="AW320" s="12" t="s">
        <v>29</v>
      </c>
      <c r="AX320" s="12" t="s">
        <v>72</v>
      </c>
      <c r="AY320" s="166" t="s">
        <v>162</v>
      </c>
    </row>
    <row r="321" spans="2:65" s="12" customFormat="1" ht="22.5" x14ac:dyDescent="0.2">
      <c r="B321" s="164"/>
      <c r="D321" s="165" t="s">
        <v>169</v>
      </c>
      <c r="E321" s="166" t="s">
        <v>1</v>
      </c>
      <c r="F321" s="167" t="s">
        <v>292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65" s="12" customFormat="1" ht="22.5" x14ac:dyDescent="0.2">
      <c r="B322" s="164"/>
      <c r="D322" s="165" t="s">
        <v>169</v>
      </c>
      <c r="E322" s="166" t="s">
        <v>1</v>
      </c>
      <c r="F322" s="167" t="s">
        <v>239</v>
      </c>
      <c r="H322" s="166" t="s">
        <v>1</v>
      </c>
      <c r="I322" s="168"/>
      <c r="L322" s="164"/>
      <c r="M322" s="169"/>
      <c r="T322" s="170"/>
      <c r="W322" s="239"/>
      <c r="AT322" s="166" t="s">
        <v>169</v>
      </c>
      <c r="AU322" s="166" t="s">
        <v>81</v>
      </c>
      <c r="AV322" s="12" t="s">
        <v>77</v>
      </c>
      <c r="AW322" s="12" t="s">
        <v>29</v>
      </c>
      <c r="AX322" s="12" t="s">
        <v>72</v>
      </c>
      <c r="AY322" s="166" t="s">
        <v>162</v>
      </c>
    </row>
    <row r="323" spans="2:65" s="12" customFormat="1" ht="33.75" x14ac:dyDescent="0.2">
      <c r="B323" s="164"/>
      <c r="D323" s="165" t="s">
        <v>169</v>
      </c>
      <c r="E323" s="166" t="s">
        <v>1</v>
      </c>
      <c r="F323" s="167" t="s">
        <v>240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65" s="12" customFormat="1" ht="33.75" x14ac:dyDescent="0.2">
      <c r="B324" s="164"/>
      <c r="D324" s="165" t="s">
        <v>169</v>
      </c>
      <c r="E324" s="166" t="s">
        <v>1</v>
      </c>
      <c r="F324" s="167" t="s">
        <v>241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65" s="12" customFormat="1" ht="33.75" x14ac:dyDescent="0.2">
      <c r="B325" s="164"/>
      <c r="D325" s="165" t="s">
        <v>169</v>
      </c>
      <c r="E325" s="166" t="s">
        <v>1</v>
      </c>
      <c r="F325" s="167" t="s">
        <v>242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65" s="12" customFormat="1" ht="33.75" x14ac:dyDescent="0.2">
      <c r="B326" s="164"/>
      <c r="D326" s="165" t="s">
        <v>169</v>
      </c>
      <c r="E326" s="166" t="s">
        <v>1</v>
      </c>
      <c r="F326" s="167" t="s">
        <v>243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65" s="12" customFormat="1" ht="22.5" x14ac:dyDescent="0.2">
      <c r="B327" s="164"/>
      <c r="D327" s="165" t="s">
        <v>169</v>
      </c>
      <c r="E327" s="166" t="s">
        <v>1</v>
      </c>
      <c r="F327" s="167" t="s">
        <v>244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65" s="11" customFormat="1" ht="22.9" customHeight="1" x14ac:dyDescent="0.2">
      <c r="B328" s="139"/>
      <c r="D328" s="140" t="s">
        <v>71</v>
      </c>
      <c r="E328" s="149" t="s">
        <v>218</v>
      </c>
      <c r="F328" s="149" t="s">
        <v>293</v>
      </c>
      <c r="I328" s="142"/>
      <c r="J328" s="150">
        <f>BK328</f>
        <v>0</v>
      </c>
      <c r="L328" s="139"/>
      <c r="M328" s="144"/>
      <c r="P328" s="145">
        <f>SUM(P329:P401)</f>
        <v>0</v>
      </c>
      <c r="R328" s="145">
        <f>SUM(R329:R401)</f>
        <v>45.001866140000004</v>
      </c>
      <c r="T328" s="146">
        <f>SUM(T329:T401)</f>
        <v>64.767106879999986</v>
      </c>
      <c r="W328" s="238"/>
      <c r="AR328" s="140" t="s">
        <v>77</v>
      </c>
      <c r="AT328" s="147" t="s">
        <v>71</v>
      </c>
      <c r="AU328" s="147" t="s">
        <v>77</v>
      </c>
      <c r="AY328" s="140" t="s">
        <v>162</v>
      </c>
      <c r="BK328" s="148">
        <f>SUM(BK329:BK401)</f>
        <v>0</v>
      </c>
    </row>
    <row r="329" spans="2:65" s="1" customFormat="1" ht="37.9" customHeight="1" x14ac:dyDescent="0.2">
      <c r="B329" s="121"/>
      <c r="C329" s="151" t="s">
        <v>294</v>
      </c>
      <c r="D329" s="151" t="s">
        <v>164</v>
      </c>
      <c r="E329" s="152" t="s">
        <v>295</v>
      </c>
      <c r="F329" s="153" t="s">
        <v>296</v>
      </c>
      <c r="G329" s="154" t="s">
        <v>167</v>
      </c>
      <c r="H329" s="155">
        <v>932.20299999999997</v>
      </c>
      <c r="I329" s="156"/>
      <c r="J329" s="157">
        <f>ROUND(I329*H329,2)</f>
        <v>0</v>
      </c>
      <c r="K329" s="158"/>
      <c r="L329" s="32"/>
      <c r="M329" s="159" t="s">
        <v>1</v>
      </c>
      <c r="N329" s="120" t="s">
        <v>38</v>
      </c>
      <c r="P329" s="160">
        <f>O329*H329</f>
        <v>0</v>
      </c>
      <c r="Q329" s="160">
        <v>2.3990000000000001E-2</v>
      </c>
      <c r="R329" s="160">
        <f>Q329*H329</f>
        <v>22.363549970000001</v>
      </c>
      <c r="S329" s="160">
        <v>0</v>
      </c>
      <c r="T329" s="161">
        <f>S329*H329</f>
        <v>0</v>
      </c>
      <c r="W329" s="245"/>
      <c r="AR329" s="162" t="s">
        <v>87</v>
      </c>
      <c r="AT329" s="162" t="s">
        <v>164</v>
      </c>
      <c r="AU329" s="162" t="s">
        <v>81</v>
      </c>
      <c r="AY329" s="17" t="s">
        <v>162</v>
      </c>
      <c r="BE329" s="163">
        <f>IF(N329="základná",J329,0)</f>
        <v>0</v>
      </c>
      <c r="BF329" s="163">
        <f>IF(N329="znížená",J329,0)</f>
        <v>0</v>
      </c>
      <c r="BG329" s="163">
        <f>IF(N329="zákl. prenesená",J329,0)</f>
        <v>0</v>
      </c>
      <c r="BH329" s="163">
        <f>IF(N329="zníž. prenesená",J329,0)</f>
        <v>0</v>
      </c>
      <c r="BI329" s="163">
        <f>IF(N329="nulová",J329,0)</f>
        <v>0</v>
      </c>
      <c r="BJ329" s="17" t="s">
        <v>81</v>
      </c>
      <c r="BK329" s="163">
        <f>ROUND(I329*H329,2)</f>
        <v>0</v>
      </c>
      <c r="BL329" s="17" t="s">
        <v>87</v>
      </c>
      <c r="BM329" s="162" t="s">
        <v>297</v>
      </c>
    </row>
    <row r="330" spans="2:65" s="12" customFormat="1" x14ac:dyDescent="0.2">
      <c r="B330" s="164"/>
      <c r="D330" s="165" t="s">
        <v>169</v>
      </c>
      <c r="E330" s="166" t="s">
        <v>1</v>
      </c>
      <c r="F330" s="167" t="s">
        <v>298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65" s="13" customFormat="1" x14ac:dyDescent="0.2">
      <c r="B331" s="171"/>
      <c r="D331" s="165" t="s">
        <v>169</v>
      </c>
      <c r="E331" s="172" t="s">
        <v>1</v>
      </c>
      <c r="F331" s="173" t="s">
        <v>299</v>
      </c>
      <c r="H331" s="174">
        <v>766.67499999999984</v>
      </c>
      <c r="I331" s="175"/>
      <c r="L331" s="171"/>
      <c r="M331" s="176"/>
      <c r="T331" s="177"/>
      <c r="W331" s="240"/>
      <c r="AT331" s="172" t="s">
        <v>169</v>
      </c>
      <c r="AU331" s="172" t="s">
        <v>81</v>
      </c>
      <c r="AV331" s="13" t="s">
        <v>81</v>
      </c>
      <c r="AW331" s="13" t="s">
        <v>29</v>
      </c>
      <c r="AX331" s="13" t="s">
        <v>72</v>
      </c>
      <c r="AY331" s="172" t="s">
        <v>162</v>
      </c>
    </row>
    <row r="332" spans="2:65" s="13" customFormat="1" x14ac:dyDescent="0.2">
      <c r="B332" s="171"/>
      <c r="D332" s="165" t="s">
        <v>169</v>
      </c>
      <c r="E332" s="172" t="s">
        <v>1</v>
      </c>
      <c r="F332" s="173" t="s">
        <v>300</v>
      </c>
      <c r="H332" s="174">
        <v>165.52799999999999</v>
      </c>
      <c r="I332" s="175"/>
      <c r="L332" s="171"/>
      <c r="M332" s="176"/>
      <c r="T332" s="177"/>
      <c r="W332" s="240"/>
      <c r="AT332" s="172" t="s">
        <v>169</v>
      </c>
      <c r="AU332" s="172" t="s">
        <v>81</v>
      </c>
      <c r="AV332" s="13" t="s">
        <v>81</v>
      </c>
      <c r="AW332" s="13" t="s">
        <v>29</v>
      </c>
      <c r="AX332" s="13" t="s">
        <v>72</v>
      </c>
      <c r="AY332" s="172" t="s">
        <v>162</v>
      </c>
    </row>
    <row r="333" spans="2:65" s="14" customFormat="1" x14ac:dyDescent="0.2">
      <c r="B333" s="178"/>
      <c r="D333" s="165" t="s">
        <v>169</v>
      </c>
      <c r="E333" s="179" t="s">
        <v>96</v>
      </c>
      <c r="F333" s="180" t="s">
        <v>174</v>
      </c>
      <c r="H333" s="181">
        <v>932.20299999999997</v>
      </c>
      <c r="I333" s="182"/>
      <c r="L333" s="178"/>
      <c r="M333" s="183"/>
      <c r="T333" s="184"/>
      <c r="W333" s="242"/>
      <c r="AT333" s="179" t="s">
        <v>169</v>
      </c>
      <c r="AU333" s="179" t="s">
        <v>81</v>
      </c>
      <c r="AV333" s="14" t="s">
        <v>87</v>
      </c>
      <c r="AW333" s="14" t="s">
        <v>29</v>
      </c>
      <c r="AX333" s="14" t="s">
        <v>77</v>
      </c>
      <c r="AY333" s="179" t="s">
        <v>162</v>
      </c>
    </row>
    <row r="334" spans="2:65" s="12" customFormat="1" ht="22.5" x14ac:dyDescent="0.2">
      <c r="B334" s="164"/>
      <c r="D334" s="165" t="s">
        <v>169</v>
      </c>
      <c r="E334" s="166" t="s">
        <v>1</v>
      </c>
      <c r="F334" s="167" t="s">
        <v>301</v>
      </c>
      <c r="H334" s="166" t="s">
        <v>1</v>
      </c>
      <c r="I334" s="168"/>
      <c r="L334" s="164"/>
      <c r="M334" s="169"/>
      <c r="T334" s="170"/>
      <c r="W334" s="244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65" s="1" customFormat="1" ht="44.25" customHeight="1" x14ac:dyDescent="0.2">
      <c r="B335" s="121"/>
      <c r="C335" s="151" t="s">
        <v>302</v>
      </c>
      <c r="D335" s="151" t="s">
        <v>164</v>
      </c>
      <c r="E335" s="152" t="s">
        <v>303</v>
      </c>
      <c r="F335" s="153" t="s">
        <v>304</v>
      </c>
      <c r="G335" s="154" t="s">
        <v>167</v>
      </c>
      <c r="H335" s="155">
        <v>2796.6089999999999</v>
      </c>
      <c r="I335" s="156"/>
      <c r="J335" s="157">
        <f>ROUND(I335*H335,2)</f>
        <v>0</v>
      </c>
      <c r="K335" s="158"/>
      <c r="L335" s="32"/>
      <c r="M335" s="159" t="s">
        <v>1</v>
      </c>
      <c r="N335" s="120" t="s">
        <v>38</v>
      </c>
      <c r="P335" s="160">
        <f>O335*H335</f>
        <v>0</v>
      </c>
      <c r="Q335" s="160">
        <v>0</v>
      </c>
      <c r="R335" s="160">
        <f>Q335*H335</f>
        <v>0</v>
      </c>
      <c r="S335" s="160">
        <v>0</v>
      </c>
      <c r="T335" s="161">
        <f>S335*H335</f>
        <v>0</v>
      </c>
      <c r="W335" s="245"/>
      <c r="AR335" s="162" t="s">
        <v>87</v>
      </c>
      <c r="AT335" s="162" t="s">
        <v>164</v>
      </c>
      <c r="AU335" s="162" t="s">
        <v>81</v>
      </c>
      <c r="AY335" s="17" t="s">
        <v>162</v>
      </c>
      <c r="BE335" s="163">
        <f>IF(N335="základná",J335,0)</f>
        <v>0</v>
      </c>
      <c r="BF335" s="163">
        <f>IF(N335="znížená",J335,0)</f>
        <v>0</v>
      </c>
      <c r="BG335" s="163">
        <f>IF(N335="zákl. prenesená",J335,0)</f>
        <v>0</v>
      </c>
      <c r="BH335" s="163">
        <f>IF(N335="zníž. prenesená",J335,0)</f>
        <v>0</v>
      </c>
      <c r="BI335" s="163">
        <f>IF(N335="nulová",J335,0)</f>
        <v>0</v>
      </c>
      <c r="BJ335" s="17" t="s">
        <v>81</v>
      </c>
      <c r="BK335" s="163">
        <f>ROUND(I335*H335,2)</f>
        <v>0</v>
      </c>
      <c r="BL335" s="17" t="s">
        <v>87</v>
      </c>
      <c r="BM335" s="162" t="s">
        <v>305</v>
      </c>
    </row>
    <row r="336" spans="2:65" s="13" customFormat="1" x14ac:dyDescent="0.2">
      <c r="B336" s="171"/>
      <c r="D336" s="165" t="s">
        <v>169</v>
      </c>
      <c r="E336" s="172" t="s">
        <v>1</v>
      </c>
      <c r="F336" s="173" t="s">
        <v>306</v>
      </c>
      <c r="H336" s="174">
        <v>2796.6089999999999</v>
      </c>
      <c r="I336" s="175"/>
      <c r="L336" s="171"/>
      <c r="M336" s="176"/>
      <c r="T336" s="177"/>
      <c r="W336" s="240"/>
      <c r="AT336" s="172" t="s">
        <v>169</v>
      </c>
      <c r="AU336" s="172" t="s">
        <v>81</v>
      </c>
      <c r="AV336" s="13" t="s">
        <v>81</v>
      </c>
      <c r="AW336" s="13" t="s">
        <v>29</v>
      </c>
      <c r="AX336" s="13" t="s">
        <v>77</v>
      </c>
      <c r="AY336" s="172" t="s">
        <v>162</v>
      </c>
    </row>
    <row r="337" spans="2:65" s="1" customFormat="1" ht="37.9" customHeight="1" x14ac:dyDescent="0.2">
      <c r="B337" s="121"/>
      <c r="C337" s="151" t="s">
        <v>307</v>
      </c>
      <c r="D337" s="151" t="s">
        <v>164</v>
      </c>
      <c r="E337" s="152" t="s">
        <v>308</v>
      </c>
      <c r="F337" s="153" t="s">
        <v>309</v>
      </c>
      <c r="G337" s="154" t="s">
        <v>167</v>
      </c>
      <c r="H337" s="155">
        <v>932.20299999999997</v>
      </c>
      <c r="I337" s="156"/>
      <c r="J337" s="157">
        <f>ROUND(I337*H337,2)</f>
        <v>0</v>
      </c>
      <c r="K337" s="158"/>
      <c r="L337" s="32"/>
      <c r="M337" s="159" t="s">
        <v>1</v>
      </c>
      <c r="N337" s="120" t="s">
        <v>38</v>
      </c>
      <c r="P337" s="160">
        <f>O337*H337</f>
        <v>0</v>
      </c>
      <c r="Q337" s="160">
        <v>2.3990000000000001E-2</v>
      </c>
      <c r="R337" s="160">
        <f>Q337*H337</f>
        <v>22.363549970000001</v>
      </c>
      <c r="S337" s="160">
        <v>0</v>
      </c>
      <c r="T337" s="161">
        <f>S337*H337</f>
        <v>0</v>
      </c>
      <c r="W337" s="251"/>
      <c r="AR337" s="162" t="s">
        <v>87</v>
      </c>
      <c r="AT337" s="162" t="s">
        <v>164</v>
      </c>
      <c r="AU337" s="162" t="s">
        <v>81</v>
      </c>
      <c r="AY337" s="17" t="s">
        <v>162</v>
      </c>
      <c r="BE337" s="163">
        <f>IF(N337="základná",J337,0)</f>
        <v>0</v>
      </c>
      <c r="BF337" s="163">
        <f>IF(N337="znížená",J337,0)</f>
        <v>0</v>
      </c>
      <c r="BG337" s="163">
        <f>IF(N337="zákl. prenesená",J337,0)</f>
        <v>0</v>
      </c>
      <c r="BH337" s="163">
        <f>IF(N337="zníž. prenesená",J337,0)</f>
        <v>0</v>
      </c>
      <c r="BI337" s="163">
        <f>IF(N337="nulová",J337,0)</f>
        <v>0</v>
      </c>
      <c r="BJ337" s="17" t="s">
        <v>81</v>
      </c>
      <c r="BK337" s="163">
        <f>ROUND(I337*H337,2)</f>
        <v>0</v>
      </c>
      <c r="BL337" s="17" t="s">
        <v>87</v>
      </c>
      <c r="BM337" s="162" t="s">
        <v>310</v>
      </c>
    </row>
    <row r="338" spans="2:65" s="13" customFormat="1" x14ac:dyDescent="0.2">
      <c r="B338" s="171"/>
      <c r="D338" s="165" t="s">
        <v>169</v>
      </c>
      <c r="E338" s="172" t="s">
        <v>1</v>
      </c>
      <c r="F338" s="173" t="s">
        <v>96</v>
      </c>
      <c r="H338" s="174">
        <v>932.20299999999997</v>
      </c>
      <c r="I338" s="175"/>
      <c r="L338" s="171"/>
      <c r="M338" s="176"/>
      <c r="T338" s="177"/>
      <c r="W338" s="253"/>
      <c r="AT338" s="172" t="s">
        <v>169</v>
      </c>
      <c r="AU338" s="172" t="s">
        <v>81</v>
      </c>
      <c r="AV338" s="13" t="s">
        <v>81</v>
      </c>
      <c r="AW338" s="13" t="s">
        <v>29</v>
      </c>
      <c r="AX338" s="13" t="s">
        <v>77</v>
      </c>
      <c r="AY338" s="172" t="s">
        <v>162</v>
      </c>
    </row>
    <row r="339" spans="2:65" s="1" customFormat="1" ht="24.2" customHeight="1" x14ac:dyDescent="0.2">
      <c r="B339" s="121"/>
      <c r="C339" s="151" t="s">
        <v>311</v>
      </c>
      <c r="D339" s="151" t="s">
        <v>164</v>
      </c>
      <c r="E339" s="152" t="s">
        <v>312</v>
      </c>
      <c r="F339" s="153" t="s">
        <v>313</v>
      </c>
      <c r="G339" s="154" t="s">
        <v>167</v>
      </c>
      <c r="H339" s="155">
        <v>178.19999999999996</v>
      </c>
      <c r="I339" s="156"/>
      <c r="J339" s="157">
        <f>ROUND(I339*H339,2)</f>
        <v>0</v>
      </c>
      <c r="K339" s="158"/>
      <c r="L339" s="32"/>
      <c r="M339" s="159" t="s">
        <v>1</v>
      </c>
      <c r="N339" s="120" t="s">
        <v>38</v>
      </c>
      <c r="P339" s="160">
        <f>O339*H339</f>
        <v>0</v>
      </c>
      <c r="Q339" s="160">
        <v>1.5300000000000001E-3</v>
      </c>
      <c r="R339" s="160">
        <f>Q339*H339</f>
        <v>0.27264599999999994</v>
      </c>
      <c r="S339" s="160">
        <v>0</v>
      </c>
      <c r="T339" s="161">
        <f>S339*H339</f>
        <v>0</v>
      </c>
      <c r="W339" s="245"/>
      <c r="AR339" s="162" t="s">
        <v>87</v>
      </c>
      <c r="AT339" s="162" t="s">
        <v>164</v>
      </c>
      <c r="AU339" s="162" t="s">
        <v>81</v>
      </c>
      <c r="AY339" s="17" t="s">
        <v>162</v>
      </c>
      <c r="BE339" s="163">
        <f>IF(N339="základná",J339,0)</f>
        <v>0</v>
      </c>
      <c r="BF339" s="163">
        <f>IF(N339="znížená",J339,0)</f>
        <v>0</v>
      </c>
      <c r="BG339" s="163">
        <f>IF(N339="zákl. prenesená",J339,0)</f>
        <v>0</v>
      </c>
      <c r="BH339" s="163">
        <f>IF(N339="zníž. prenesená",J339,0)</f>
        <v>0</v>
      </c>
      <c r="BI339" s="163">
        <f>IF(N339="nulová",J339,0)</f>
        <v>0</v>
      </c>
      <c r="BJ339" s="17" t="s">
        <v>81</v>
      </c>
      <c r="BK339" s="163">
        <f>ROUND(I339*H339,2)</f>
        <v>0</v>
      </c>
      <c r="BL339" s="17" t="s">
        <v>87</v>
      </c>
      <c r="BM339" s="162" t="s">
        <v>314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315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170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3" customFormat="1" x14ac:dyDescent="0.2">
      <c r="B342" s="171"/>
      <c r="D342" s="165" t="s">
        <v>169</v>
      </c>
      <c r="E342" s="172" t="s">
        <v>1</v>
      </c>
      <c r="F342" s="173" t="s">
        <v>316</v>
      </c>
      <c r="H342" s="174">
        <v>151.19999999999996</v>
      </c>
      <c r="I342" s="175"/>
      <c r="L342" s="171"/>
      <c r="M342" s="176"/>
      <c r="T342" s="177"/>
      <c r="W342" s="240"/>
      <c r="AT342" s="172" t="s">
        <v>169</v>
      </c>
      <c r="AU342" s="172" t="s">
        <v>81</v>
      </c>
      <c r="AV342" s="13" t="s">
        <v>81</v>
      </c>
      <c r="AW342" s="13" t="s">
        <v>29</v>
      </c>
      <c r="AX342" s="13" t="s">
        <v>72</v>
      </c>
      <c r="AY342" s="172" t="s">
        <v>162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172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317</v>
      </c>
      <c r="H344" s="174">
        <v>27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4" customFormat="1" x14ac:dyDescent="0.2">
      <c r="B345" s="178"/>
      <c r="D345" s="165" t="s">
        <v>169</v>
      </c>
      <c r="E345" s="179" t="s">
        <v>1</v>
      </c>
      <c r="F345" s="180" t="s">
        <v>174</v>
      </c>
      <c r="H345" s="181">
        <v>178.19999999999996</v>
      </c>
      <c r="I345" s="182"/>
      <c r="L345" s="178"/>
      <c r="M345" s="183"/>
      <c r="T345" s="184"/>
      <c r="W345" s="242"/>
      <c r="AT345" s="179" t="s">
        <v>169</v>
      </c>
      <c r="AU345" s="179" t="s">
        <v>81</v>
      </c>
      <c r="AV345" s="14" t="s">
        <v>87</v>
      </c>
      <c r="AW345" s="14" t="s">
        <v>29</v>
      </c>
      <c r="AX345" s="14" t="s">
        <v>77</v>
      </c>
      <c r="AY345" s="179" t="s">
        <v>162</v>
      </c>
    </row>
    <row r="346" spans="2:65" s="1" customFormat="1" ht="37.9" customHeight="1" x14ac:dyDescent="0.2">
      <c r="B346" s="121"/>
      <c r="C346" s="151" t="s">
        <v>318</v>
      </c>
      <c r="D346" s="151" t="s">
        <v>164</v>
      </c>
      <c r="E346" s="152" t="s">
        <v>319</v>
      </c>
      <c r="F346" s="153" t="s">
        <v>320</v>
      </c>
      <c r="G346" s="154" t="s">
        <v>177</v>
      </c>
      <c r="H346" s="155">
        <v>0.62</v>
      </c>
      <c r="I346" s="156"/>
      <c r="J346" s="157">
        <f>ROUND(I346*H346,2)</f>
        <v>0</v>
      </c>
      <c r="K346" s="158"/>
      <c r="L346" s="32"/>
      <c r="M346" s="159" t="s">
        <v>1</v>
      </c>
      <c r="N346" s="120" t="s">
        <v>38</v>
      </c>
      <c r="P346" s="160">
        <f>O346*H346</f>
        <v>0</v>
      </c>
      <c r="Q346" s="160">
        <v>1.6000000000000001E-4</v>
      </c>
      <c r="R346" s="160">
        <f>Q346*H346</f>
        <v>9.9200000000000012E-5</v>
      </c>
      <c r="S346" s="160">
        <v>0</v>
      </c>
      <c r="T346" s="161">
        <f>S346*H346</f>
        <v>0</v>
      </c>
      <c r="W346" s="264"/>
      <c r="AR346" s="162" t="s">
        <v>87</v>
      </c>
      <c r="AT346" s="162" t="s">
        <v>164</v>
      </c>
      <c r="AU346" s="162" t="s">
        <v>81</v>
      </c>
      <c r="AY346" s="17" t="s">
        <v>162</v>
      </c>
      <c r="BE346" s="163">
        <f>IF(N346="základná",J346,0)</f>
        <v>0</v>
      </c>
      <c r="BF346" s="163">
        <f>IF(N346="znížená",J346,0)</f>
        <v>0</v>
      </c>
      <c r="BG346" s="163">
        <f>IF(N346="zákl. prenesená",J346,0)</f>
        <v>0</v>
      </c>
      <c r="BH346" s="163">
        <f>IF(N346="zníž. prenesená",J346,0)</f>
        <v>0</v>
      </c>
      <c r="BI346" s="163">
        <f>IF(N346="nulová",J346,0)</f>
        <v>0</v>
      </c>
      <c r="BJ346" s="17" t="s">
        <v>81</v>
      </c>
      <c r="BK346" s="163">
        <f>ROUND(I346*H346,2)</f>
        <v>0</v>
      </c>
      <c r="BL346" s="17" t="s">
        <v>87</v>
      </c>
      <c r="BM346" s="162" t="s">
        <v>321</v>
      </c>
    </row>
    <row r="347" spans="2:65" s="12" customFormat="1" x14ac:dyDescent="0.2">
      <c r="B347" s="164"/>
      <c r="D347" s="165" t="s">
        <v>169</v>
      </c>
      <c r="E347" s="166" t="s">
        <v>1</v>
      </c>
      <c r="F347" s="167" t="s">
        <v>322</v>
      </c>
      <c r="H347" s="166" t="s">
        <v>1</v>
      </c>
      <c r="I347" s="168"/>
      <c r="L347" s="164"/>
      <c r="M347" s="169"/>
      <c r="T347" s="170"/>
      <c r="W347" s="239"/>
      <c r="AT347" s="166" t="s">
        <v>169</v>
      </c>
      <c r="AU347" s="166" t="s">
        <v>81</v>
      </c>
      <c r="AV347" s="12" t="s">
        <v>77</v>
      </c>
      <c r="AW347" s="12" t="s">
        <v>29</v>
      </c>
      <c r="AX347" s="12" t="s">
        <v>72</v>
      </c>
      <c r="AY347" s="166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323</v>
      </c>
      <c r="H348" s="174">
        <v>0.62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4" customFormat="1" x14ac:dyDescent="0.2">
      <c r="B349" s="178"/>
      <c r="D349" s="165" t="s">
        <v>169</v>
      </c>
      <c r="E349" s="179" t="s">
        <v>1</v>
      </c>
      <c r="F349" s="180" t="s">
        <v>174</v>
      </c>
      <c r="H349" s="181">
        <v>0.62</v>
      </c>
      <c r="I349" s="182"/>
      <c r="L349" s="178"/>
      <c r="M349" s="183"/>
      <c r="T349" s="184"/>
      <c r="W349" s="248"/>
      <c r="AT349" s="179" t="s">
        <v>169</v>
      </c>
      <c r="AU349" s="179" t="s">
        <v>81</v>
      </c>
      <c r="AV349" s="14" t="s">
        <v>87</v>
      </c>
      <c r="AW349" s="14" t="s">
        <v>29</v>
      </c>
      <c r="AX349" s="14" t="s">
        <v>77</v>
      </c>
      <c r="AY349" s="179" t="s">
        <v>162</v>
      </c>
    </row>
    <row r="350" spans="2:65" s="1" customFormat="1" ht="37.9" customHeight="1" x14ac:dyDescent="0.2">
      <c r="B350" s="121"/>
      <c r="C350" s="151" t="s">
        <v>7</v>
      </c>
      <c r="D350" s="151" t="s">
        <v>164</v>
      </c>
      <c r="E350" s="152" t="s">
        <v>324</v>
      </c>
      <c r="F350" s="153" t="s">
        <v>325</v>
      </c>
      <c r="G350" s="154" t="s">
        <v>177</v>
      </c>
      <c r="H350" s="155">
        <v>5.25</v>
      </c>
      <c r="I350" s="156"/>
      <c r="J350" s="157">
        <f>ROUND(I350*H350,2)</f>
        <v>0</v>
      </c>
      <c r="K350" s="158"/>
      <c r="L350" s="32"/>
      <c r="M350" s="159" t="s">
        <v>1</v>
      </c>
      <c r="N350" s="120" t="s">
        <v>38</v>
      </c>
      <c r="P350" s="160">
        <f>O350*H350</f>
        <v>0</v>
      </c>
      <c r="Q350" s="160">
        <v>1.6000000000000001E-4</v>
      </c>
      <c r="R350" s="160">
        <f>Q350*H350</f>
        <v>8.4000000000000003E-4</v>
      </c>
      <c r="S350" s="160">
        <v>0</v>
      </c>
      <c r="T350" s="161">
        <f>S350*H350</f>
        <v>0</v>
      </c>
      <c r="W350" s="268"/>
      <c r="AR350" s="162" t="s">
        <v>87</v>
      </c>
      <c r="AT350" s="162" t="s">
        <v>164</v>
      </c>
      <c r="AU350" s="162" t="s">
        <v>81</v>
      </c>
      <c r="AY350" s="17" t="s">
        <v>162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7" t="s">
        <v>81</v>
      </c>
      <c r="BK350" s="163">
        <f>ROUND(I350*H350,2)</f>
        <v>0</v>
      </c>
      <c r="BL350" s="17" t="s">
        <v>87</v>
      </c>
      <c r="BM350" s="162" t="s">
        <v>326</v>
      </c>
    </row>
    <row r="351" spans="2:65" s="12" customFormat="1" x14ac:dyDescent="0.2">
      <c r="B351" s="164"/>
      <c r="D351" s="165" t="s">
        <v>169</v>
      </c>
      <c r="E351" s="166" t="s">
        <v>1</v>
      </c>
      <c r="F351" s="167" t="s">
        <v>322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3" customFormat="1" x14ac:dyDescent="0.2">
      <c r="B352" s="171"/>
      <c r="D352" s="165" t="s">
        <v>169</v>
      </c>
      <c r="E352" s="172" t="s">
        <v>1</v>
      </c>
      <c r="F352" s="173" t="s">
        <v>327</v>
      </c>
      <c r="H352" s="174">
        <v>5.25</v>
      </c>
      <c r="I352" s="175"/>
      <c r="L352" s="171"/>
      <c r="M352" s="176"/>
      <c r="T352" s="177"/>
      <c r="W352" s="240"/>
      <c r="AT352" s="172" t="s">
        <v>169</v>
      </c>
      <c r="AU352" s="172" t="s">
        <v>81</v>
      </c>
      <c r="AV352" s="13" t="s">
        <v>81</v>
      </c>
      <c r="AW352" s="13" t="s">
        <v>29</v>
      </c>
      <c r="AX352" s="13" t="s">
        <v>72</v>
      </c>
      <c r="AY352" s="172" t="s">
        <v>162</v>
      </c>
    </row>
    <row r="353" spans="2:65" s="14" customFormat="1" x14ac:dyDescent="0.2">
      <c r="B353" s="178"/>
      <c r="D353" s="165" t="s">
        <v>169</v>
      </c>
      <c r="E353" s="179" t="s">
        <v>1</v>
      </c>
      <c r="F353" s="180" t="s">
        <v>174</v>
      </c>
      <c r="H353" s="181">
        <v>5.25</v>
      </c>
      <c r="I353" s="182"/>
      <c r="L353" s="178"/>
      <c r="M353" s="183"/>
      <c r="T353" s="184"/>
      <c r="W353" s="242"/>
      <c r="AT353" s="179" t="s">
        <v>169</v>
      </c>
      <c r="AU353" s="179" t="s">
        <v>81</v>
      </c>
      <c r="AV353" s="14" t="s">
        <v>87</v>
      </c>
      <c r="AW353" s="14" t="s">
        <v>29</v>
      </c>
      <c r="AX353" s="14" t="s">
        <v>77</v>
      </c>
      <c r="AY353" s="179" t="s">
        <v>162</v>
      </c>
    </row>
    <row r="354" spans="2:65" s="1" customFormat="1" ht="24.2" customHeight="1" x14ac:dyDescent="0.2">
      <c r="B354" s="121"/>
      <c r="C354" s="151" t="s">
        <v>328</v>
      </c>
      <c r="D354" s="151" t="s">
        <v>164</v>
      </c>
      <c r="E354" s="152" t="s">
        <v>329</v>
      </c>
      <c r="F354" s="153" t="s">
        <v>330</v>
      </c>
      <c r="G354" s="154" t="s">
        <v>177</v>
      </c>
      <c r="H354" s="155">
        <v>23.62</v>
      </c>
      <c r="I354" s="156"/>
      <c r="J354" s="157">
        <f>ROUND(I354*H354,2)</f>
        <v>0</v>
      </c>
      <c r="K354" s="158"/>
      <c r="L354" s="32"/>
      <c r="M354" s="159" t="s">
        <v>1</v>
      </c>
      <c r="N354" s="120" t="s">
        <v>38</v>
      </c>
      <c r="P354" s="160">
        <f>O354*H354</f>
        <v>0</v>
      </c>
      <c r="Q354" s="160">
        <v>5.0000000000000002E-5</v>
      </c>
      <c r="R354" s="160">
        <f>Q354*H354</f>
        <v>1.1810000000000002E-3</v>
      </c>
      <c r="S354" s="160">
        <v>0</v>
      </c>
      <c r="T354" s="161">
        <f>S354*H354</f>
        <v>0</v>
      </c>
      <c r="W354" s="245"/>
      <c r="AR354" s="162" t="s">
        <v>87</v>
      </c>
      <c r="AT354" s="162" t="s">
        <v>164</v>
      </c>
      <c r="AU354" s="162" t="s">
        <v>81</v>
      </c>
      <c r="AY354" s="17" t="s">
        <v>162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7" t="s">
        <v>81</v>
      </c>
      <c r="BK354" s="163">
        <f>ROUND(I354*H354,2)</f>
        <v>0</v>
      </c>
      <c r="BL354" s="17" t="s">
        <v>87</v>
      </c>
      <c r="BM354" s="162" t="s">
        <v>331</v>
      </c>
    </row>
    <row r="355" spans="2:65" s="12" customFormat="1" x14ac:dyDescent="0.2">
      <c r="B355" s="164"/>
      <c r="D355" s="165" t="s">
        <v>169</v>
      </c>
      <c r="E355" s="166" t="s">
        <v>1</v>
      </c>
      <c r="F355" s="167" t="s">
        <v>332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3" customFormat="1" x14ac:dyDescent="0.2">
      <c r="B356" s="171"/>
      <c r="D356" s="165" t="s">
        <v>169</v>
      </c>
      <c r="E356" s="172" t="s">
        <v>1</v>
      </c>
      <c r="F356" s="173" t="s">
        <v>333</v>
      </c>
      <c r="H356" s="174">
        <v>5.87</v>
      </c>
      <c r="I356" s="175"/>
      <c r="L356" s="171"/>
      <c r="M356" s="176"/>
      <c r="T356" s="177"/>
      <c r="W356" s="240"/>
      <c r="AT356" s="172" t="s">
        <v>169</v>
      </c>
      <c r="AU356" s="172" t="s">
        <v>81</v>
      </c>
      <c r="AV356" s="13" t="s">
        <v>81</v>
      </c>
      <c r="AW356" s="13" t="s">
        <v>29</v>
      </c>
      <c r="AX356" s="13" t="s">
        <v>72</v>
      </c>
      <c r="AY356" s="172" t="s">
        <v>162</v>
      </c>
    </row>
    <row r="357" spans="2:65" s="12" customFormat="1" x14ac:dyDescent="0.2">
      <c r="B357" s="164"/>
      <c r="D357" s="165" t="s">
        <v>169</v>
      </c>
      <c r="E357" s="166" t="s">
        <v>1</v>
      </c>
      <c r="F357" s="167" t="s">
        <v>334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3" customFormat="1" x14ac:dyDescent="0.2">
      <c r="B358" s="171"/>
      <c r="D358" s="165" t="s">
        <v>169</v>
      </c>
      <c r="E358" s="172" t="s">
        <v>1</v>
      </c>
      <c r="F358" s="173" t="s">
        <v>335</v>
      </c>
      <c r="H358" s="174">
        <v>17.75</v>
      </c>
      <c r="I358" s="175"/>
      <c r="L358" s="171"/>
      <c r="M358" s="176"/>
      <c r="T358" s="177"/>
      <c r="W358" s="240"/>
      <c r="AT358" s="172" t="s">
        <v>169</v>
      </c>
      <c r="AU358" s="172" t="s">
        <v>81</v>
      </c>
      <c r="AV358" s="13" t="s">
        <v>81</v>
      </c>
      <c r="AW358" s="13" t="s">
        <v>29</v>
      </c>
      <c r="AX358" s="13" t="s">
        <v>72</v>
      </c>
      <c r="AY358" s="172" t="s">
        <v>162</v>
      </c>
    </row>
    <row r="359" spans="2:65" s="14" customFormat="1" x14ac:dyDescent="0.2">
      <c r="B359" s="178"/>
      <c r="D359" s="165" t="s">
        <v>169</v>
      </c>
      <c r="E359" s="179" t="s">
        <v>1</v>
      </c>
      <c r="F359" s="180" t="s">
        <v>174</v>
      </c>
      <c r="H359" s="181">
        <v>23.62</v>
      </c>
      <c r="I359" s="182"/>
      <c r="L359" s="178"/>
      <c r="M359" s="183"/>
      <c r="T359" s="184"/>
      <c r="W359" s="242"/>
      <c r="AT359" s="179" t="s">
        <v>169</v>
      </c>
      <c r="AU359" s="179" t="s">
        <v>81</v>
      </c>
      <c r="AV359" s="14" t="s">
        <v>87</v>
      </c>
      <c r="AW359" s="14" t="s">
        <v>29</v>
      </c>
      <c r="AX359" s="14" t="s">
        <v>77</v>
      </c>
      <c r="AY359" s="179" t="s">
        <v>162</v>
      </c>
    </row>
    <row r="360" spans="2:65" s="12" customFormat="1" ht="22.5" x14ac:dyDescent="0.2">
      <c r="B360" s="164"/>
      <c r="D360" s="165" t="s">
        <v>169</v>
      </c>
      <c r="E360" s="166" t="s">
        <v>1</v>
      </c>
      <c r="F360" s="167" t="s">
        <v>336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" customFormat="1" ht="24.2" customHeight="1" x14ac:dyDescent="0.2">
      <c r="B361" s="121"/>
      <c r="C361" s="151" t="s">
        <v>337</v>
      </c>
      <c r="D361" s="151" t="s">
        <v>164</v>
      </c>
      <c r="E361" s="152" t="s">
        <v>338</v>
      </c>
      <c r="F361" s="153" t="s">
        <v>339</v>
      </c>
      <c r="G361" s="154" t="s">
        <v>340</v>
      </c>
      <c r="H361" s="155">
        <v>30</v>
      </c>
      <c r="I361" s="156"/>
      <c r="J361" s="157">
        <f>ROUND(I361*H361,2)</f>
        <v>0</v>
      </c>
      <c r="K361" s="158"/>
      <c r="L361" s="32"/>
      <c r="M361" s="159" t="s">
        <v>1</v>
      </c>
      <c r="N361" s="120" t="s">
        <v>38</v>
      </c>
      <c r="P361" s="160">
        <f>O361*H361</f>
        <v>0</v>
      </c>
      <c r="Q361" s="160">
        <v>0</v>
      </c>
      <c r="R361" s="160">
        <f>Q361*H361</f>
        <v>0</v>
      </c>
      <c r="S361" s="160">
        <v>1.2E-2</v>
      </c>
      <c r="T361" s="161">
        <f>S361*H361</f>
        <v>0.36</v>
      </c>
      <c r="W361" s="245"/>
      <c r="AR361" s="162" t="s">
        <v>87</v>
      </c>
      <c r="AT361" s="162" t="s">
        <v>164</v>
      </c>
      <c r="AU361" s="162" t="s">
        <v>81</v>
      </c>
      <c r="AY361" s="17" t="s">
        <v>162</v>
      </c>
      <c r="BE361" s="163">
        <f>IF(N361="základná",J361,0)</f>
        <v>0</v>
      </c>
      <c r="BF361" s="163">
        <f>IF(N361="znížená",J361,0)</f>
        <v>0</v>
      </c>
      <c r="BG361" s="163">
        <f>IF(N361="zákl. prenesená",J361,0)</f>
        <v>0</v>
      </c>
      <c r="BH361" s="163">
        <f>IF(N361="zníž. prenesená",J361,0)</f>
        <v>0</v>
      </c>
      <c r="BI361" s="163">
        <f>IF(N361="nulová",J361,0)</f>
        <v>0</v>
      </c>
      <c r="BJ361" s="17" t="s">
        <v>81</v>
      </c>
      <c r="BK361" s="163">
        <f>ROUND(I361*H361,2)</f>
        <v>0</v>
      </c>
      <c r="BL361" s="17" t="s">
        <v>87</v>
      </c>
      <c r="BM361" s="162" t="s">
        <v>341</v>
      </c>
    </row>
    <row r="362" spans="2:65" s="12" customFormat="1" x14ac:dyDescent="0.2">
      <c r="B362" s="164"/>
      <c r="D362" s="165" t="s">
        <v>169</v>
      </c>
      <c r="E362" s="166" t="s">
        <v>1</v>
      </c>
      <c r="F362" s="167" t="s">
        <v>342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3" customFormat="1" x14ac:dyDescent="0.2">
      <c r="B363" s="171"/>
      <c r="D363" s="165" t="s">
        <v>169</v>
      </c>
      <c r="E363" s="172" t="s">
        <v>1</v>
      </c>
      <c r="F363" s="173" t="s">
        <v>343</v>
      </c>
      <c r="H363" s="174">
        <v>30</v>
      </c>
      <c r="I363" s="175"/>
      <c r="L363" s="171"/>
      <c r="M363" s="176"/>
      <c r="T363" s="177"/>
      <c r="W363" s="240"/>
      <c r="AT363" s="172" t="s">
        <v>169</v>
      </c>
      <c r="AU363" s="172" t="s">
        <v>81</v>
      </c>
      <c r="AV363" s="13" t="s">
        <v>81</v>
      </c>
      <c r="AW363" s="13" t="s">
        <v>29</v>
      </c>
      <c r="AX363" s="13" t="s">
        <v>72</v>
      </c>
      <c r="AY363" s="172" t="s">
        <v>162</v>
      </c>
    </row>
    <row r="364" spans="2:65" s="14" customFormat="1" x14ac:dyDescent="0.2">
      <c r="B364" s="178"/>
      <c r="D364" s="165" t="s">
        <v>169</v>
      </c>
      <c r="E364" s="179" t="s">
        <v>1</v>
      </c>
      <c r="F364" s="180" t="s">
        <v>174</v>
      </c>
      <c r="H364" s="181">
        <v>30</v>
      </c>
      <c r="I364" s="182"/>
      <c r="L364" s="178"/>
      <c r="M364" s="183"/>
      <c r="T364" s="184"/>
      <c r="W364" s="242"/>
      <c r="AT364" s="179" t="s">
        <v>169</v>
      </c>
      <c r="AU364" s="179" t="s">
        <v>81</v>
      </c>
      <c r="AV364" s="14" t="s">
        <v>87</v>
      </c>
      <c r="AW364" s="14" t="s">
        <v>29</v>
      </c>
      <c r="AX364" s="14" t="s">
        <v>77</v>
      </c>
      <c r="AY364" s="179" t="s">
        <v>162</v>
      </c>
    </row>
    <row r="365" spans="2:65" s="1" customFormat="1" ht="24.2" customHeight="1" x14ac:dyDescent="0.2">
      <c r="B365" s="121"/>
      <c r="C365" s="151" t="s">
        <v>344</v>
      </c>
      <c r="D365" s="151" t="s">
        <v>164</v>
      </c>
      <c r="E365" s="152" t="s">
        <v>345</v>
      </c>
      <c r="F365" s="153" t="s">
        <v>346</v>
      </c>
      <c r="G365" s="154" t="s">
        <v>340</v>
      </c>
      <c r="H365" s="155">
        <v>72</v>
      </c>
      <c r="I365" s="156"/>
      <c r="J365" s="157">
        <f>ROUND(I365*H365,2)</f>
        <v>0</v>
      </c>
      <c r="K365" s="158"/>
      <c r="L365" s="32"/>
      <c r="M365" s="159" t="s">
        <v>1</v>
      </c>
      <c r="N365" s="120" t="s">
        <v>38</v>
      </c>
      <c r="P365" s="160">
        <f>O365*H365</f>
        <v>0</v>
      </c>
      <c r="Q365" s="160">
        <v>0</v>
      </c>
      <c r="R365" s="160">
        <f>Q365*H365</f>
        <v>0</v>
      </c>
      <c r="S365" s="160">
        <v>1.6E-2</v>
      </c>
      <c r="T365" s="161">
        <f>S365*H365</f>
        <v>1.1520000000000001</v>
      </c>
      <c r="W365" s="245"/>
      <c r="AR365" s="162" t="s">
        <v>87</v>
      </c>
      <c r="AT365" s="162" t="s">
        <v>164</v>
      </c>
      <c r="AU365" s="162" t="s">
        <v>81</v>
      </c>
      <c r="AY365" s="17" t="s">
        <v>162</v>
      </c>
      <c r="BE365" s="163">
        <f>IF(N365="základná",J365,0)</f>
        <v>0</v>
      </c>
      <c r="BF365" s="163">
        <f>IF(N365="znížená",J365,0)</f>
        <v>0</v>
      </c>
      <c r="BG365" s="163">
        <f>IF(N365="zákl. prenesená",J365,0)</f>
        <v>0</v>
      </c>
      <c r="BH365" s="163">
        <f>IF(N365="zníž. prenesená",J365,0)</f>
        <v>0</v>
      </c>
      <c r="BI365" s="163">
        <f>IF(N365="nulová",J365,0)</f>
        <v>0</v>
      </c>
      <c r="BJ365" s="17" t="s">
        <v>81</v>
      </c>
      <c r="BK365" s="163">
        <f>ROUND(I365*H365,2)</f>
        <v>0</v>
      </c>
      <c r="BL365" s="17" t="s">
        <v>87</v>
      </c>
      <c r="BM365" s="162" t="s">
        <v>347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348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349</v>
      </c>
      <c r="H367" s="174">
        <v>72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4" customFormat="1" x14ac:dyDescent="0.2">
      <c r="B368" s="178"/>
      <c r="D368" s="165" t="s">
        <v>169</v>
      </c>
      <c r="E368" s="179" t="s">
        <v>1</v>
      </c>
      <c r="F368" s="180" t="s">
        <v>174</v>
      </c>
      <c r="H368" s="181">
        <v>72</v>
      </c>
      <c r="I368" s="182"/>
      <c r="L368" s="178"/>
      <c r="M368" s="183"/>
      <c r="T368" s="184"/>
      <c r="W368" s="248"/>
      <c r="AT368" s="179" t="s">
        <v>169</v>
      </c>
      <c r="AU368" s="179" t="s">
        <v>81</v>
      </c>
      <c r="AV368" s="14" t="s">
        <v>87</v>
      </c>
      <c r="AW368" s="14" t="s">
        <v>29</v>
      </c>
      <c r="AX368" s="14" t="s">
        <v>77</v>
      </c>
      <c r="AY368" s="179" t="s">
        <v>162</v>
      </c>
    </row>
    <row r="369" spans="2:65" s="1" customFormat="1" ht="24.2" customHeight="1" x14ac:dyDescent="0.2">
      <c r="B369" s="121"/>
      <c r="C369" s="151" t="s">
        <v>350</v>
      </c>
      <c r="D369" s="151" t="s">
        <v>164</v>
      </c>
      <c r="E369" s="152" t="s">
        <v>351</v>
      </c>
      <c r="F369" s="153" t="s">
        <v>352</v>
      </c>
      <c r="G369" s="154" t="s">
        <v>167</v>
      </c>
      <c r="H369" s="155">
        <v>141.12</v>
      </c>
      <c r="I369" s="156"/>
      <c r="J369" s="157">
        <f>ROUND(I369*H369,2)</f>
        <v>0</v>
      </c>
      <c r="K369" s="158"/>
      <c r="L369" s="32"/>
      <c r="M369" s="159" t="s">
        <v>1</v>
      </c>
      <c r="N369" s="120" t="s">
        <v>38</v>
      </c>
      <c r="P369" s="160">
        <f>O369*H369</f>
        <v>0</v>
      </c>
      <c r="Q369" s="160">
        <v>0</v>
      </c>
      <c r="R369" s="160">
        <f>Q369*H369</f>
        <v>0</v>
      </c>
      <c r="S369" s="160">
        <v>3.1E-2</v>
      </c>
      <c r="T369" s="161">
        <f>S369*H369</f>
        <v>4.3747199999999999</v>
      </c>
      <c r="W369" s="245"/>
      <c r="AR369" s="162" t="s">
        <v>87</v>
      </c>
      <c r="AT369" s="162" t="s">
        <v>164</v>
      </c>
      <c r="AU369" s="162" t="s">
        <v>81</v>
      </c>
      <c r="AY369" s="17" t="s">
        <v>162</v>
      </c>
      <c r="BE369" s="163">
        <f>IF(N369="základná",J369,0)</f>
        <v>0</v>
      </c>
      <c r="BF369" s="163">
        <f>IF(N369="znížená",J369,0)</f>
        <v>0</v>
      </c>
      <c r="BG369" s="163">
        <f>IF(N369="zákl. prenesená",J369,0)</f>
        <v>0</v>
      </c>
      <c r="BH369" s="163">
        <f>IF(N369="zníž. prenesená",J369,0)</f>
        <v>0</v>
      </c>
      <c r="BI369" s="163">
        <f>IF(N369="nulová",J369,0)</f>
        <v>0</v>
      </c>
      <c r="BJ369" s="17" t="s">
        <v>81</v>
      </c>
      <c r="BK369" s="163">
        <f>ROUND(I369*H369,2)</f>
        <v>0</v>
      </c>
      <c r="BL369" s="17" t="s">
        <v>87</v>
      </c>
      <c r="BM369" s="162" t="s">
        <v>353</v>
      </c>
    </row>
    <row r="370" spans="2:65" s="12" customFormat="1" x14ac:dyDescent="0.2">
      <c r="B370" s="164"/>
      <c r="D370" s="165" t="s">
        <v>169</v>
      </c>
      <c r="E370" s="166" t="s">
        <v>1</v>
      </c>
      <c r="F370" s="167" t="s">
        <v>170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3" customFormat="1" x14ac:dyDescent="0.2">
      <c r="B371" s="171"/>
      <c r="D371" s="165" t="s">
        <v>169</v>
      </c>
      <c r="E371" s="172" t="s">
        <v>1</v>
      </c>
      <c r="F371" s="173" t="s">
        <v>354</v>
      </c>
      <c r="H371" s="174">
        <v>141.12</v>
      </c>
      <c r="I371" s="175"/>
      <c r="L371" s="171"/>
      <c r="M371" s="176"/>
      <c r="T371" s="177"/>
      <c r="W371" s="240"/>
      <c r="AT371" s="172" t="s">
        <v>169</v>
      </c>
      <c r="AU371" s="172" t="s">
        <v>81</v>
      </c>
      <c r="AV371" s="13" t="s">
        <v>81</v>
      </c>
      <c r="AW371" s="13" t="s">
        <v>29</v>
      </c>
      <c r="AX371" s="13" t="s">
        <v>72</v>
      </c>
      <c r="AY371" s="172" t="s">
        <v>162</v>
      </c>
    </row>
    <row r="372" spans="2:65" s="14" customFormat="1" x14ac:dyDescent="0.2">
      <c r="B372" s="178"/>
      <c r="D372" s="165" t="s">
        <v>169</v>
      </c>
      <c r="E372" s="179" t="s">
        <v>1</v>
      </c>
      <c r="F372" s="180" t="s">
        <v>174</v>
      </c>
      <c r="H372" s="181">
        <v>141.12</v>
      </c>
      <c r="I372" s="182"/>
      <c r="L372" s="178"/>
      <c r="M372" s="183"/>
      <c r="T372" s="184"/>
      <c r="W372" s="248"/>
      <c r="AT372" s="179" t="s">
        <v>169</v>
      </c>
      <c r="AU372" s="179" t="s">
        <v>81</v>
      </c>
      <c r="AV372" s="14" t="s">
        <v>87</v>
      </c>
      <c r="AW372" s="14" t="s">
        <v>29</v>
      </c>
      <c r="AX372" s="14" t="s">
        <v>77</v>
      </c>
      <c r="AY372" s="179" t="s">
        <v>162</v>
      </c>
    </row>
    <row r="373" spans="2:65" s="1" customFormat="1" ht="24.2" customHeight="1" x14ac:dyDescent="0.2">
      <c r="B373" s="121"/>
      <c r="C373" s="151" t="s">
        <v>355</v>
      </c>
      <c r="D373" s="151" t="s">
        <v>164</v>
      </c>
      <c r="E373" s="152" t="s">
        <v>356</v>
      </c>
      <c r="F373" s="153" t="s">
        <v>357</v>
      </c>
      <c r="G373" s="154" t="s">
        <v>167</v>
      </c>
      <c r="H373" s="155">
        <v>32.4</v>
      </c>
      <c r="I373" s="156"/>
      <c r="J373" s="157">
        <f>ROUND(I373*H373,2)</f>
        <v>0</v>
      </c>
      <c r="K373" s="158"/>
      <c r="L373" s="32"/>
      <c r="M373" s="159" t="s">
        <v>1</v>
      </c>
      <c r="N373" s="120" t="s">
        <v>38</v>
      </c>
      <c r="P373" s="160">
        <f>O373*H373</f>
        <v>0</v>
      </c>
      <c r="Q373" s="160">
        <v>0</v>
      </c>
      <c r="R373" s="160">
        <f>Q373*H373</f>
        <v>0</v>
      </c>
      <c r="S373" s="160">
        <v>2.7000000000000003E-2</v>
      </c>
      <c r="T373" s="161">
        <f>S373*H373</f>
        <v>0.87480000000000002</v>
      </c>
      <c r="W373" s="245"/>
      <c r="AR373" s="162" t="s">
        <v>87</v>
      </c>
      <c r="AT373" s="162" t="s">
        <v>164</v>
      </c>
      <c r="AU373" s="162" t="s">
        <v>81</v>
      </c>
      <c r="AY373" s="17" t="s">
        <v>162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7" t="s">
        <v>81</v>
      </c>
      <c r="BK373" s="163">
        <f>ROUND(I373*H373,2)</f>
        <v>0</v>
      </c>
      <c r="BL373" s="17" t="s">
        <v>87</v>
      </c>
      <c r="BM373" s="162" t="s">
        <v>358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172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3" customFormat="1" x14ac:dyDescent="0.2">
      <c r="B375" s="171"/>
      <c r="D375" s="165" t="s">
        <v>169</v>
      </c>
      <c r="E375" s="172" t="s">
        <v>1</v>
      </c>
      <c r="F375" s="173" t="s">
        <v>359</v>
      </c>
      <c r="H375" s="174">
        <v>32.4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65" s="14" customFormat="1" x14ac:dyDescent="0.2">
      <c r="B376" s="178"/>
      <c r="D376" s="165" t="s">
        <v>169</v>
      </c>
      <c r="E376" s="179" t="s">
        <v>1</v>
      </c>
      <c r="F376" s="180" t="s">
        <v>174</v>
      </c>
      <c r="H376" s="181">
        <v>32.4</v>
      </c>
      <c r="I376" s="182"/>
      <c r="L376" s="178"/>
      <c r="M376" s="183"/>
      <c r="T376" s="184"/>
      <c r="W376" s="248"/>
      <c r="AT376" s="179" t="s">
        <v>169</v>
      </c>
      <c r="AU376" s="179" t="s">
        <v>81</v>
      </c>
      <c r="AV376" s="14" t="s">
        <v>87</v>
      </c>
      <c r="AW376" s="14" t="s">
        <v>29</v>
      </c>
      <c r="AX376" s="14" t="s">
        <v>77</v>
      </c>
      <c r="AY376" s="179" t="s">
        <v>162</v>
      </c>
    </row>
    <row r="377" spans="2:65" s="1" customFormat="1" ht="24.2" customHeight="1" x14ac:dyDescent="0.2">
      <c r="B377" s="121"/>
      <c r="C377" s="151" t="s">
        <v>360</v>
      </c>
      <c r="D377" s="151" t="s">
        <v>164</v>
      </c>
      <c r="E377" s="152" t="s">
        <v>361</v>
      </c>
      <c r="F377" s="153" t="s">
        <v>362</v>
      </c>
      <c r="G377" s="154" t="s">
        <v>167</v>
      </c>
      <c r="H377" s="155">
        <v>853.27099999999984</v>
      </c>
      <c r="I377" s="156"/>
      <c r="J377" s="157">
        <f>ROUND(I377*H377,2)</f>
        <v>0</v>
      </c>
      <c r="K377" s="158"/>
      <c r="L377" s="32"/>
      <c r="M377" s="159" t="s">
        <v>1</v>
      </c>
      <c r="N377" s="120" t="s">
        <v>38</v>
      </c>
      <c r="P377" s="160">
        <f>O377*H377</f>
        <v>0</v>
      </c>
      <c r="Q377" s="160">
        <v>0</v>
      </c>
      <c r="R377" s="160">
        <f>Q377*H377</f>
        <v>0</v>
      </c>
      <c r="S377" s="160">
        <v>0.05</v>
      </c>
      <c r="T377" s="161">
        <f>S377*H377</f>
        <v>42.663549999999994</v>
      </c>
      <c r="W377" s="245"/>
      <c r="AR377" s="162" t="s">
        <v>87</v>
      </c>
      <c r="AT377" s="162" t="s">
        <v>164</v>
      </c>
      <c r="AU377" s="162" t="s">
        <v>81</v>
      </c>
      <c r="AY377" s="17" t="s">
        <v>162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7" t="s">
        <v>81</v>
      </c>
      <c r="BK377" s="163">
        <f>ROUND(I377*H377,2)</f>
        <v>0</v>
      </c>
      <c r="BL377" s="17" t="s">
        <v>87</v>
      </c>
      <c r="BM377" s="162" t="s">
        <v>363</v>
      </c>
    </row>
    <row r="378" spans="2:65" s="13" customFormat="1" x14ac:dyDescent="0.2">
      <c r="B378" s="171"/>
      <c r="D378" s="165" t="s">
        <v>169</v>
      </c>
      <c r="E378" s="172" t="s">
        <v>1</v>
      </c>
      <c r="F378" s="173" t="s">
        <v>103</v>
      </c>
      <c r="H378" s="174">
        <v>9.3379999999999992</v>
      </c>
      <c r="I378" s="175"/>
      <c r="L378" s="171"/>
      <c r="M378" s="176"/>
      <c r="T378" s="177"/>
      <c r="W378" s="240"/>
      <c r="AT378" s="172" t="s">
        <v>169</v>
      </c>
      <c r="AU378" s="172" t="s">
        <v>81</v>
      </c>
      <c r="AV378" s="13" t="s">
        <v>81</v>
      </c>
      <c r="AW378" s="13" t="s">
        <v>29</v>
      </c>
      <c r="AX378" s="13" t="s">
        <v>72</v>
      </c>
      <c r="AY378" s="172" t="s">
        <v>162</v>
      </c>
    </row>
    <row r="379" spans="2:65" s="13" customFormat="1" x14ac:dyDescent="0.2">
      <c r="B379" s="171"/>
      <c r="D379" s="165" t="s">
        <v>169</v>
      </c>
      <c r="E379" s="172" t="s">
        <v>1</v>
      </c>
      <c r="F379" s="173" t="s">
        <v>105</v>
      </c>
      <c r="H379" s="174">
        <v>738.19799999999987</v>
      </c>
      <c r="I379" s="175"/>
      <c r="L379" s="171"/>
      <c r="M379" s="176"/>
      <c r="T379" s="177"/>
      <c r="W379" s="240"/>
      <c r="AT379" s="172" t="s">
        <v>169</v>
      </c>
      <c r="AU379" s="172" t="s">
        <v>81</v>
      </c>
      <c r="AV379" s="13" t="s">
        <v>81</v>
      </c>
      <c r="AW379" s="13" t="s">
        <v>29</v>
      </c>
      <c r="AX379" s="13" t="s">
        <v>72</v>
      </c>
      <c r="AY379" s="172" t="s">
        <v>162</v>
      </c>
    </row>
    <row r="380" spans="2:65" s="13" customFormat="1" x14ac:dyDescent="0.2">
      <c r="B380" s="171"/>
      <c r="D380" s="165" t="s">
        <v>169</v>
      </c>
      <c r="E380" s="172" t="s">
        <v>1</v>
      </c>
      <c r="F380" s="173" t="s">
        <v>110</v>
      </c>
      <c r="H380" s="174">
        <v>2.3759999999999999</v>
      </c>
      <c r="I380" s="175"/>
      <c r="L380" s="171"/>
      <c r="M380" s="176"/>
      <c r="T380" s="177"/>
      <c r="W380" s="240"/>
      <c r="AT380" s="172" t="s">
        <v>169</v>
      </c>
      <c r="AU380" s="172" t="s">
        <v>81</v>
      </c>
      <c r="AV380" s="13" t="s">
        <v>81</v>
      </c>
      <c r="AW380" s="13" t="s">
        <v>29</v>
      </c>
      <c r="AX380" s="13" t="s">
        <v>72</v>
      </c>
      <c r="AY380" s="172" t="s">
        <v>162</v>
      </c>
    </row>
    <row r="381" spans="2:65" s="13" customFormat="1" x14ac:dyDescent="0.2">
      <c r="B381" s="171"/>
      <c r="D381" s="165" t="s">
        <v>169</v>
      </c>
      <c r="E381" s="172" t="s">
        <v>1</v>
      </c>
      <c r="F381" s="173" t="s">
        <v>107</v>
      </c>
      <c r="H381" s="174">
        <v>5.3360000000000003</v>
      </c>
      <c r="I381" s="175"/>
      <c r="L381" s="171"/>
      <c r="M381" s="176"/>
      <c r="T381" s="177"/>
      <c r="W381" s="240"/>
      <c r="AT381" s="172" t="s">
        <v>169</v>
      </c>
      <c r="AU381" s="172" t="s">
        <v>81</v>
      </c>
      <c r="AV381" s="13" t="s">
        <v>81</v>
      </c>
      <c r="AW381" s="13" t="s">
        <v>29</v>
      </c>
      <c r="AX381" s="13" t="s">
        <v>72</v>
      </c>
      <c r="AY381" s="172" t="s">
        <v>162</v>
      </c>
    </row>
    <row r="382" spans="2:65" s="13" customFormat="1" x14ac:dyDescent="0.2">
      <c r="B382" s="171"/>
      <c r="D382" s="165" t="s">
        <v>169</v>
      </c>
      <c r="E382" s="172" t="s">
        <v>1</v>
      </c>
      <c r="F382" s="173" t="s">
        <v>101</v>
      </c>
      <c r="H382" s="174">
        <v>98.022999999999996</v>
      </c>
      <c r="I382" s="175"/>
      <c r="L382" s="171"/>
      <c r="M382" s="176"/>
      <c r="T382" s="177"/>
      <c r="W382" s="240"/>
      <c r="AT382" s="172" t="s">
        <v>169</v>
      </c>
      <c r="AU382" s="172" t="s">
        <v>81</v>
      </c>
      <c r="AV382" s="13" t="s">
        <v>81</v>
      </c>
      <c r="AW382" s="13" t="s">
        <v>29</v>
      </c>
      <c r="AX382" s="13" t="s">
        <v>72</v>
      </c>
      <c r="AY382" s="172" t="s">
        <v>162</v>
      </c>
    </row>
    <row r="383" spans="2:65" s="14" customFormat="1" x14ac:dyDescent="0.2">
      <c r="B383" s="178"/>
      <c r="D383" s="165" t="s">
        <v>169</v>
      </c>
      <c r="E383" s="179" t="s">
        <v>1</v>
      </c>
      <c r="F383" s="180" t="s">
        <v>174</v>
      </c>
      <c r="H383" s="181">
        <v>853.27099999999984</v>
      </c>
      <c r="I383" s="182"/>
      <c r="L383" s="178"/>
      <c r="M383" s="183"/>
      <c r="T383" s="184"/>
      <c r="W383" s="242"/>
      <c r="AT383" s="179" t="s">
        <v>169</v>
      </c>
      <c r="AU383" s="179" t="s">
        <v>81</v>
      </c>
      <c r="AV383" s="14" t="s">
        <v>87</v>
      </c>
      <c r="AW383" s="14" t="s">
        <v>29</v>
      </c>
      <c r="AX383" s="14" t="s">
        <v>77</v>
      </c>
      <c r="AY383" s="179" t="s">
        <v>162</v>
      </c>
    </row>
    <row r="384" spans="2:65" s="1" customFormat="1" ht="37.9" customHeight="1" x14ac:dyDescent="0.2">
      <c r="B384" s="121"/>
      <c r="C384" s="151" t="s">
        <v>364</v>
      </c>
      <c r="D384" s="151" t="s">
        <v>164</v>
      </c>
      <c r="E384" s="152" t="s">
        <v>365</v>
      </c>
      <c r="F384" s="153" t="s">
        <v>366</v>
      </c>
      <c r="G384" s="154" t="s">
        <v>167</v>
      </c>
      <c r="H384" s="155">
        <v>755.24800000000005</v>
      </c>
      <c r="I384" s="156"/>
      <c r="J384" s="157">
        <f>ROUND(I384*H384,2)</f>
        <v>0</v>
      </c>
      <c r="K384" s="158"/>
      <c r="L384" s="32"/>
      <c r="M384" s="159" t="s">
        <v>1</v>
      </c>
      <c r="N384" s="120" t="s">
        <v>38</v>
      </c>
      <c r="P384" s="160">
        <f>O384*H384</f>
        <v>0</v>
      </c>
      <c r="Q384" s="160">
        <v>0</v>
      </c>
      <c r="R384" s="160">
        <f>Q384*H384</f>
        <v>0</v>
      </c>
      <c r="S384" s="160">
        <v>1.804E-2</v>
      </c>
      <c r="T384" s="161">
        <f>S384*H384</f>
        <v>13.624673920000001</v>
      </c>
      <c r="W384" s="245"/>
      <c r="AR384" s="162" t="s">
        <v>87</v>
      </c>
      <c r="AT384" s="162" t="s">
        <v>164</v>
      </c>
      <c r="AU384" s="162" t="s">
        <v>81</v>
      </c>
      <c r="AY384" s="17" t="s">
        <v>162</v>
      </c>
      <c r="BE384" s="163">
        <f>IF(N384="základná",J384,0)</f>
        <v>0</v>
      </c>
      <c r="BF384" s="163">
        <f>IF(N384="znížená",J384,0)</f>
        <v>0</v>
      </c>
      <c r="BG384" s="163">
        <f>IF(N384="zákl. prenesená",J384,0)</f>
        <v>0</v>
      </c>
      <c r="BH384" s="163">
        <f>IF(N384="zníž. prenesená",J384,0)</f>
        <v>0</v>
      </c>
      <c r="BI384" s="163">
        <f>IF(N384="nulová",J384,0)</f>
        <v>0</v>
      </c>
      <c r="BJ384" s="17" t="s">
        <v>81</v>
      </c>
      <c r="BK384" s="163">
        <f>ROUND(I384*H384,2)</f>
        <v>0</v>
      </c>
      <c r="BL384" s="17" t="s">
        <v>87</v>
      </c>
      <c r="BM384" s="162" t="s">
        <v>367</v>
      </c>
    </row>
    <row r="385" spans="2:65" s="13" customFormat="1" x14ac:dyDescent="0.2">
      <c r="B385" s="171"/>
      <c r="D385" s="165" t="s">
        <v>169</v>
      </c>
      <c r="E385" s="172" t="s">
        <v>1</v>
      </c>
      <c r="F385" s="173" t="s">
        <v>103</v>
      </c>
      <c r="H385" s="174">
        <v>9.3379999999999992</v>
      </c>
      <c r="I385" s="175"/>
      <c r="L385" s="171"/>
      <c r="M385" s="176"/>
      <c r="T385" s="177"/>
      <c r="W385" s="240"/>
      <c r="AT385" s="172" t="s">
        <v>169</v>
      </c>
      <c r="AU385" s="172" t="s">
        <v>81</v>
      </c>
      <c r="AV385" s="13" t="s">
        <v>81</v>
      </c>
      <c r="AW385" s="13" t="s">
        <v>29</v>
      </c>
      <c r="AX385" s="13" t="s">
        <v>72</v>
      </c>
      <c r="AY385" s="172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105</v>
      </c>
      <c r="H386" s="174">
        <v>738.19799999999987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3" customFormat="1" x14ac:dyDescent="0.2">
      <c r="B387" s="171"/>
      <c r="D387" s="165" t="s">
        <v>169</v>
      </c>
      <c r="E387" s="172" t="s">
        <v>1</v>
      </c>
      <c r="F387" s="173" t="s">
        <v>110</v>
      </c>
      <c r="H387" s="174">
        <v>2.3759999999999999</v>
      </c>
      <c r="I387" s="175"/>
      <c r="L387" s="171"/>
      <c r="M387" s="176"/>
      <c r="T387" s="177"/>
      <c r="W387" s="240"/>
      <c r="AT387" s="172" t="s">
        <v>169</v>
      </c>
      <c r="AU387" s="172" t="s">
        <v>81</v>
      </c>
      <c r="AV387" s="13" t="s">
        <v>81</v>
      </c>
      <c r="AW387" s="13" t="s">
        <v>29</v>
      </c>
      <c r="AX387" s="13" t="s">
        <v>72</v>
      </c>
      <c r="AY387" s="172" t="s">
        <v>162</v>
      </c>
    </row>
    <row r="388" spans="2:65" s="13" customFormat="1" x14ac:dyDescent="0.2">
      <c r="B388" s="171"/>
      <c r="D388" s="165" t="s">
        <v>169</v>
      </c>
      <c r="E388" s="172" t="s">
        <v>1</v>
      </c>
      <c r="F388" s="173" t="s">
        <v>107</v>
      </c>
      <c r="H388" s="174">
        <v>5.3360000000000003</v>
      </c>
      <c r="I388" s="175"/>
      <c r="L388" s="171"/>
      <c r="M388" s="176"/>
      <c r="T388" s="177"/>
      <c r="W388" s="240"/>
      <c r="AT388" s="172" t="s">
        <v>169</v>
      </c>
      <c r="AU388" s="172" t="s">
        <v>81</v>
      </c>
      <c r="AV388" s="13" t="s">
        <v>81</v>
      </c>
      <c r="AW388" s="13" t="s">
        <v>29</v>
      </c>
      <c r="AX388" s="13" t="s">
        <v>72</v>
      </c>
      <c r="AY388" s="172" t="s">
        <v>162</v>
      </c>
    </row>
    <row r="389" spans="2:65" s="14" customFormat="1" x14ac:dyDescent="0.2">
      <c r="B389" s="178"/>
      <c r="D389" s="165" t="s">
        <v>169</v>
      </c>
      <c r="E389" s="179" t="s">
        <v>1</v>
      </c>
      <c r="F389" s="180" t="s">
        <v>174</v>
      </c>
      <c r="H389" s="181">
        <v>755.24800000000005</v>
      </c>
      <c r="I389" s="182"/>
      <c r="L389" s="178"/>
      <c r="M389" s="183"/>
      <c r="T389" s="184"/>
      <c r="W389" s="248"/>
      <c r="AT389" s="179" t="s">
        <v>169</v>
      </c>
      <c r="AU389" s="179" t="s">
        <v>81</v>
      </c>
      <c r="AV389" s="14" t="s">
        <v>87</v>
      </c>
      <c r="AW389" s="14" t="s">
        <v>29</v>
      </c>
      <c r="AX389" s="14" t="s">
        <v>77</v>
      </c>
      <c r="AY389" s="179" t="s">
        <v>162</v>
      </c>
    </row>
    <row r="390" spans="2:65" s="1" customFormat="1" ht="37.9" customHeight="1" x14ac:dyDescent="0.2">
      <c r="B390" s="121"/>
      <c r="C390" s="151" t="s">
        <v>368</v>
      </c>
      <c r="D390" s="151" t="s">
        <v>164</v>
      </c>
      <c r="E390" s="152" t="s">
        <v>369</v>
      </c>
      <c r="F390" s="153" t="s">
        <v>370</v>
      </c>
      <c r="G390" s="154" t="s">
        <v>167</v>
      </c>
      <c r="H390" s="155">
        <v>98.022999999999996</v>
      </c>
      <c r="I390" s="156"/>
      <c r="J390" s="157">
        <f>ROUND(I390*H390,2)</f>
        <v>0</v>
      </c>
      <c r="K390" s="158"/>
      <c r="L390" s="32"/>
      <c r="M390" s="159" t="s">
        <v>1</v>
      </c>
      <c r="N390" s="120" t="s">
        <v>38</v>
      </c>
      <c r="P390" s="160">
        <f>O390*H390</f>
        <v>0</v>
      </c>
      <c r="Q390" s="160">
        <v>0</v>
      </c>
      <c r="R390" s="160">
        <f>Q390*H390</f>
        <v>0</v>
      </c>
      <c r="S390" s="160">
        <v>1.7520000000000004E-2</v>
      </c>
      <c r="T390" s="161">
        <f>S390*H390</f>
        <v>1.7173629600000004</v>
      </c>
      <c r="W390" s="245"/>
      <c r="AR390" s="162" t="s">
        <v>87</v>
      </c>
      <c r="AT390" s="162" t="s">
        <v>164</v>
      </c>
      <c r="AU390" s="162" t="s">
        <v>81</v>
      </c>
      <c r="AY390" s="17" t="s">
        <v>162</v>
      </c>
      <c r="BE390" s="163">
        <f>IF(N390="základná",J390,0)</f>
        <v>0</v>
      </c>
      <c r="BF390" s="163">
        <f>IF(N390="znížená",J390,0)</f>
        <v>0</v>
      </c>
      <c r="BG390" s="163">
        <f>IF(N390="zákl. prenesená",J390,0)</f>
        <v>0</v>
      </c>
      <c r="BH390" s="163">
        <f>IF(N390="zníž. prenesená",J390,0)</f>
        <v>0</v>
      </c>
      <c r="BI390" s="163">
        <f>IF(N390="nulová",J390,0)</f>
        <v>0</v>
      </c>
      <c r="BJ390" s="17" t="s">
        <v>81</v>
      </c>
      <c r="BK390" s="163">
        <f>ROUND(I390*H390,2)</f>
        <v>0</v>
      </c>
      <c r="BL390" s="17" t="s">
        <v>87</v>
      </c>
      <c r="BM390" s="162" t="s">
        <v>371</v>
      </c>
    </row>
    <row r="391" spans="2:65" s="13" customFormat="1" x14ac:dyDescent="0.2">
      <c r="B391" s="171"/>
      <c r="D391" s="165" t="s">
        <v>169</v>
      </c>
      <c r="E391" s="172" t="s">
        <v>1</v>
      </c>
      <c r="F391" s="173" t="s">
        <v>101</v>
      </c>
      <c r="H391" s="174">
        <v>98.022999999999996</v>
      </c>
      <c r="I391" s="175"/>
      <c r="L391" s="171"/>
      <c r="M391" s="176"/>
      <c r="T391" s="177"/>
      <c r="W391" s="240"/>
      <c r="AT391" s="172" t="s">
        <v>169</v>
      </c>
      <c r="AU391" s="172" t="s">
        <v>81</v>
      </c>
      <c r="AV391" s="13" t="s">
        <v>81</v>
      </c>
      <c r="AW391" s="13" t="s">
        <v>29</v>
      </c>
      <c r="AX391" s="13" t="s">
        <v>77</v>
      </c>
      <c r="AY391" s="172" t="s">
        <v>162</v>
      </c>
    </row>
    <row r="392" spans="2:65" s="1" customFormat="1" ht="21.75" customHeight="1" x14ac:dyDescent="0.2">
      <c r="B392" s="121"/>
      <c r="C392" s="151" t="s">
        <v>372</v>
      </c>
      <c r="D392" s="151" t="s">
        <v>164</v>
      </c>
      <c r="E392" s="152" t="s">
        <v>373</v>
      </c>
      <c r="F392" s="153" t="s">
        <v>374</v>
      </c>
      <c r="G392" s="154" t="s">
        <v>375</v>
      </c>
      <c r="H392" s="155">
        <v>66.08</v>
      </c>
      <c r="I392" s="156"/>
      <c r="J392" s="157">
        <f>ROUND(I392*H392,2)</f>
        <v>0</v>
      </c>
      <c r="K392" s="158"/>
      <c r="L392" s="32"/>
      <c r="M392" s="159" t="s">
        <v>1</v>
      </c>
      <c r="N392" s="120" t="s">
        <v>38</v>
      </c>
      <c r="P392" s="160">
        <f>O392*H392</f>
        <v>0</v>
      </c>
      <c r="Q392" s="160">
        <v>0</v>
      </c>
      <c r="R392" s="160">
        <f>Q392*H392</f>
        <v>0</v>
      </c>
      <c r="S392" s="160">
        <v>0</v>
      </c>
      <c r="T392" s="161">
        <f>S392*H392</f>
        <v>0</v>
      </c>
      <c r="W392" s="251"/>
      <c r="AR392" s="162" t="s">
        <v>87</v>
      </c>
      <c r="AT392" s="162" t="s">
        <v>164</v>
      </c>
      <c r="AU392" s="162" t="s">
        <v>81</v>
      </c>
      <c r="AY392" s="17" t="s">
        <v>162</v>
      </c>
      <c r="BE392" s="163">
        <f>IF(N392="základná",J392,0)</f>
        <v>0</v>
      </c>
      <c r="BF392" s="163">
        <f>IF(N392="znížená",J392,0)</f>
        <v>0</v>
      </c>
      <c r="BG392" s="163">
        <f>IF(N392="zákl. prenesená",J392,0)</f>
        <v>0</v>
      </c>
      <c r="BH392" s="163">
        <f>IF(N392="zníž. prenesená",J392,0)</f>
        <v>0</v>
      </c>
      <c r="BI392" s="163">
        <f>IF(N392="nulová",J392,0)</f>
        <v>0</v>
      </c>
      <c r="BJ392" s="17" t="s">
        <v>81</v>
      </c>
      <c r="BK392" s="163">
        <f>ROUND(I392*H392,2)</f>
        <v>0</v>
      </c>
      <c r="BL392" s="17" t="s">
        <v>87</v>
      </c>
      <c r="BM392" s="162" t="s">
        <v>376</v>
      </c>
    </row>
    <row r="393" spans="2:65" s="1" customFormat="1" ht="16.5" customHeight="1" x14ac:dyDescent="0.2">
      <c r="B393" s="121"/>
      <c r="C393" s="151" t="s">
        <v>377</v>
      </c>
      <c r="D393" s="151" t="s">
        <v>164</v>
      </c>
      <c r="E393" s="152" t="s">
        <v>378</v>
      </c>
      <c r="F393" s="153" t="s">
        <v>379</v>
      </c>
      <c r="G393" s="154" t="s">
        <v>375</v>
      </c>
      <c r="H393" s="155">
        <v>396.48</v>
      </c>
      <c r="I393" s="156"/>
      <c r="J393" s="157">
        <f>ROUND(I393*H393,2)</f>
        <v>0</v>
      </c>
      <c r="K393" s="158"/>
      <c r="L393" s="32"/>
      <c r="M393" s="159" t="s">
        <v>1</v>
      </c>
      <c r="N393" s="120" t="s">
        <v>38</v>
      </c>
      <c r="P393" s="160">
        <f>O393*H393</f>
        <v>0</v>
      </c>
      <c r="Q393" s="160">
        <v>0</v>
      </c>
      <c r="R393" s="160">
        <f>Q393*H393</f>
        <v>0</v>
      </c>
      <c r="S393" s="160">
        <v>0</v>
      </c>
      <c r="T393" s="161">
        <f>S393*H393</f>
        <v>0</v>
      </c>
      <c r="W393" s="251"/>
      <c r="AR393" s="162" t="s">
        <v>87</v>
      </c>
      <c r="AT393" s="162" t="s">
        <v>164</v>
      </c>
      <c r="AU393" s="162" t="s">
        <v>81</v>
      </c>
      <c r="AY393" s="17" t="s">
        <v>162</v>
      </c>
      <c r="BE393" s="163">
        <f>IF(N393="základná",J393,0)</f>
        <v>0</v>
      </c>
      <c r="BF393" s="163">
        <f>IF(N393="znížená",J393,0)</f>
        <v>0</v>
      </c>
      <c r="BG393" s="163">
        <f>IF(N393="zákl. prenesená",J393,0)</f>
        <v>0</v>
      </c>
      <c r="BH393" s="163">
        <f>IF(N393="zníž. prenesená",J393,0)</f>
        <v>0</v>
      </c>
      <c r="BI393" s="163">
        <f>IF(N393="nulová",J393,0)</f>
        <v>0</v>
      </c>
      <c r="BJ393" s="17" t="s">
        <v>81</v>
      </c>
      <c r="BK393" s="163">
        <f>ROUND(I393*H393,2)</f>
        <v>0</v>
      </c>
      <c r="BL393" s="17" t="s">
        <v>87</v>
      </c>
      <c r="BM393" s="162" t="s">
        <v>380</v>
      </c>
    </row>
    <row r="394" spans="2:65" s="13" customFormat="1" x14ac:dyDescent="0.2">
      <c r="B394" s="171"/>
      <c r="D394" s="165" t="s">
        <v>169</v>
      </c>
      <c r="F394" s="173" t="s">
        <v>381</v>
      </c>
      <c r="H394" s="174">
        <v>396.48</v>
      </c>
      <c r="I394" s="175"/>
      <c r="L394" s="171"/>
      <c r="M394" s="176"/>
      <c r="T394" s="177"/>
      <c r="W394" s="246"/>
      <c r="AT394" s="172" t="s">
        <v>169</v>
      </c>
      <c r="AU394" s="172" t="s">
        <v>81</v>
      </c>
      <c r="AV394" s="13" t="s">
        <v>81</v>
      </c>
      <c r="AW394" s="13" t="s">
        <v>3</v>
      </c>
      <c r="AX394" s="13" t="s">
        <v>77</v>
      </c>
      <c r="AY394" s="172" t="s">
        <v>162</v>
      </c>
    </row>
    <row r="395" spans="2:65" s="1" customFormat="1" ht="21.75" customHeight="1" x14ac:dyDescent="0.2">
      <c r="B395" s="121"/>
      <c r="C395" s="151" t="s">
        <v>382</v>
      </c>
      <c r="D395" s="151" t="s">
        <v>164</v>
      </c>
      <c r="E395" s="152" t="s">
        <v>383</v>
      </c>
      <c r="F395" s="153" t="s">
        <v>384</v>
      </c>
      <c r="G395" s="154" t="s">
        <v>375</v>
      </c>
      <c r="H395" s="155">
        <v>66.08</v>
      </c>
      <c r="I395" s="156"/>
      <c r="J395" s="157">
        <f>ROUND(I395*H395,2)</f>
        <v>0</v>
      </c>
      <c r="K395" s="158"/>
      <c r="L395" s="32"/>
      <c r="M395" s="159" t="s">
        <v>1</v>
      </c>
      <c r="N395" s="120" t="s">
        <v>38</v>
      </c>
      <c r="P395" s="160">
        <f>O395*H395</f>
        <v>0</v>
      </c>
      <c r="Q395" s="160">
        <v>0</v>
      </c>
      <c r="R395" s="160">
        <f>Q395*H395</f>
        <v>0</v>
      </c>
      <c r="S395" s="160">
        <v>0</v>
      </c>
      <c r="T395" s="161">
        <f>S395*H395</f>
        <v>0</v>
      </c>
      <c r="W395" s="245"/>
      <c r="AR395" s="162" t="s">
        <v>87</v>
      </c>
      <c r="AT395" s="162" t="s">
        <v>164</v>
      </c>
      <c r="AU395" s="162" t="s">
        <v>81</v>
      </c>
      <c r="AY395" s="17" t="s">
        <v>162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7" t="s">
        <v>81</v>
      </c>
      <c r="BK395" s="163">
        <f>ROUND(I395*H395,2)</f>
        <v>0</v>
      </c>
      <c r="BL395" s="17" t="s">
        <v>87</v>
      </c>
      <c r="BM395" s="162" t="s">
        <v>385</v>
      </c>
    </row>
    <row r="396" spans="2:65" s="1" customFormat="1" ht="24.2" customHeight="1" x14ac:dyDescent="0.2">
      <c r="B396" s="121"/>
      <c r="C396" s="151" t="s">
        <v>386</v>
      </c>
      <c r="D396" s="151" t="s">
        <v>164</v>
      </c>
      <c r="E396" s="152" t="s">
        <v>387</v>
      </c>
      <c r="F396" s="153" t="s">
        <v>388</v>
      </c>
      <c r="G396" s="154" t="s">
        <v>375</v>
      </c>
      <c r="H396" s="155">
        <v>1718.08</v>
      </c>
      <c r="I396" s="156"/>
      <c r="J396" s="157">
        <f>ROUND(I396*H396,2)</f>
        <v>0</v>
      </c>
      <c r="K396" s="158"/>
      <c r="L396" s="32"/>
      <c r="M396" s="159" t="s">
        <v>1</v>
      </c>
      <c r="N396" s="120" t="s">
        <v>38</v>
      </c>
      <c r="P396" s="160">
        <f>O396*H396</f>
        <v>0</v>
      </c>
      <c r="Q396" s="160">
        <v>0</v>
      </c>
      <c r="R396" s="160">
        <f>Q396*H396</f>
        <v>0</v>
      </c>
      <c r="S396" s="160">
        <v>0</v>
      </c>
      <c r="T396" s="161">
        <f>S396*H396</f>
        <v>0</v>
      </c>
      <c r="W396" s="245"/>
      <c r="AR396" s="162" t="s">
        <v>87</v>
      </c>
      <c r="AT396" s="162" t="s">
        <v>164</v>
      </c>
      <c r="AU396" s="162" t="s">
        <v>81</v>
      </c>
      <c r="AY396" s="17" t="s">
        <v>162</v>
      </c>
      <c r="BE396" s="163">
        <f>IF(N396="základná",J396,0)</f>
        <v>0</v>
      </c>
      <c r="BF396" s="163">
        <f>IF(N396="znížená",J396,0)</f>
        <v>0</v>
      </c>
      <c r="BG396" s="163">
        <f>IF(N396="zákl. prenesená",J396,0)</f>
        <v>0</v>
      </c>
      <c r="BH396" s="163">
        <f>IF(N396="zníž. prenesená",J396,0)</f>
        <v>0</v>
      </c>
      <c r="BI396" s="163">
        <f>IF(N396="nulová",J396,0)</f>
        <v>0</v>
      </c>
      <c r="BJ396" s="17" t="s">
        <v>81</v>
      </c>
      <c r="BK396" s="163">
        <f>ROUND(I396*H396,2)</f>
        <v>0</v>
      </c>
      <c r="BL396" s="17" t="s">
        <v>87</v>
      </c>
      <c r="BM396" s="162" t="s">
        <v>389</v>
      </c>
    </row>
    <row r="397" spans="2:65" s="13" customFormat="1" x14ac:dyDescent="0.2">
      <c r="B397" s="171"/>
      <c r="D397" s="165" t="s">
        <v>169</v>
      </c>
      <c r="F397" s="173" t="s">
        <v>390</v>
      </c>
      <c r="H397" s="174">
        <v>1718.08</v>
      </c>
      <c r="I397" s="175"/>
      <c r="L397" s="171"/>
      <c r="M397" s="176"/>
      <c r="T397" s="177"/>
      <c r="W397" s="253"/>
      <c r="AT397" s="172" t="s">
        <v>169</v>
      </c>
      <c r="AU397" s="172" t="s">
        <v>81</v>
      </c>
      <c r="AV397" s="13" t="s">
        <v>81</v>
      </c>
      <c r="AW397" s="13" t="s">
        <v>3</v>
      </c>
      <c r="AX397" s="13" t="s">
        <v>77</v>
      </c>
      <c r="AY397" s="172" t="s">
        <v>162</v>
      </c>
    </row>
    <row r="398" spans="2:65" s="1" customFormat="1" ht="24.2" customHeight="1" x14ac:dyDescent="0.2">
      <c r="B398" s="121"/>
      <c r="C398" s="151" t="s">
        <v>391</v>
      </c>
      <c r="D398" s="151" t="s">
        <v>164</v>
      </c>
      <c r="E398" s="152" t="s">
        <v>392</v>
      </c>
      <c r="F398" s="153" t="s">
        <v>393</v>
      </c>
      <c r="G398" s="154" t="s">
        <v>375</v>
      </c>
      <c r="H398" s="155">
        <v>66.08</v>
      </c>
      <c r="I398" s="156"/>
      <c r="J398" s="157">
        <f>ROUND(I398*H398,2)</f>
        <v>0</v>
      </c>
      <c r="K398" s="158"/>
      <c r="L398" s="32"/>
      <c r="M398" s="159" t="s">
        <v>1</v>
      </c>
      <c r="N398" s="120" t="s">
        <v>38</v>
      </c>
      <c r="P398" s="160">
        <f>O398*H398</f>
        <v>0</v>
      </c>
      <c r="Q398" s="160">
        <v>0</v>
      </c>
      <c r="R398" s="160">
        <f>Q398*H398</f>
        <v>0</v>
      </c>
      <c r="S398" s="160">
        <v>0</v>
      </c>
      <c r="T398" s="161">
        <f>S398*H398</f>
        <v>0</v>
      </c>
      <c r="W398" s="245"/>
      <c r="AR398" s="162" t="s">
        <v>87</v>
      </c>
      <c r="AT398" s="162" t="s">
        <v>164</v>
      </c>
      <c r="AU398" s="162" t="s">
        <v>81</v>
      </c>
      <c r="AY398" s="17" t="s">
        <v>162</v>
      </c>
      <c r="BE398" s="163">
        <f>IF(N398="základná",J398,0)</f>
        <v>0</v>
      </c>
      <c r="BF398" s="163">
        <f>IF(N398="znížená",J398,0)</f>
        <v>0</v>
      </c>
      <c r="BG398" s="163">
        <f>IF(N398="zákl. prenesená",J398,0)</f>
        <v>0</v>
      </c>
      <c r="BH398" s="163">
        <f>IF(N398="zníž. prenesená",J398,0)</f>
        <v>0</v>
      </c>
      <c r="BI398" s="163">
        <f>IF(N398="nulová",J398,0)</f>
        <v>0</v>
      </c>
      <c r="BJ398" s="17" t="s">
        <v>81</v>
      </c>
      <c r="BK398" s="163">
        <f>ROUND(I398*H398,2)</f>
        <v>0</v>
      </c>
      <c r="BL398" s="17" t="s">
        <v>87</v>
      </c>
      <c r="BM398" s="162" t="s">
        <v>394</v>
      </c>
    </row>
    <row r="399" spans="2:65" s="1" customFormat="1" ht="24.2" customHeight="1" x14ac:dyDescent="0.2">
      <c r="B399" s="121"/>
      <c r="C399" s="151" t="s">
        <v>395</v>
      </c>
      <c r="D399" s="151" t="s">
        <v>164</v>
      </c>
      <c r="E399" s="152" t="s">
        <v>396</v>
      </c>
      <c r="F399" s="153" t="s">
        <v>397</v>
      </c>
      <c r="G399" s="154" t="s">
        <v>375</v>
      </c>
      <c r="H399" s="155">
        <v>925.12</v>
      </c>
      <c r="I399" s="156"/>
      <c r="J399" s="157">
        <f>ROUND(I399*H399,2)</f>
        <v>0</v>
      </c>
      <c r="K399" s="158"/>
      <c r="L399" s="32"/>
      <c r="M399" s="159" t="s">
        <v>1</v>
      </c>
      <c r="N399" s="120" t="s">
        <v>38</v>
      </c>
      <c r="P399" s="160">
        <f>O399*H399</f>
        <v>0</v>
      </c>
      <c r="Q399" s="160">
        <v>0</v>
      </c>
      <c r="R399" s="160">
        <f>Q399*H399</f>
        <v>0</v>
      </c>
      <c r="S399" s="160">
        <v>0</v>
      </c>
      <c r="T399" s="161">
        <f>S399*H399</f>
        <v>0</v>
      </c>
      <c r="W399" s="245"/>
      <c r="AR399" s="162" t="s">
        <v>87</v>
      </c>
      <c r="AT399" s="162" t="s">
        <v>164</v>
      </c>
      <c r="AU399" s="162" t="s">
        <v>81</v>
      </c>
      <c r="AY399" s="17" t="s">
        <v>162</v>
      </c>
      <c r="BE399" s="163">
        <f>IF(N399="základná",J399,0)</f>
        <v>0</v>
      </c>
      <c r="BF399" s="163">
        <f>IF(N399="znížená",J399,0)</f>
        <v>0</v>
      </c>
      <c r="BG399" s="163">
        <f>IF(N399="zákl. prenesená",J399,0)</f>
        <v>0</v>
      </c>
      <c r="BH399" s="163">
        <f>IF(N399="zníž. prenesená",J399,0)</f>
        <v>0</v>
      </c>
      <c r="BI399" s="163">
        <f>IF(N399="nulová",J399,0)</f>
        <v>0</v>
      </c>
      <c r="BJ399" s="17" t="s">
        <v>81</v>
      </c>
      <c r="BK399" s="163">
        <f>ROUND(I399*H399,2)</f>
        <v>0</v>
      </c>
      <c r="BL399" s="17" t="s">
        <v>87</v>
      </c>
      <c r="BM399" s="162" t="s">
        <v>398</v>
      </c>
    </row>
    <row r="400" spans="2:65" s="13" customFormat="1" x14ac:dyDescent="0.2">
      <c r="B400" s="171"/>
      <c r="D400" s="165" t="s">
        <v>169</v>
      </c>
      <c r="F400" s="173" t="s">
        <v>399</v>
      </c>
      <c r="H400" s="174">
        <v>925.12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3</v>
      </c>
      <c r="AX400" s="13" t="s">
        <v>77</v>
      </c>
      <c r="AY400" s="172" t="s">
        <v>162</v>
      </c>
    </row>
    <row r="401" spans="2:65" s="1" customFormat="1" ht="24.2" customHeight="1" x14ac:dyDescent="0.2">
      <c r="B401" s="121"/>
      <c r="C401" s="151" t="s">
        <v>400</v>
      </c>
      <c r="D401" s="151" t="s">
        <v>164</v>
      </c>
      <c r="E401" s="152" t="s">
        <v>401</v>
      </c>
      <c r="F401" s="153" t="s">
        <v>402</v>
      </c>
      <c r="G401" s="154" t="s">
        <v>375</v>
      </c>
      <c r="H401" s="155">
        <v>66.08</v>
      </c>
      <c r="I401" s="156"/>
      <c r="J401" s="157">
        <f>ROUND(I401*H401,2)</f>
        <v>0</v>
      </c>
      <c r="K401" s="158"/>
      <c r="L401" s="32"/>
      <c r="M401" s="159" t="s">
        <v>1</v>
      </c>
      <c r="N401" s="120" t="s">
        <v>38</v>
      </c>
      <c r="P401" s="160">
        <f>O401*H401</f>
        <v>0</v>
      </c>
      <c r="Q401" s="160">
        <v>0</v>
      </c>
      <c r="R401" s="160">
        <f>Q401*H401</f>
        <v>0</v>
      </c>
      <c r="S401" s="160">
        <v>0</v>
      </c>
      <c r="T401" s="161">
        <f>S401*H401</f>
        <v>0</v>
      </c>
      <c r="W401" s="245"/>
      <c r="AR401" s="162" t="s">
        <v>87</v>
      </c>
      <c r="AT401" s="162" t="s">
        <v>164</v>
      </c>
      <c r="AU401" s="162" t="s">
        <v>81</v>
      </c>
      <c r="AY401" s="17" t="s">
        <v>162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7" t="s">
        <v>81</v>
      </c>
      <c r="BK401" s="163">
        <f>ROUND(I401*H401,2)</f>
        <v>0</v>
      </c>
      <c r="BL401" s="17" t="s">
        <v>87</v>
      </c>
      <c r="BM401" s="162" t="s">
        <v>403</v>
      </c>
    </row>
    <row r="402" spans="2:65" s="11" customFormat="1" ht="22.9" customHeight="1" x14ac:dyDescent="0.2">
      <c r="B402" s="139"/>
      <c r="D402" s="140" t="s">
        <v>71</v>
      </c>
      <c r="E402" s="149" t="s">
        <v>404</v>
      </c>
      <c r="F402" s="149" t="s">
        <v>405</v>
      </c>
      <c r="I402" s="142"/>
      <c r="J402" s="150">
        <f>BK402</f>
        <v>0</v>
      </c>
      <c r="L402" s="139"/>
      <c r="M402" s="144"/>
      <c r="P402" s="145">
        <f>P403</f>
        <v>0</v>
      </c>
      <c r="R402" s="145">
        <f>R403</f>
        <v>0</v>
      </c>
      <c r="T402" s="146">
        <f>T403</f>
        <v>0</v>
      </c>
      <c r="W402" s="238"/>
      <c r="AR402" s="140" t="s">
        <v>77</v>
      </c>
      <c r="AT402" s="147" t="s">
        <v>71</v>
      </c>
      <c r="AU402" s="147" t="s">
        <v>77</v>
      </c>
      <c r="AY402" s="140" t="s">
        <v>162</v>
      </c>
      <c r="BK402" s="148">
        <f>BK403</f>
        <v>0</v>
      </c>
    </row>
    <row r="403" spans="2:65" s="1" customFormat="1" ht="24.2" customHeight="1" x14ac:dyDescent="0.2">
      <c r="B403" s="121"/>
      <c r="C403" s="151" t="s">
        <v>406</v>
      </c>
      <c r="D403" s="151" t="s">
        <v>164</v>
      </c>
      <c r="E403" s="152" t="s">
        <v>407</v>
      </c>
      <c r="F403" s="153" t="s">
        <v>408</v>
      </c>
      <c r="G403" s="154" t="s">
        <v>375</v>
      </c>
      <c r="H403" s="155">
        <v>109.6</v>
      </c>
      <c r="I403" s="156"/>
      <c r="J403" s="157">
        <f>ROUND(I403*H403,2)</f>
        <v>0</v>
      </c>
      <c r="K403" s="158"/>
      <c r="L403" s="32"/>
      <c r="M403" s="159" t="s">
        <v>1</v>
      </c>
      <c r="N403" s="120" t="s">
        <v>38</v>
      </c>
      <c r="P403" s="160">
        <f>O403*H403</f>
        <v>0</v>
      </c>
      <c r="Q403" s="160">
        <v>0</v>
      </c>
      <c r="R403" s="160">
        <f>Q403*H403</f>
        <v>0</v>
      </c>
      <c r="S403" s="160">
        <v>0</v>
      </c>
      <c r="T403" s="161">
        <f>S403*H403</f>
        <v>0</v>
      </c>
      <c r="W403" s="251"/>
      <c r="AR403" s="162" t="s">
        <v>87</v>
      </c>
      <c r="AT403" s="162" t="s">
        <v>164</v>
      </c>
      <c r="AU403" s="162" t="s">
        <v>81</v>
      </c>
      <c r="AY403" s="17" t="s">
        <v>162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7" t="s">
        <v>81</v>
      </c>
      <c r="BK403" s="163">
        <f>ROUND(I403*H403,2)</f>
        <v>0</v>
      </c>
      <c r="BL403" s="17" t="s">
        <v>87</v>
      </c>
      <c r="BM403" s="162" t="s">
        <v>409</v>
      </c>
    </row>
    <row r="404" spans="2:65" s="11" customFormat="1" ht="25.9" customHeight="1" x14ac:dyDescent="0.2">
      <c r="B404" s="139"/>
      <c r="D404" s="140" t="s">
        <v>71</v>
      </c>
      <c r="E404" s="141" t="s">
        <v>410</v>
      </c>
      <c r="F404" s="141" t="s">
        <v>411</v>
      </c>
      <c r="I404" s="142"/>
      <c r="J404" s="143">
        <f>BK404</f>
        <v>0</v>
      </c>
      <c r="L404" s="139"/>
      <c r="M404" s="144"/>
      <c r="P404" s="145">
        <f>P405+P442+P453+P467+P517+P528</f>
        <v>0</v>
      </c>
      <c r="R404" s="145">
        <f>R405+R442+R453+R467+R517+R528</f>
        <v>0.68515295999999992</v>
      </c>
      <c r="T404" s="146">
        <f>T405+T442+T453+T467+T517+T528</f>
        <v>1.3127300000000002</v>
      </c>
      <c r="W404" s="259"/>
      <c r="AR404" s="140" t="s">
        <v>81</v>
      </c>
      <c r="AT404" s="147" t="s">
        <v>71</v>
      </c>
      <c r="AU404" s="147" t="s">
        <v>72</v>
      </c>
      <c r="AY404" s="140" t="s">
        <v>162</v>
      </c>
      <c r="BK404" s="148">
        <f>BK405+BK442+BK453+BK467+BK517+BK528</f>
        <v>0</v>
      </c>
    </row>
    <row r="405" spans="2:65" s="11" customFormat="1" ht="22.9" customHeight="1" x14ac:dyDescent="0.2">
      <c r="B405" s="139"/>
      <c r="D405" s="140" t="s">
        <v>71</v>
      </c>
      <c r="E405" s="149" t="s">
        <v>412</v>
      </c>
      <c r="F405" s="149" t="s">
        <v>413</v>
      </c>
      <c r="I405" s="142"/>
      <c r="J405" s="150">
        <f>BK405</f>
        <v>0</v>
      </c>
      <c r="L405" s="139"/>
      <c r="M405" s="144"/>
      <c r="P405" s="145">
        <f>SUM(P406:P441)</f>
        <v>0</v>
      </c>
      <c r="R405" s="145">
        <f>SUM(R406:R441)</f>
        <v>7.4634219999999987E-2</v>
      </c>
      <c r="T405" s="146">
        <f>SUM(T406:T441)</f>
        <v>0.12776999999999999</v>
      </c>
      <c r="W405" s="238"/>
      <c r="AR405" s="140" t="s">
        <v>81</v>
      </c>
      <c r="AT405" s="147" t="s">
        <v>71</v>
      </c>
      <c r="AU405" s="147" t="s">
        <v>77</v>
      </c>
      <c r="AY405" s="140" t="s">
        <v>162</v>
      </c>
      <c r="BK405" s="148">
        <f>SUM(BK406:BK441)</f>
        <v>0</v>
      </c>
    </row>
    <row r="406" spans="2:65" s="1" customFormat="1" ht="24.2" customHeight="1" x14ac:dyDescent="0.2">
      <c r="B406" s="121"/>
      <c r="C406" s="151" t="s">
        <v>414</v>
      </c>
      <c r="D406" s="151" t="s">
        <v>164</v>
      </c>
      <c r="E406" s="152" t="s">
        <v>415</v>
      </c>
      <c r="F406" s="153" t="s">
        <v>416</v>
      </c>
      <c r="G406" s="154" t="s">
        <v>167</v>
      </c>
      <c r="H406" s="155">
        <v>12.776999999999999</v>
      </c>
      <c r="I406" s="156"/>
      <c r="J406" s="157">
        <f>ROUND(I406*H406,2)</f>
        <v>0</v>
      </c>
      <c r="K406" s="158"/>
      <c r="L406" s="32"/>
      <c r="M406" s="159" t="s">
        <v>1</v>
      </c>
      <c r="N406" s="120" t="s">
        <v>38</v>
      </c>
      <c r="P406" s="160">
        <f>O406*H406</f>
        <v>0</v>
      </c>
      <c r="Q406" s="160">
        <v>0</v>
      </c>
      <c r="R406" s="160">
        <f>Q406*H406</f>
        <v>0</v>
      </c>
      <c r="S406" s="160">
        <v>0.01</v>
      </c>
      <c r="T406" s="161">
        <f>S406*H406</f>
        <v>0.12776999999999999</v>
      </c>
      <c r="W406" s="251"/>
      <c r="AR406" s="162" t="s">
        <v>302</v>
      </c>
      <c r="AT406" s="162" t="s">
        <v>164</v>
      </c>
      <c r="AU406" s="162" t="s">
        <v>81</v>
      </c>
      <c r="AY406" s="17" t="s">
        <v>162</v>
      </c>
      <c r="BE406" s="163">
        <f>IF(N406="základná",J406,0)</f>
        <v>0</v>
      </c>
      <c r="BF406" s="163">
        <f>IF(N406="znížená",J406,0)</f>
        <v>0</v>
      </c>
      <c r="BG406" s="163">
        <f>IF(N406="zákl. prenesená",J406,0)</f>
        <v>0</v>
      </c>
      <c r="BH406" s="163">
        <f>IF(N406="zníž. prenesená",J406,0)</f>
        <v>0</v>
      </c>
      <c r="BI406" s="163">
        <f>IF(N406="nulová",J406,0)</f>
        <v>0</v>
      </c>
      <c r="BJ406" s="17" t="s">
        <v>81</v>
      </c>
      <c r="BK406" s="163">
        <f>ROUND(I406*H406,2)</f>
        <v>0</v>
      </c>
      <c r="BL406" s="17" t="s">
        <v>302</v>
      </c>
      <c r="BM406" s="162" t="s">
        <v>417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418</v>
      </c>
      <c r="H407" s="166" t="s">
        <v>1</v>
      </c>
      <c r="I407" s="168"/>
      <c r="L407" s="164"/>
      <c r="M407" s="169"/>
      <c r="T407" s="170"/>
      <c r="W407" s="252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3" customFormat="1" x14ac:dyDescent="0.2">
      <c r="B408" s="171"/>
      <c r="D408" s="165" t="s">
        <v>169</v>
      </c>
      <c r="E408" s="172" t="s">
        <v>1</v>
      </c>
      <c r="F408" s="173" t="s">
        <v>419</v>
      </c>
      <c r="H408" s="174">
        <v>10.005000000000001</v>
      </c>
      <c r="I408" s="175"/>
      <c r="L408" s="171"/>
      <c r="M408" s="176"/>
      <c r="T408" s="177"/>
      <c r="W408" s="240"/>
      <c r="AT408" s="172" t="s">
        <v>169</v>
      </c>
      <c r="AU408" s="172" t="s">
        <v>81</v>
      </c>
      <c r="AV408" s="13" t="s">
        <v>81</v>
      </c>
      <c r="AW408" s="13" t="s">
        <v>29</v>
      </c>
      <c r="AX408" s="13" t="s">
        <v>72</v>
      </c>
      <c r="AY408" s="172" t="s">
        <v>162</v>
      </c>
    </row>
    <row r="409" spans="2:65" s="12" customFormat="1" ht="22.5" x14ac:dyDescent="0.2">
      <c r="B409" s="164"/>
      <c r="D409" s="165" t="s">
        <v>169</v>
      </c>
      <c r="E409" s="166" t="s">
        <v>1</v>
      </c>
      <c r="F409" s="167" t="s">
        <v>420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3" customFormat="1" x14ac:dyDescent="0.2">
      <c r="B410" s="171"/>
      <c r="D410" s="165" t="s">
        <v>169</v>
      </c>
      <c r="E410" s="172" t="s">
        <v>1</v>
      </c>
      <c r="F410" s="173" t="s">
        <v>421</v>
      </c>
      <c r="H410" s="174">
        <v>2.7719999999999998</v>
      </c>
      <c r="I410" s="175"/>
      <c r="L410" s="171"/>
      <c r="M410" s="176"/>
      <c r="T410" s="177"/>
      <c r="W410" s="240"/>
      <c r="AT410" s="172" t="s">
        <v>169</v>
      </c>
      <c r="AU410" s="172" t="s">
        <v>81</v>
      </c>
      <c r="AV410" s="13" t="s">
        <v>81</v>
      </c>
      <c r="AW410" s="13" t="s">
        <v>29</v>
      </c>
      <c r="AX410" s="13" t="s">
        <v>72</v>
      </c>
      <c r="AY410" s="172" t="s">
        <v>162</v>
      </c>
    </row>
    <row r="411" spans="2:65" s="14" customFormat="1" x14ac:dyDescent="0.2">
      <c r="B411" s="178"/>
      <c r="D411" s="165" t="s">
        <v>169</v>
      </c>
      <c r="E411" s="179" t="s">
        <v>1</v>
      </c>
      <c r="F411" s="180" t="s">
        <v>174</v>
      </c>
      <c r="H411" s="181">
        <v>12.776999999999999</v>
      </c>
      <c r="I411" s="182"/>
      <c r="L411" s="178"/>
      <c r="M411" s="183"/>
      <c r="T411" s="184"/>
      <c r="W411" s="242"/>
      <c r="AT411" s="179" t="s">
        <v>169</v>
      </c>
      <c r="AU411" s="179" t="s">
        <v>81</v>
      </c>
      <c r="AV411" s="14" t="s">
        <v>87</v>
      </c>
      <c r="AW411" s="14" t="s">
        <v>29</v>
      </c>
      <c r="AX411" s="14" t="s">
        <v>77</v>
      </c>
      <c r="AY411" s="179" t="s">
        <v>162</v>
      </c>
    </row>
    <row r="412" spans="2:65" s="1" customFormat="1" ht="33" customHeight="1" x14ac:dyDescent="0.2">
      <c r="B412" s="121"/>
      <c r="C412" s="151" t="s">
        <v>422</v>
      </c>
      <c r="D412" s="151" t="s">
        <v>164</v>
      </c>
      <c r="E412" s="152" t="s">
        <v>423</v>
      </c>
      <c r="F412" s="153" t="s">
        <v>424</v>
      </c>
      <c r="G412" s="154" t="s">
        <v>167</v>
      </c>
      <c r="H412" s="155">
        <v>16.111999999999998</v>
      </c>
      <c r="I412" s="156"/>
      <c r="J412" s="157">
        <f>ROUND(I412*H412,2)</f>
        <v>0</v>
      </c>
      <c r="K412" s="158"/>
      <c r="L412" s="32"/>
      <c r="M412" s="159" t="s">
        <v>1</v>
      </c>
      <c r="N412" s="120" t="s">
        <v>38</v>
      </c>
      <c r="P412" s="160">
        <f>O412*H412</f>
        <v>0</v>
      </c>
      <c r="Q412" s="160">
        <v>0</v>
      </c>
      <c r="R412" s="160">
        <f>Q412*H412</f>
        <v>0</v>
      </c>
      <c r="S412" s="160">
        <v>0</v>
      </c>
      <c r="T412" s="161">
        <f>S412*H412</f>
        <v>0</v>
      </c>
      <c r="W412" s="245"/>
      <c r="AR412" s="162" t="s">
        <v>302</v>
      </c>
      <c r="AT412" s="162" t="s">
        <v>164</v>
      </c>
      <c r="AU412" s="162" t="s">
        <v>81</v>
      </c>
      <c r="AY412" s="17" t="s">
        <v>162</v>
      </c>
      <c r="BE412" s="163">
        <f>IF(N412="základná",J412,0)</f>
        <v>0</v>
      </c>
      <c r="BF412" s="163">
        <f>IF(N412="znížená",J412,0)</f>
        <v>0</v>
      </c>
      <c r="BG412" s="163">
        <f>IF(N412="zákl. prenesená",J412,0)</f>
        <v>0</v>
      </c>
      <c r="BH412" s="163">
        <f>IF(N412="zníž. prenesená",J412,0)</f>
        <v>0</v>
      </c>
      <c r="BI412" s="163">
        <f>IF(N412="nulová",J412,0)</f>
        <v>0</v>
      </c>
      <c r="BJ412" s="17" t="s">
        <v>81</v>
      </c>
      <c r="BK412" s="163">
        <f>ROUND(I412*H412,2)</f>
        <v>0</v>
      </c>
      <c r="BL412" s="17" t="s">
        <v>302</v>
      </c>
      <c r="BM412" s="162" t="s">
        <v>425</v>
      </c>
    </row>
    <row r="413" spans="2:65" s="12" customFormat="1" x14ac:dyDescent="0.2">
      <c r="B413" s="164"/>
      <c r="D413" s="165" t="s">
        <v>169</v>
      </c>
      <c r="E413" s="166" t="s">
        <v>1</v>
      </c>
      <c r="F413" s="167" t="s">
        <v>426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65" s="13" customFormat="1" x14ac:dyDescent="0.2">
      <c r="B414" s="171"/>
      <c r="D414" s="165" t="s">
        <v>169</v>
      </c>
      <c r="E414" s="172" t="s">
        <v>1</v>
      </c>
      <c r="F414" s="173" t="s">
        <v>427</v>
      </c>
      <c r="H414" s="174">
        <v>13.340000000000002</v>
      </c>
      <c r="I414" s="175"/>
      <c r="L414" s="171"/>
      <c r="M414" s="176"/>
      <c r="T414" s="177"/>
      <c r="W414" s="240"/>
      <c r="AT414" s="172" t="s">
        <v>169</v>
      </c>
      <c r="AU414" s="172" t="s">
        <v>81</v>
      </c>
      <c r="AV414" s="13" t="s">
        <v>81</v>
      </c>
      <c r="AW414" s="13" t="s">
        <v>29</v>
      </c>
      <c r="AX414" s="13" t="s">
        <v>72</v>
      </c>
      <c r="AY414" s="172" t="s">
        <v>162</v>
      </c>
    </row>
    <row r="415" spans="2:65" s="12" customFormat="1" x14ac:dyDescent="0.2">
      <c r="B415" s="164"/>
      <c r="D415" s="165" t="s">
        <v>169</v>
      </c>
      <c r="E415" s="166" t="s">
        <v>1</v>
      </c>
      <c r="F415" s="167" t="s">
        <v>428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421</v>
      </c>
      <c r="H416" s="174">
        <v>2.7719999999999998</v>
      </c>
      <c r="I416" s="175"/>
      <c r="L416" s="171"/>
      <c r="M416" s="176"/>
      <c r="T416" s="177"/>
      <c r="W416" s="240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72</v>
      </c>
      <c r="AY416" s="172" t="s">
        <v>162</v>
      </c>
    </row>
    <row r="417" spans="2:65" s="14" customFormat="1" x14ac:dyDescent="0.2">
      <c r="B417" s="178"/>
      <c r="D417" s="165" t="s">
        <v>169</v>
      </c>
      <c r="E417" s="179" t="s">
        <v>98</v>
      </c>
      <c r="F417" s="180" t="s">
        <v>174</v>
      </c>
      <c r="H417" s="181">
        <v>16.111999999999998</v>
      </c>
      <c r="I417" s="182"/>
      <c r="L417" s="178"/>
      <c r="M417" s="183"/>
      <c r="T417" s="184"/>
      <c r="W417" s="242"/>
      <c r="AT417" s="179" t="s">
        <v>169</v>
      </c>
      <c r="AU417" s="179" t="s">
        <v>81</v>
      </c>
      <c r="AV417" s="14" t="s">
        <v>87</v>
      </c>
      <c r="AW417" s="14" t="s">
        <v>29</v>
      </c>
      <c r="AX417" s="14" t="s">
        <v>77</v>
      </c>
      <c r="AY417" s="179" t="s">
        <v>162</v>
      </c>
    </row>
    <row r="418" spans="2:65" s="1" customFormat="1" ht="16.5" customHeight="1" x14ac:dyDescent="0.2">
      <c r="B418" s="121"/>
      <c r="C418" s="151" t="s">
        <v>429</v>
      </c>
      <c r="D418" s="151" t="s">
        <v>164</v>
      </c>
      <c r="E418" s="152" t="s">
        <v>430</v>
      </c>
      <c r="F418" s="153" t="s">
        <v>431</v>
      </c>
      <c r="G418" s="154" t="s">
        <v>177</v>
      </c>
      <c r="H418" s="155">
        <v>41.27</v>
      </c>
      <c r="I418" s="156"/>
      <c r="J418" s="157">
        <f>ROUND(I418*H418,2)</f>
        <v>0</v>
      </c>
      <c r="K418" s="158"/>
      <c r="L418" s="32"/>
      <c r="M418" s="159" t="s">
        <v>1</v>
      </c>
      <c r="N418" s="120" t="s">
        <v>38</v>
      </c>
      <c r="P418" s="160">
        <f>O418*H418</f>
        <v>0</v>
      </c>
      <c r="Q418" s="160">
        <v>1.0000000000000001E-5</v>
      </c>
      <c r="R418" s="160">
        <f>Q418*H418</f>
        <v>4.1270000000000006E-4</v>
      </c>
      <c r="S418" s="160">
        <v>0</v>
      </c>
      <c r="T418" s="161">
        <f>S418*H418</f>
        <v>0</v>
      </c>
      <c r="W418" s="245"/>
      <c r="AR418" s="162" t="s">
        <v>302</v>
      </c>
      <c r="AT418" s="162" t="s">
        <v>164</v>
      </c>
      <c r="AU418" s="162" t="s">
        <v>81</v>
      </c>
      <c r="AY418" s="17" t="s">
        <v>162</v>
      </c>
      <c r="BE418" s="163">
        <f>IF(N418="základná",J418,0)</f>
        <v>0</v>
      </c>
      <c r="BF418" s="163">
        <f>IF(N418="znížená",J418,0)</f>
        <v>0</v>
      </c>
      <c r="BG418" s="163">
        <f>IF(N418="zákl. prenesená",J418,0)</f>
        <v>0</v>
      </c>
      <c r="BH418" s="163">
        <f>IF(N418="zníž. prenesená",J418,0)</f>
        <v>0</v>
      </c>
      <c r="BI418" s="163">
        <f>IF(N418="nulová",J418,0)</f>
        <v>0</v>
      </c>
      <c r="BJ418" s="17" t="s">
        <v>81</v>
      </c>
      <c r="BK418" s="163">
        <f>ROUND(I418*H418,2)</f>
        <v>0</v>
      </c>
      <c r="BL418" s="17" t="s">
        <v>302</v>
      </c>
      <c r="BM418" s="162" t="s">
        <v>432</v>
      </c>
    </row>
    <row r="419" spans="2:65" s="12" customFormat="1" x14ac:dyDescent="0.2">
      <c r="B419" s="164"/>
      <c r="D419" s="165" t="s">
        <v>169</v>
      </c>
      <c r="E419" s="166" t="s">
        <v>1</v>
      </c>
      <c r="F419" s="167" t="s">
        <v>433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5" s="13" customFormat="1" x14ac:dyDescent="0.2">
      <c r="B420" s="171"/>
      <c r="D420" s="165" t="s">
        <v>169</v>
      </c>
      <c r="E420" s="172" t="s">
        <v>1</v>
      </c>
      <c r="F420" s="173" t="s">
        <v>434</v>
      </c>
      <c r="H420" s="174">
        <v>33.35</v>
      </c>
      <c r="I420" s="175"/>
      <c r="L420" s="171"/>
      <c r="M420" s="176"/>
      <c r="T420" s="177"/>
      <c r="W420" s="240"/>
      <c r="AT420" s="172" t="s">
        <v>169</v>
      </c>
      <c r="AU420" s="172" t="s">
        <v>81</v>
      </c>
      <c r="AV420" s="13" t="s">
        <v>81</v>
      </c>
      <c r="AW420" s="13" t="s">
        <v>29</v>
      </c>
      <c r="AX420" s="13" t="s">
        <v>72</v>
      </c>
      <c r="AY420" s="172" t="s">
        <v>162</v>
      </c>
    </row>
    <row r="421" spans="2:65" s="12" customFormat="1" ht="22.5" x14ac:dyDescent="0.2">
      <c r="B421" s="164"/>
      <c r="D421" s="165" t="s">
        <v>169</v>
      </c>
      <c r="E421" s="166" t="s">
        <v>1</v>
      </c>
      <c r="F421" s="167" t="s">
        <v>435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65" s="13" customFormat="1" x14ac:dyDescent="0.2">
      <c r="B422" s="171"/>
      <c r="D422" s="165" t="s">
        <v>169</v>
      </c>
      <c r="E422" s="172" t="s">
        <v>1</v>
      </c>
      <c r="F422" s="173" t="s">
        <v>436</v>
      </c>
      <c r="H422" s="174">
        <v>7.92</v>
      </c>
      <c r="I422" s="175"/>
      <c r="L422" s="171"/>
      <c r="M422" s="176"/>
      <c r="T422" s="177"/>
      <c r="W422" s="240"/>
      <c r="AT422" s="172" t="s">
        <v>169</v>
      </c>
      <c r="AU422" s="172" t="s">
        <v>81</v>
      </c>
      <c r="AV422" s="13" t="s">
        <v>81</v>
      </c>
      <c r="AW422" s="13" t="s">
        <v>29</v>
      </c>
      <c r="AX422" s="13" t="s">
        <v>72</v>
      </c>
      <c r="AY422" s="172" t="s">
        <v>162</v>
      </c>
    </row>
    <row r="423" spans="2:65" s="14" customFormat="1" x14ac:dyDescent="0.2">
      <c r="B423" s="178"/>
      <c r="D423" s="165" t="s">
        <v>169</v>
      </c>
      <c r="E423" s="179" t="s">
        <v>1</v>
      </c>
      <c r="F423" s="180" t="s">
        <v>174</v>
      </c>
      <c r="H423" s="181">
        <v>41.27</v>
      </c>
      <c r="I423" s="182"/>
      <c r="L423" s="178"/>
      <c r="M423" s="183"/>
      <c r="T423" s="184"/>
      <c r="W423" s="242"/>
      <c r="AT423" s="179" t="s">
        <v>169</v>
      </c>
      <c r="AU423" s="179" t="s">
        <v>81</v>
      </c>
      <c r="AV423" s="14" t="s">
        <v>87</v>
      </c>
      <c r="AW423" s="14" t="s">
        <v>29</v>
      </c>
      <c r="AX423" s="14" t="s">
        <v>77</v>
      </c>
      <c r="AY423" s="179" t="s">
        <v>162</v>
      </c>
    </row>
    <row r="424" spans="2:65" s="1" customFormat="1" ht="24.2" customHeight="1" x14ac:dyDescent="0.2">
      <c r="B424" s="121"/>
      <c r="C424" s="192" t="s">
        <v>437</v>
      </c>
      <c r="D424" s="192" t="s">
        <v>438</v>
      </c>
      <c r="E424" s="193" t="s">
        <v>439</v>
      </c>
      <c r="F424" s="194" t="s">
        <v>440</v>
      </c>
      <c r="G424" s="195" t="s">
        <v>167</v>
      </c>
      <c r="H424" s="196">
        <v>18.529</v>
      </c>
      <c r="I424" s="197"/>
      <c r="J424" s="198">
        <f>ROUND(I424*H424,2)</f>
        <v>0</v>
      </c>
      <c r="K424" s="199"/>
      <c r="L424" s="200"/>
      <c r="M424" s="201" t="s">
        <v>1</v>
      </c>
      <c r="N424" s="202" t="s">
        <v>38</v>
      </c>
      <c r="P424" s="160">
        <f>O424*H424</f>
        <v>0</v>
      </c>
      <c r="Q424" s="160">
        <v>2.0999999999999994E-3</v>
      </c>
      <c r="R424" s="160">
        <f>Q424*H424</f>
        <v>3.8910899999999991E-2</v>
      </c>
      <c r="S424" s="160">
        <v>0</v>
      </c>
      <c r="T424" s="161">
        <f>S424*H424</f>
        <v>0</v>
      </c>
      <c r="W424" s="262"/>
      <c r="AR424" s="162" t="s">
        <v>386</v>
      </c>
      <c r="AT424" s="162" t="s">
        <v>438</v>
      </c>
      <c r="AU424" s="162" t="s">
        <v>81</v>
      </c>
      <c r="AY424" s="17" t="s">
        <v>162</v>
      </c>
      <c r="BE424" s="163">
        <f>IF(N424="základná",J424,0)</f>
        <v>0</v>
      </c>
      <c r="BF424" s="163">
        <f>IF(N424="znížená",J424,0)</f>
        <v>0</v>
      </c>
      <c r="BG424" s="163">
        <f>IF(N424="zákl. prenesená",J424,0)</f>
        <v>0</v>
      </c>
      <c r="BH424" s="163">
        <f>IF(N424="zníž. prenesená",J424,0)</f>
        <v>0</v>
      </c>
      <c r="BI424" s="163">
        <f>IF(N424="nulová",J424,0)</f>
        <v>0</v>
      </c>
      <c r="BJ424" s="17" t="s">
        <v>81</v>
      </c>
      <c r="BK424" s="163">
        <f>ROUND(I424*H424,2)</f>
        <v>0</v>
      </c>
      <c r="BL424" s="17" t="s">
        <v>302</v>
      </c>
      <c r="BM424" s="162" t="s">
        <v>441</v>
      </c>
    </row>
    <row r="425" spans="2:65" s="12" customFormat="1" x14ac:dyDescent="0.2">
      <c r="B425" s="164"/>
      <c r="D425" s="165" t="s">
        <v>169</v>
      </c>
      <c r="E425" s="166" t="s">
        <v>1</v>
      </c>
      <c r="F425" s="167" t="s">
        <v>426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5" s="13" customFormat="1" x14ac:dyDescent="0.2">
      <c r="B426" s="171"/>
      <c r="D426" s="165" t="s">
        <v>169</v>
      </c>
      <c r="E426" s="172" t="s">
        <v>1</v>
      </c>
      <c r="F426" s="173" t="s">
        <v>442</v>
      </c>
      <c r="H426" s="174">
        <v>18.529</v>
      </c>
      <c r="I426" s="175"/>
      <c r="L426" s="171"/>
      <c r="M426" s="176"/>
      <c r="T426" s="177"/>
      <c r="W426" s="240"/>
      <c r="AT426" s="172" t="s">
        <v>169</v>
      </c>
      <c r="AU426" s="172" t="s">
        <v>81</v>
      </c>
      <c r="AV426" s="13" t="s">
        <v>81</v>
      </c>
      <c r="AW426" s="13" t="s">
        <v>29</v>
      </c>
      <c r="AX426" s="13" t="s">
        <v>72</v>
      </c>
      <c r="AY426" s="172" t="s">
        <v>162</v>
      </c>
    </row>
    <row r="427" spans="2:65" s="14" customFormat="1" x14ac:dyDescent="0.2">
      <c r="B427" s="178"/>
      <c r="D427" s="165" t="s">
        <v>169</v>
      </c>
      <c r="E427" s="179" t="s">
        <v>1</v>
      </c>
      <c r="F427" s="180" t="s">
        <v>174</v>
      </c>
      <c r="H427" s="181">
        <v>18.529</v>
      </c>
      <c r="I427" s="182"/>
      <c r="L427" s="178"/>
      <c r="M427" s="183"/>
      <c r="T427" s="184"/>
      <c r="W427" s="242"/>
      <c r="AT427" s="179" t="s">
        <v>169</v>
      </c>
      <c r="AU427" s="179" t="s">
        <v>81</v>
      </c>
      <c r="AV427" s="14" t="s">
        <v>87</v>
      </c>
      <c r="AW427" s="14" t="s">
        <v>29</v>
      </c>
      <c r="AX427" s="14" t="s">
        <v>77</v>
      </c>
      <c r="AY427" s="179" t="s">
        <v>162</v>
      </c>
    </row>
    <row r="428" spans="2:65" s="1" customFormat="1" ht="24.2" customHeight="1" x14ac:dyDescent="0.2">
      <c r="B428" s="121"/>
      <c r="C428" s="151" t="s">
        <v>443</v>
      </c>
      <c r="D428" s="151" t="s">
        <v>164</v>
      </c>
      <c r="E428" s="152" t="s">
        <v>444</v>
      </c>
      <c r="F428" s="153" t="s">
        <v>445</v>
      </c>
      <c r="G428" s="154" t="s">
        <v>167</v>
      </c>
      <c r="H428" s="155">
        <v>16.111999999999998</v>
      </c>
      <c r="I428" s="156"/>
      <c r="J428" s="157">
        <f>ROUND(I428*H428,2)</f>
        <v>0</v>
      </c>
      <c r="K428" s="158"/>
      <c r="L428" s="32"/>
      <c r="M428" s="159" t="s">
        <v>1</v>
      </c>
      <c r="N428" s="120" t="s">
        <v>38</v>
      </c>
      <c r="P428" s="160">
        <f>O428*H428</f>
        <v>0</v>
      </c>
      <c r="Q428" s="160">
        <v>0</v>
      </c>
      <c r="R428" s="160">
        <f>Q428*H428</f>
        <v>0</v>
      </c>
      <c r="S428" s="160">
        <v>0</v>
      </c>
      <c r="T428" s="161">
        <f>S428*H428</f>
        <v>0</v>
      </c>
      <c r="W428" s="251"/>
      <c r="AR428" s="162" t="s">
        <v>302</v>
      </c>
      <c r="AT428" s="162" t="s">
        <v>164</v>
      </c>
      <c r="AU428" s="162" t="s">
        <v>81</v>
      </c>
      <c r="AY428" s="17" t="s">
        <v>162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7" t="s">
        <v>81</v>
      </c>
      <c r="BK428" s="163">
        <f>ROUND(I428*H428,2)</f>
        <v>0</v>
      </c>
      <c r="BL428" s="17" t="s">
        <v>302</v>
      </c>
      <c r="BM428" s="162" t="s">
        <v>446</v>
      </c>
    </row>
    <row r="429" spans="2:65" s="13" customFormat="1" x14ac:dyDescent="0.2">
      <c r="B429" s="171"/>
      <c r="D429" s="165" t="s">
        <v>169</v>
      </c>
      <c r="E429" s="172" t="s">
        <v>1</v>
      </c>
      <c r="F429" s="173" t="s">
        <v>98</v>
      </c>
      <c r="H429" s="174">
        <v>16.111999999999998</v>
      </c>
      <c r="I429" s="175"/>
      <c r="L429" s="171"/>
      <c r="M429" s="176"/>
      <c r="T429" s="177"/>
      <c r="W429" s="246"/>
      <c r="AT429" s="172" t="s">
        <v>169</v>
      </c>
      <c r="AU429" s="172" t="s">
        <v>81</v>
      </c>
      <c r="AV429" s="13" t="s">
        <v>81</v>
      </c>
      <c r="AW429" s="13" t="s">
        <v>29</v>
      </c>
      <c r="AX429" s="13" t="s">
        <v>77</v>
      </c>
      <c r="AY429" s="172" t="s">
        <v>162</v>
      </c>
    </row>
    <row r="430" spans="2:65" s="1" customFormat="1" ht="16.5" customHeight="1" x14ac:dyDescent="0.2">
      <c r="B430" s="121"/>
      <c r="C430" s="192" t="s">
        <v>447</v>
      </c>
      <c r="D430" s="192" t="s">
        <v>438</v>
      </c>
      <c r="E430" s="193" t="s">
        <v>448</v>
      </c>
      <c r="F430" s="194" t="s">
        <v>449</v>
      </c>
      <c r="G430" s="195" t="s">
        <v>167</v>
      </c>
      <c r="H430" s="196">
        <v>18.529</v>
      </c>
      <c r="I430" s="197"/>
      <c r="J430" s="198">
        <f>ROUND(I430*H430,2)</f>
        <v>0</v>
      </c>
      <c r="K430" s="199"/>
      <c r="L430" s="200"/>
      <c r="M430" s="201" t="s">
        <v>1</v>
      </c>
      <c r="N430" s="202" t="s">
        <v>38</v>
      </c>
      <c r="P430" s="160">
        <f>O430*H430</f>
        <v>0</v>
      </c>
      <c r="Q430" s="160">
        <v>2.9999999999999992E-4</v>
      </c>
      <c r="R430" s="160">
        <f>Q430*H430</f>
        <v>5.5586999999999989E-3</v>
      </c>
      <c r="S430" s="160">
        <v>0</v>
      </c>
      <c r="T430" s="161">
        <f>S430*H430</f>
        <v>0</v>
      </c>
      <c r="W430" s="270"/>
      <c r="AR430" s="162" t="s">
        <v>386</v>
      </c>
      <c r="AT430" s="162" t="s">
        <v>438</v>
      </c>
      <c r="AU430" s="162" t="s">
        <v>81</v>
      </c>
      <c r="AY430" s="17" t="s">
        <v>162</v>
      </c>
      <c r="BE430" s="163">
        <f>IF(N430="základná",J430,0)</f>
        <v>0</v>
      </c>
      <c r="BF430" s="163">
        <f>IF(N430="znížená",J430,0)</f>
        <v>0</v>
      </c>
      <c r="BG430" s="163">
        <f>IF(N430="zákl. prenesená",J430,0)</f>
        <v>0</v>
      </c>
      <c r="BH430" s="163">
        <f>IF(N430="zníž. prenesená",J430,0)</f>
        <v>0</v>
      </c>
      <c r="BI430" s="163">
        <f>IF(N430="nulová",J430,0)</f>
        <v>0</v>
      </c>
      <c r="BJ430" s="17" t="s">
        <v>81</v>
      </c>
      <c r="BK430" s="163">
        <f>ROUND(I430*H430,2)</f>
        <v>0</v>
      </c>
      <c r="BL430" s="17" t="s">
        <v>302</v>
      </c>
      <c r="BM430" s="162" t="s">
        <v>450</v>
      </c>
    </row>
    <row r="431" spans="2:65" s="13" customFormat="1" x14ac:dyDescent="0.2">
      <c r="B431" s="171"/>
      <c r="D431" s="165" t="s">
        <v>169</v>
      </c>
      <c r="E431" s="172" t="s">
        <v>1</v>
      </c>
      <c r="F431" s="173" t="s">
        <v>442</v>
      </c>
      <c r="H431" s="174">
        <v>18.529</v>
      </c>
      <c r="I431" s="175"/>
      <c r="L431" s="171"/>
      <c r="M431" s="176"/>
      <c r="T431" s="177"/>
      <c r="W431" s="246"/>
      <c r="AT431" s="172" t="s">
        <v>169</v>
      </c>
      <c r="AU431" s="172" t="s">
        <v>81</v>
      </c>
      <c r="AV431" s="13" t="s">
        <v>81</v>
      </c>
      <c r="AW431" s="13" t="s">
        <v>29</v>
      </c>
      <c r="AX431" s="13" t="s">
        <v>77</v>
      </c>
      <c r="AY431" s="172" t="s">
        <v>162</v>
      </c>
    </row>
    <row r="432" spans="2:65" s="1" customFormat="1" ht="49.15" customHeight="1" x14ac:dyDescent="0.2">
      <c r="B432" s="121"/>
      <c r="C432" s="151" t="s">
        <v>451</v>
      </c>
      <c r="D432" s="151" t="s">
        <v>164</v>
      </c>
      <c r="E432" s="152" t="s">
        <v>452</v>
      </c>
      <c r="F432" s="153" t="s">
        <v>453</v>
      </c>
      <c r="G432" s="154" t="s">
        <v>177</v>
      </c>
      <c r="H432" s="155">
        <v>7.92</v>
      </c>
      <c r="I432" s="156"/>
      <c r="J432" s="157">
        <f>ROUND(I432*H432,2)</f>
        <v>0</v>
      </c>
      <c r="K432" s="158"/>
      <c r="L432" s="32"/>
      <c r="M432" s="159" t="s">
        <v>1</v>
      </c>
      <c r="N432" s="120" t="s">
        <v>38</v>
      </c>
      <c r="P432" s="160">
        <f>O432*H432</f>
        <v>0</v>
      </c>
      <c r="Q432" s="160">
        <v>3.0000000000000001E-5</v>
      </c>
      <c r="R432" s="160">
        <f>Q432*H432</f>
        <v>2.376E-4</v>
      </c>
      <c r="S432" s="160">
        <v>0</v>
      </c>
      <c r="T432" s="161">
        <f>S432*H432</f>
        <v>0</v>
      </c>
      <c r="W432" s="245"/>
      <c r="AR432" s="162" t="s">
        <v>302</v>
      </c>
      <c r="AT432" s="162" t="s">
        <v>164</v>
      </c>
      <c r="AU432" s="162" t="s">
        <v>81</v>
      </c>
      <c r="AY432" s="17" t="s">
        <v>162</v>
      </c>
      <c r="BE432" s="163">
        <f>IF(N432="základná",J432,0)</f>
        <v>0</v>
      </c>
      <c r="BF432" s="163">
        <f>IF(N432="znížená",J432,0)</f>
        <v>0</v>
      </c>
      <c r="BG432" s="163">
        <f>IF(N432="zákl. prenesená",J432,0)</f>
        <v>0</v>
      </c>
      <c r="BH432" s="163">
        <f>IF(N432="zníž. prenesená",J432,0)</f>
        <v>0</v>
      </c>
      <c r="BI432" s="163">
        <f>IF(N432="nulová",J432,0)</f>
        <v>0</v>
      </c>
      <c r="BJ432" s="17" t="s">
        <v>81</v>
      </c>
      <c r="BK432" s="163">
        <f>ROUND(I432*H432,2)</f>
        <v>0</v>
      </c>
      <c r="BL432" s="17" t="s">
        <v>302</v>
      </c>
      <c r="BM432" s="162" t="s">
        <v>454</v>
      </c>
    </row>
    <row r="433" spans="2:65" s="12" customFormat="1" x14ac:dyDescent="0.2">
      <c r="B433" s="164"/>
      <c r="D433" s="165" t="s">
        <v>169</v>
      </c>
      <c r="E433" s="166" t="s">
        <v>1</v>
      </c>
      <c r="F433" s="167" t="s">
        <v>455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3" customFormat="1" x14ac:dyDescent="0.2">
      <c r="B434" s="171"/>
      <c r="D434" s="165" t="s">
        <v>169</v>
      </c>
      <c r="E434" s="172" t="s">
        <v>1</v>
      </c>
      <c r="F434" s="173" t="s">
        <v>436</v>
      </c>
      <c r="H434" s="174">
        <v>7.92</v>
      </c>
      <c r="I434" s="175"/>
      <c r="L434" s="171"/>
      <c r="M434" s="176"/>
      <c r="T434" s="177"/>
      <c r="W434" s="240"/>
      <c r="AT434" s="172" t="s">
        <v>169</v>
      </c>
      <c r="AU434" s="172" t="s">
        <v>81</v>
      </c>
      <c r="AV434" s="13" t="s">
        <v>81</v>
      </c>
      <c r="AW434" s="13" t="s">
        <v>29</v>
      </c>
      <c r="AX434" s="13" t="s">
        <v>72</v>
      </c>
      <c r="AY434" s="172" t="s">
        <v>162</v>
      </c>
    </row>
    <row r="435" spans="2:65" s="14" customFormat="1" x14ac:dyDescent="0.2">
      <c r="B435" s="178"/>
      <c r="D435" s="165" t="s">
        <v>169</v>
      </c>
      <c r="E435" s="179" t="s">
        <v>1</v>
      </c>
      <c r="F435" s="180" t="s">
        <v>174</v>
      </c>
      <c r="H435" s="181">
        <v>7.92</v>
      </c>
      <c r="I435" s="182"/>
      <c r="L435" s="178"/>
      <c r="M435" s="183"/>
      <c r="T435" s="184"/>
      <c r="W435" s="242"/>
      <c r="AT435" s="179" t="s">
        <v>169</v>
      </c>
      <c r="AU435" s="179" t="s">
        <v>81</v>
      </c>
      <c r="AV435" s="14" t="s">
        <v>87</v>
      </c>
      <c r="AW435" s="14" t="s">
        <v>29</v>
      </c>
      <c r="AX435" s="14" t="s">
        <v>77</v>
      </c>
      <c r="AY435" s="179" t="s">
        <v>162</v>
      </c>
    </row>
    <row r="436" spans="2:65" s="1" customFormat="1" ht="16.5" customHeight="1" x14ac:dyDescent="0.2">
      <c r="B436" s="121"/>
      <c r="C436" s="192" t="s">
        <v>456</v>
      </c>
      <c r="D436" s="192" t="s">
        <v>438</v>
      </c>
      <c r="E436" s="193" t="s">
        <v>457</v>
      </c>
      <c r="F436" s="194" t="s">
        <v>458</v>
      </c>
      <c r="G436" s="195" t="s">
        <v>167</v>
      </c>
      <c r="H436" s="196">
        <v>3.0489999999999999</v>
      </c>
      <c r="I436" s="197"/>
      <c r="J436" s="198">
        <f>ROUND(I436*H436,2)</f>
        <v>0</v>
      </c>
      <c r="K436" s="199"/>
      <c r="L436" s="200"/>
      <c r="M436" s="201" t="s">
        <v>1</v>
      </c>
      <c r="N436" s="202" t="s">
        <v>38</v>
      </c>
      <c r="P436" s="160">
        <f>O436*H436</f>
        <v>0</v>
      </c>
      <c r="Q436" s="160">
        <v>9.6799999999999994E-3</v>
      </c>
      <c r="R436" s="160">
        <f>Q436*H436</f>
        <v>2.9514319999999997E-2</v>
      </c>
      <c r="S436" s="160">
        <v>0</v>
      </c>
      <c r="T436" s="161">
        <f>S436*H436</f>
        <v>0</v>
      </c>
      <c r="W436" s="269"/>
      <c r="AR436" s="162" t="s">
        <v>386</v>
      </c>
      <c r="AT436" s="162" t="s">
        <v>438</v>
      </c>
      <c r="AU436" s="162" t="s">
        <v>81</v>
      </c>
      <c r="AY436" s="17" t="s">
        <v>162</v>
      </c>
      <c r="BE436" s="163">
        <f>IF(N436="základná",J436,0)</f>
        <v>0</v>
      </c>
      <c r="BF436" s="163">
        <f>IF(N436="znížená",J436,0)</f>
        <v>0</v>
      </c>
      <c r="BG436" s="163">
        <f>IF(N436="zákl. prenesená",J436,0)</f>
        <v>0</v>
      </c>
      <c r="BH436" s="163">
        <f>IF(N436="zníž. prenesená",J436,0)</f>
        <v>0</v>
      </c>
      <c r="BI436" s="163">
        <f>IF(N436="nulová",J436,0)</f>
        <v>0</v>
      </c>
      <c r="BJ436" s="17" t="s">
        <v>81</v>
      </c>
      <c r="BK436" s="163">
        <f>ROUND(I436*H436,2)</f>
        <v>0</v>
      </c>
      <c r="BL436" s="17" t="s">
        <v>302</v>
      </c>
      <c r="BM436" s="162" t="s">
        <v>459</v>
      </c>
    </row>
    <row r="437" spans="2:65" s="12" customFormat="1" x14ac:dyDescent="0.2">
      <c r="B437" s="164"/>
      <c r="D437" s="165" t="s">
        <v>169</v>
      </c>
      <c r="E437" s="166" t="s">
        <v>1</v>
      </c>
      <c r="F437" s="167" t="s">
        <v>455</v>
      </c>
      <c r="H437" s="166" t="s">
        <v>1</v>
      </c>
      <c r="I437" s="168"/>
      <c r="L437" s="164"/>
      <c r="M437" s="169"/>
      <c r="T437" s="170"/>
      <c r="W437" s="252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3" customFormat="1" x14ac:dyDescent="0.2">
      <c r="B438" s="171"/>
      <c r="D438" s="165" t="s">
        <v>169</v>
      </c>
      <c r="E438" s="172" t="s">
        <v>1</v>
      </c>
      <c r="F438" s="173" t="s">
        <v>460</v>
      </c>
      <c r="H438" s="174">
        <v>3.0489999999999999</v>
      </c>
      <c r="I438" s="175"/>
      <c r="L438" s="171"/>
      <c r="M438" s="176"/>
      <c r="T438" s="177"/>
      <c r="W438" s="240"/>
      <c r="AT438" s="172" t="s">
        <v>169</v>
      </c>
      <c r="AU438" s="172" t="s">
        <v>81</v>
      </c>
      <c r="AV438" s="13" t="s">
        <v>81</v>
      </c>
      <c r="AW438" s="13" t="s">
        <v>29</v>
      </c>
      <c r="AX438" s="13" t="s">
        <v>72</v>
      </c>
      <c r="AY438" s="172" t="s">
        <v>162</v>
      </c>
    </row>
    <row r="439" spans="2:65" s="14" customFormat="1" x14ac:dyDescent="0.2">
      <c r="B439" s="178"/>
      <c r="D439" s="165" t="s">
        <v>169</v>
      </c>
      <c r="E439" s="179" t="s">
        <v>1</v>
      </c>
      <c r="F439" s="180" t="s">
        <v>174</v>
      </c>
      <c r="H439" s="181">
        <v>3.0489999999999999</v>
      </c>
      <c r="I439" s="182"/>
      <c r="L439" s="178"/>
      <c r="M439" s="183"/>
      <c r="T439" s="184"/>
      <c r="W439" s="242"/>
      <c r="AT439" s="179" t="s">
        <v>169</v>
      </c>
      <c r="AU439" s="179" t="s">
        <v>81</v>
      </c>
      <c r="AV439" s="14" t="s">
        <v>87</v>
      </c>
      <c r="AW439" s="14" t="s">
        <v>29</v>
      </c>
      <c r="AX439" s="14" t="s">
        <v>77</v>
      </c>
      <c r="AY439" s="179" t="s">
        <v>162</v>
      </c>
    </row>
    <row r="440" spans="2:65" s="1" customFormat="1" ht="24.2" customHeight="1" x14ac:dyDescent="0.2">
      <c r="B440" s="121"/>
      <c r="C440" s="151" t="s">
        <v>461</v>
      </c>
      <c r="D440" s="151" t="s">
        <v>164</v>
      </c>
      <c r="E440" s="152" t="s">
        <v>462</v>
      </c>
      <c r="F440" s="153" t="s">
        <v>463</v>
      </c>
      <c r="G440" s="154" t="s">
        <v>464</v>
      </c>
      <c r="H440" s="203"/>
      <c r="I440" s="156"/>
      <c r="J440" s="157">
        <f>ROUND(I440*H440,2)</f>
        <v>0</v>
      </c>
      <c r="K440" s="158"/>
      <c r="L440" s="32"/>
      <c r="M440" s="159" t="s">
        <v>1</v>
      </c>
      <c r="N440" s="120" t="s">
        <v>38</v>
      </c>
      <c r="P440" s="160">
        <f>O440*H440</f>
        <v>0</v>
      </c>
      <c r="Q440" s="160">
        <v>0</v>
      </c>
      <c r="R440" s="160">
        <f>Q440*H440</f>
        <v>0</v>
      </c>
      <c r="S440" s="160">
        <v>0</v>
      </c>
      <c r="T440" s="161">
        <f>S440*H440</f>
        <v>0</v>
      </c>
      <c r="W440" s="245"/>
      <c r="AR440" s="162" t="s">
        <v>302</v>
      </c>
      <c r="AT440" s="162" t="s">
        <v>164</v>
      </c>
      <c r="AU440" s="162" t="s">
        <v>81</v>
      </c>
      <c r="AY440" s="17" t="s">
        <v>162</v>
      </c>
      <c r="BE440" s="163">
        <f>IF(N440="základná",J440,0)</f>
        <v>0</v>
      </c>
      <c r="BF440" s="163">
        <f>IF(N440="znížená",J440,0)</f>
        <v>0</v>
      </c>
      <c r="BG440" s="163">
        <f>IF(N440="zákl. prenesená",J440,0)</f>
        <v>0</v>
      </c>
      <c r="BH440" s="163">
        <f>IF(N440="zníž. prenesená",J440,0)</f>
        <v>0</v>
      </c>
      <c r="BI440" s="163">
        <f>IF(N440="nulová",J440,0)</f>
        <v>0</v>
      </c>
      <c r="BJ440" s="17" t="s">
        <v>81</v>
      </c>
      <c r="BK440" s="163">
        <f>ROUND(I440*H440,2)</f>
        <v>0</v>
      </c>
      <c r="BL440" s="17" t="s">
        <v>302</v>
      </c>
      <c r="BM440" s="162" t="s">
        <v>465</v>
      </c>
    </row>
    <row r="441" spans="2:65" s="1" customFormat="1" ht="33" customHeight="1" x14ac:dyDescent="0.2">
      <c r="B441" s="121"/>
      <c r="C441" s="151" t="s">
        <v>466</v>
      </c>
      <c r="D441" s="151" t="s">
        <v>164</v>
      </c>
      <c r="E441" s="152" t="s">
        <v>467</v>
      </c>
      <c r="F441" s="153" t="s">
        <v>468</v>
      </c>
      <c r="G441" s="154" t="s">
        <v>464</v>
      </c>
      <c r="H441" s="203"/>
      <c r="I441" s="156"/>
      <c r="J441" s="157">
        <f>ROUND(I441*H441,2)</f>
        <v>0</v>
      </c>
      <c r="K441" s="158"/>
      <c r="L441" s="32"/>
      <c r="M441" s="159" t="s">
        <v>1</v>
      </c>
      <c r="N441" s="120" t="s">
        <v>38</v>
      </c>
      <c r="P441" s="160">
        <f>O441*H441</f>
        <v>0</v>
      </c>
      <c r="Q441" s="160">
        <v>0</v>
      </c>
      <c r="R441" s="160">
        <f>Q441*H441</f>
        <v>0</v>
      </c>
      <c r="S441" s="160">
        <v>0</v>
      </c>
      <c r="T441" s="161">
        <f>S441*H441</f>
        <v>0</v>
      </c>
      <c r="W441" s="233"/>
      <c r="AR441" s="162" t="s">
        <v>302</v>
      </c>
      <c r="AT441" s="162" t="s">
        <v>164</v>
      </c>
      <c r="AU441" s="162" t="s">
        <v>81</v>
      </c>
      <c r="AY441" s="17" t="s">
        <v>162</v>
      </c>
      <c r="BE441" s="163">
        <f>IF(N441="základná",J441,0)</f>
        <v>0</v>
      </c>
      <c r="BF441" s="163">
        <f>IF(N441="znížená",J441,0)</f>
        <v>0</v>
      </c>
      <c r="BG441" s="163">
        <f>IF(N441="zákl. prenesená",J441,0)</f>
        <v>0</v>
      </c>
      <c r="BH441" s="163">
        <f>IF(N441="zníž. prenesená",J441,0)</f>
        <v>0</v>
      </c>
      <c r="BI441" s="163">
        <f>IF(N441="nulová",J441,0)</f>
        <v>0</v>
      </c>
      <c r="BJ441" s="17" t="s">
        <v>81</v>
      </c>
      <c r="BK441" s="163">
        <f>ROUND(I441*H441,2)</f>
        <v>0</v>
      </c>
      <c r="BL441" s="17" t="s">
        <v>302</v>
      </c>
      <c r="BM441" s="162" t="s">
        <v>469</v>
      </c>
    </row>
    <row r="442" spans="2:65" s="11" customFormat="1" ht="22.9" customHeight="1" x14ac:dyDescent="0.2">
      <c r="B442" s="139"/>
      <c r="D442" s="140" t="s">
        <v>71</v>
      </c>
      <c r="E442" s="149" t="s">
        <v>470</v>
      </c>
      <c r="F442" s="149" t="s">
        <v>471</v>
      </c>
      <c r="I442" s="142"/>
      <c r="J442" s="150">
        <f>BK442</f>
        <v>0</v>
      </c>
      <c r="L442" s="139"/>
      <c r="M442" s="144"/>
      <c r="P442" s="145">
        <f>SUM(P443:P452)</f>
        <v>0</v>
      </c>
      <c r="R442" s="145">
        <f>SUM(R443:R452)</f>
        <v>3.2843400000000006E-3</v>
      </c>
      <c r="T442" s="146">
        <f>SUM(T443:T452)</f>
        <v>0</v>
      </c>
      <c r="W442" s="259"/>
      <c r="AR442" s="140" t="s">
        <v>81</v>
      </c>
      <c r="AT442" s="147" t="s">
        <v>71</v>
      </c>
      <c r="AU442" s="147" t="s">
        <v>77</v>
      </c>
      <c r="AY442" s="140" t="s">
        <v>162</v>
      </c>
      <c r="BK442" s="148">
        <f>SUM(BK443:BK452)</f>
        <v>0</v>
      </c>
    </row>
    <row r="443" spans="2:65" s="1" customFormat="1" ht="16.5" customHeight="1" x14ac:dyDescent="0.2">
      <c r="B443" s="121"/>
      <c r="C443" s="151" t="s">
        <v>472</v>
      </c>
      <c r="D443" s="151" t="s">
        <v>164</v>
      </c>
      <c r="E443" s="152" t="s">
        <v>473</v>
      </c>
      <c r="F443" s="153" t="s">
        <v>474</v>
      </c>
      <c r="G443" s="154" t="s">
        <v>167</v>
      </c>
      <c r="H443" s="155">
        <v>1.8220000000000001</v>
      </c>
      <c r="I443" s="156"/>
      <c r="J443" s="157">
        <f>ROUND(I443*H443,2)</f>
        <v>0</v>
      </c>
      <c r="K443" s="158"/>
      <c r="L443" s="32"/>
      <c r="M443" s="159" t="s">
        <v>1</v>
      </c>
      <c r="N443" s="120" t="s">
        <v>38</v>
      </c>
      <c r="P443" s="160">
        <f>O443*H443</f>
        <v>0</v>
      </c>
      <c r="Q443" s="160">
        <v>1.1999999999999999E-4</v>
      </c>
      <c r="R443" s="160">
        <f>Q443*H443</f>
        <v>2.1863999999999998E-4</v>
      </c>
      <c r="S443" s="160">
        <v>0</v>
      </c>
      <c r="T443" s="161">
        <f>S443*H443</f>
        <v>0</v>
      </c>
      <c r="W443" s="251"/>
      <c r="AR443" s="162" t="s">
        <v>302</v>
      </c>
      <c r="AT443" s="162" t="s">
        <v>164</v>
      </c>
      <c r="AU443" s="162" t="s">
        <v>81</v>
      </c>
      <c r="AY443" s="17" t="s">
        <v>162</v>
      </c>
      <c r="BE443" s="163">
        <f>IF(N443="základná",J443,0)</f>
        <v>0</v>
      </c>
      <c r="BF443" s="163">
        <f>IF(N443="znížená",J443,0)</f>
        <v>0</v>
      </c>
      <c r="BG443" s="163">
        <f>IF(N443="zákl. prenesená",J443,0)</f>
        <v>0</v>
      </c>
      <c r="BH443" s="163">
        <f>IF(N443="zníž. prenesená",J443,0)</f>
        <v>0</v>
      </c>
      <c r="BI443" s="163">
        <f>IF(N443="nulová",J443,0)</f>
        <v>0</v>
      </c>
      <c r="BJ443" s="17" t="s">
        <v>81</v>
      </c>
      <c r="BK443" s="163">
        <f>ROUND(I443*H443,2)</f>
        <v>0</v>
      </c>
      <c r="BL443" s="17" t="s">
        <v>302</v>
      </c>
      <c r="BM443" s="162" t="s">
        <v>475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476</v>
      </c>
      <c r="H444" s="166" t="s">
        <v>1</v>
      </c>
      <c r="I444" s="168"/>
      <c r="L444" s="164"/>
      <c r="M444" s="169"/>
      <c r="T444" s="170"/>
      <c r="W444" s="252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477</v>
      </c>
      <c r="H445" s="174">
        <v>1.8220000000000001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4" customFormat="1" x14ac:dyDescent="0.2">
      <c r="B446" s="178"/>
      <c r="D446" s="165" t="s">
        <v>169</v>
      </c>
      <c r="E446" s="179" t="s">
        <v>1</v>
      </c>
      <c r="F446" s="180" t="s">
        <v>174</v>
      </c>
      <c r="H446" s="181">
        <v>1.8220000000000001</v>
      </c>
      <c r="I446" s="182"/>
      <c r="L446" s="178"/>
      <c r="M446" s="183"/>
      <c r="T446" s="184"/>
      <c r="W446" s="242"/>
      <c r="AT446" s="179" t="s">
        <v>169</v>
      </c>
      <c r="AU446" s="179" t="s">
        <v>81</v>
      </c>
      <c r="AV446" s="14" t="s">
        <v>87</v>
      </c>
      <c r="AW446" s="14" t="s">
        <v>29</v>
      </c>
      <c r="AX446" s="14" t="s">
        <v>77</v>
      </c>
      <c r="AY446" s="179" t="s">
        <v>162</v>
      </c>
    </row>
    <row r="447" spans="2:65" s="1" customFormat="1" ht="16.5" customHeight="1" x14ac:dyDescent="0.2">
      <c r="B447" s="121"/>
      <c r="C447" s="192" t="s">
        <v>478</v>
      </c>
      <c r="D447" s="192" t="s">
        <v>438</v>
      </c>
      <c r="E447" s="193" t="s">
        <v>479</v>
      </c>
      <c r="F447" s="194" t="s">
        <v>480</v>
      </c>
      <c r="G447" s="195" t="s">
        <v>167</v>
      </c>
      <c r="H447" s="196">
        <v>1.8580000000000001</v>
      </c>
      <c r="I447" s="197"/>
      <c r="J447" s="198">
        <f>ROUND(I447*H447,2)</f>
        <v>0</v>
      </c>
      <c r="K447" s="199"/>
      <c r="L447" s="200"/>
      <c r="M447" s="201" t="s">
        <v>1</v>
      </c>
      <c r="N447" s="202" t="s">
        <v>38</v>
      </c>
      <c r="P447" s="160">
        <f>O447*H447</f>
        <v>0</v>
      </c>
      <c r="Q447" s="160">
        <v>1.6500000000000002E-3</v>
      </c>
      <c r="R447" s="160">
        <f>Q447*H447</f>
        <v>3.0657000000000006E-3</v>
      </c>
      <c r="S447" s="160">
        <v>0</v>
      </c>
      <c r="T447" s="161">
        <f>S447*H447</f>
        <v>0</v>
      </c>
      <c r="W447" s="269"/>
      <c r="AR447" s="162" t="s">
        <v>386</v>
      </c>
      <c r="AT447" s="162" t="s">
        <v>438</v>
      </c>
      <c r="AU447" s="162" t="s">
        <v>81</v>
      </c>
      <c r="AY447" s="17" t="s">
        <v>162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7" t="s">
        <v>81</v>
      </c>
      <c r="BK447" s="163">
        <f>ROUND(I447*H447,2)</f>
        <v>0</v>
      </c>
      <c r="BL447" s="17" t="s">
        <v>302</v>
      </c>
      <c r="BM447" s="162" t="s">
        <v>481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476</v>
      </c>
      <c r="H448" s="166" t="s">
        <v>1</v>
      </c>
      <c r="I448" s="168"/>
      <c r="L448" s="164"/>
      <c r="M448" s="169"/>
      <c r="T448" s="170"/>
      <c r="W448" s="252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3" customFormat="1" x14ac:dyDescent="0.2">
      <c r="B449" s="171"/>
      <c r="D449" s="165" t="s">
        <v>169</v>
      </c>
      <c r="E449" s="172" t="s">
        <v>1</v>
      </c>
      <c r="F449" s="173" t="s">
        <v>482</v>
      </c>
      <c r="H449" s="174">
        <v>1.8580000000000001</v>
      </c>
      <c r="I449" s="175"/>
      <c r="L449" s="171"/>
      <c r="M449" s="176"/>
      <c r="T449" s="177"/>
      <c r="W449" s="240"/>
      <c r="AT449" s="172" t="s">
        <v>169</v>
      </c>
      <c r="AU449" s="172" t="s">
        <v>81</v>
      </c>
      <c r="AV449" s="13" t="s">
        <v>81</v>
      </c>
      <c r="AW449" s="13" t="s">
        <v>29</v>
      </c>
      <c r="AX449" s="13" t="s">
        <v>72</v>
      </c>
      <c r="AY449" s="172" t="s">
        <v>162</v>
      </c>
    </row>
    <row r="450" spans="2:65" s="14" customFormat="1" x14ac:dyDescent="0.2">
      <c r="B450" s="178"/>
      <c r="D450" s="165" t="s">
        <v>169</v>
      </c>
      <c r="E450" s="179" t="s">
        <v>1</v>
      </c>
      <c r="F450" s="180" t="s">
        <v>174</v>
      </c>
      <c r="H450" s="181">
        <v>1.8580000000000001</v>
      </c>
      <c r="I450" s="182"/>
      <c r="L450" s="178"/>
      <c r="M450" s="183"/>
      <c r="T450" s="184"/>
      <c r="W450" s="248"/>
      <c r="AT450" s="179" t="s">
        <v>169</v>
      </c>
      <c r="AU450" s="179" t="s">
        <v>81</v>
      </c>
      <c r="AV450" s="14" t="s">
        <v>87</v>
      </c>
      <c r="AW450" s="14" t="s">
        <v>29</v>
      </c>
      <c r="AX450" s="14" t="s">
        <v>77</v>
      </c>
      <c r="AY450" s="179" t="s">
        <v>162</v>
      </c>
    </row>
    <row r="451" spans="2:65" s="1" customFormat="1" ht="24.2" customHeight="1" x14ac:dyDescent="0.2">
      <c r="B451" s="121"/>
      <c r="C451" s="151" t="s">
        <v>483</v>
      </c>
      <c r="D451" s="151" t="s">
        <v>164</v>
      </c>
      <c r="E451" s="152" t="s">
        <v>484</v>
      </c>
      <c r="F451" s="153" t="s">
        <v>485</v>
      </c>
      <c r="G451" s="154" t="s">
        <v>464</v>
      </c>
      <c r="H451" s="203"/>
      <c r="I451" s="156"/>
      <c r="J451" s="157">
        <f>ROUND(I451*H451,2)</f>
        <v>0</v>
      </c>
      <c r="K451" s="158"/>
      <c r="L451" s="32"/>
      <c r="M451" s="159" t="s">
        <v>1</v>
      </c>
      <c r="N451" s="120" t="s">
        <v>38</v>
      </c>
      <c r="P451" s="160">
        <f>O451*H451</f>
        <v>0</v>
      </c>
      <c r="Q451" s="160">
        <v>0</v>
      </c>
      <c r="R451" s="160">
        <f>Q451*H451</f>
        <v>0</v>
      </c>
      <c r="S451" s="160">
        <v>0</v>
      </c>
      <c r="T451" s="161">
        <f>S451*H451</f>
        <v>0</v>
      </c>
      <c r="W451" s="233"/>
      <c r="AR451" s="162" t="s">
        <v>302</v>
      </c>
      <c r="AT451" s="162" t="s">
        <v>164</v>
      </c>
      <c r="AU451" s="162" t="s">
        <v>81</v>
      </c>
      <c r="AY451" s="17" t="s">
        <v>162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7" t="s">
        <v>81</v>
      </c>
      <c r="BK451" s="163">
        <f>ROUND(I451*H451,2)</f>
        <v>0</v>
      </c>
      <c r="BL451" s="17" t="s">
        <v>302</v>
      </c>
      <c r="BM451" s="162" t="s">
        <v>486</v>
      </c>
    </row>
    <row r="452" spans="2:65" s="1" customFormat="1" ht="24.2" customHeight="1" x14ac:dyDescent="0.2">
      <c r="B452" s="121"/>
      <c r="C452" s="151" t="s">
        <v>487</v>
      </c>
      <c r="D452" s="151" t="s">
        <v>164</v>
      </c>
      <c r="E452" s="152" t="s">
        <v>488</v>
      </c>
      <c r="F452" s="153" t="s">
        <v>489</v>
      </c>
      <c r="G452" s="154" t="s">
        <v>464</v>
      </c>
      <c r="H452" s="203"/>
      <c r="I452" s="156"/>
      <c r="J452" s="157">
        <f>ROUND(I452*H452,2)</f>
        <v>0</v>
      </c>
      <c r="K452" s="158"/>
      <c r="L452" s="32"/>
      <c r="M452" s="159" t="s">
        <v>1</v>
      </c>
      <c r="N452" s="120" t="s">
        <v>38</v>
      </c>
      <c r="P452" s="160">
        <f>O452*H452</f>
        <v>0</v>
      </c>
      <c r="Q452" s="160">
        <v>0</v>
      </c>
      <c r="R452" s="160">
        <f>Q452*H452</f>
        <v>0</v>
      </c>
      <c r="S452" s="160">
        <v>0</v>
      </c>
      <c r="T452" s="161">
        <f>S452*H452</f>
        <v>0</v>
      </c>
      <c r="W452" s="251"/>
      <c r="AR452" s="162" t="s">
        <v>302</v>
      </c>
      <c r="AT452" s="162" t="s">
        <v>164</v>
      </c>
      <c r="AU452" s="162" t="s">
        <v>81</v>
      </c>
      <c r="AY452" s="17" t="s">
        <v>162</v>
      </c>
      <c r="BE452" s="163">
        <f>IF(N452="základná",J452,0)</f>
        <v>0</v>
      </c>
      <c r="BF452" s="163">
        <f>IF(N452="znížená",J452,0)</f>
        <v>0</v>
      </c>
      <c r="BG452" s="163">
        <f>IF(N452="zákl. prenesená",J452,0)</f>
        <v>0</v>
      </c>
      <c r="BH452" s="163">
        <f>IF(N452="zníž. prenesená",J452,0)</f>
        <v>0</v>
      </c>
      <c r="BI452" s="163">
        <f>IF(N452="nulová",J452,0)</f>
        <v>0</v>
      </c>
      <c r="BJ452" s="17" t="s">
        <v>81</v>
      </c>
      <c r="BK452" s="163">
        <f>ROUND(I452*H452,2)</f>
        <v>0</v>
      </c>
      <c r="BL452" s="17" t="s">
        <v>302</v>
      </c>
      <c r="BM452" s="162" t="s">
        <v>490</v>
      </c>
    </row>
    <row r="453" spans="2:65" s="11" customFormat="1" ht="22.9" customHeight="1" x14ac:dyDescent="0.2">
      <c r="B453" s="139"/>
      <c r="D453" s="140" t="s">
        <v>71</v>
      </c>
      <c r="E453" s="149" t="s">
        <v>491</v>
      </c>
      <c r="F453" s="149" t="s">
        <v>492</v>
      </c>
      <c r="I453" s="142"/>
      <c r="J453" s="150">
        <f>BK453</f>
        <v>0</v>
      </c>
      <c r="L453" s="139"/>
      <c r="M453" s="144"/>
      <c r="P453" s="145">
        <f>SUM(P454:P466)</f>
        <v>0</v>
      </c>
      <c r="R453" s="145">
        <f>SUM(R454:R466)</f>
        <v>0.36970999999999998</v>
      </c>
      <c r="T453" s="146">
        <f>SUM(T454:T466)</f>
        <v>0.48896000000000001</v>
      </c>
      <c r="W453" s="259"/>
      <c r="AR453" s="140" t="s">
        <v>81</v>
      </c>
      <c r="AT453" s="147" t="s">
        <v>71</v>
      </c>
      <c r="AU453" s="147" t="s">
        <v>77</v>
      </c>
      <c r="AY453" s="140" t="s">
        <v>162</v>
      </c>
      <c r="BK453" s="148">
        <f>SUM(BK454:BK466)</f>
        <v>0</v>
      </c>
    </row>
    <row r="454" spans="2:65" s="1" customFormat="1" ht="66.75" customHeight="1" x14ac:dyDescent="0.2">
      <c r="B454" s="121"/>
      <c r="C454" s="151" t="s">
        <v>493</v>
      </c>
      <c r="D454" s="151" t="s">
        <v>164</v>
      </c>
      <c r="E454" s="152" t="s">
        <v>494</v>
      </c>
      <c r="F454" s="153" t="s">
        <v>495</v>
      </c>
      <c r="G454" s="154" t="s">
        <v>177</v>
      </c>
      <c r="H454" s="155">
        <v>33</v>
      </c>
      <c r="I454" s="156"/>
      <c r="J454" s="157">
        <f>ROUND(I454*H454,2)</f>
        <v>0</v>
      </c>
      <c r="K454" s="158"/>
      <c r="L454" s="32"/>
      <c r="M454" s="159" t="s">
        <v>1</v>
      </c>
      <c r="N454" s="120" t="s">
        <v>38</v>
      </c>
      <c r="P454" s="160">
        <f>O454*H454</f>
        <v>0</v>
      </c>
      <c r="Q454" s="160">
        <v>2.99E-3</v>
      </c>
      <c r="R454" s="160">
        <f>Q454*H454</f>
        <v>9.8670000000000008E-2</v>
      </c>
      <c r="S454" s="160">
        <v>0</v>
      </c>
      <c r="T454" s="161">
        <f>S454*H454</f>
        <v>0</v>
      </c>
      <c r="W454" s="245"/>
      <c r="AR454" s="162" t="s">
        <v>302</v>
      </c>
      <c r="AT454" s="162" t="s">
        <v>164</v>
      </c>
      <c r="AU454" s="162" t="s">
        <v>81</v>
      </c>
      <c r="AY454" s="17" t="s">
        <v>162</v>
      </c>
      <c r="BE454" s="163">
        <f>IF(N454="základná",J454,0)</f>
        <v>0</v>
      </c>
      <c r="BF454" s="163">
        <f>IF(N454="znížená",J454,0)</f>
        <v>0</v>
      </c>
      <c r="BG454" s="163">
        <f>IF(N454="zákl. prenesená",J454,0)</f>
        <v>0</v>
      </c>
      <c r="BH454" s="163">
        <f>IF(N454="zníž. prenesená",J454,0)</f>
        <v>0</v>
      </c>
      <c r="BI454" s="163">
        <f>IF(N454="nulová",J454,0)</f>
        <v>0</v>
      </c>
      <c r="BJ454" s="17" t="s">
        <v>81</v>
      </c>
      <c r="BK454" s="163">
        <f>ROUND(I454*H454,2)</f>
        <v>0</v>
      </c>
      <c r="BL454" s="17" t="s">
        <v>302</v>
      </c>
      <c r="BM454" s="162" t="s">
        <v>496</v>
      </c>
    </row>
    <row r="455" spans="2:65" s="1" customFormat="1" ht="49.15" customHeight="1" x14ac:dyDescent="0.2">
      <c r="B455" s="121"/>
      <c r="C455" s="151" t="s">
        <v>497</v>
      </c>
      <c r="D455" s="151" t="s">
        <v>164</v>
      </c>
      <c r="E455" s="152" t="s">
        <v>498</v>
      </c>
      <c r="F455" s="153" t="s">
        <v>499</v>
      </c>
      <c r="G455" s="154" t="s">
        <v>177</v>
      </c>
      <c r="H455" s="155">
        <v>18</v>
      </c>
      <c r="I455" s="156"/>
      <c r="J455" s="157">
        <f>ROUND(I455*H455,2)</f>
        <v>0</v>
      </c>
      <c r="K455" s="158"/>
      <c r="L455" s="32"/>
      <c r="M455" s="159" t="s">
        <v>1</v>
      </c>
      <c r="N455" s="120" t="s">
        <v>38</v>
      </c>
      <c r="P455" s="160">
        <f>O455*H455</f>
        <v>0</v>
      </c>
      <c r="Q455" s="160">
        <v>8.9999999999999998E-4</v>
      </c>
      <c r="R455" s="160">
        <f>Q455*H455</f>
        <v>1.6199999999999999E-2</v>
      </c>
      <c r="S455" s="160">
        <v>0</v>
      </c>
      <c r="T455" s="161">
        <f>S455*H455</f>
        <v>0</v>
      </c>
      <c r="W455" s="263"/>
      <c r="AR455" s="162" t="s">
        <v>302</v>
      </c>
      <c r="AT455" s="162" t="s">
        <v>164</v>
      </c>
      <c r="AU455" s="162" t="s">
        <v>81</v>
      </c>
      <c r="AY455" s="17" t="s">
        <v>162</v>
      </c>
      <c r="BE455" s="163">
        <f>IF(N455="základná",J455,0)</f>
        <v>0</v>
      </c>
      <c r="BF455" s="163">
        <f>IF(N455="znížená",J455,0)</f>
        <v>0</v>
      </c>
      <c r="BG455" s="163">
        <f>IF(N455="zákl. prenesená",J455,0)</f>
        <v>0</v>
      </c>
      <c r="BH455" s="163">
        <f>IF(N455="zníž. prenesená",J455,0)</f>
        <v>0</v>
      </c>
      <c r="BI455" s="163">
        <f>IF(N455="nulová",J455,0)</f>
        <v>0</v>
      </c>
      <c r="BJ455" s="17" t="s">
        <v>81</v>
      </c>
      <c r="BK455" s="163">
        <f>ROUND(I455*H455,2)</f>
        <v>0</v>
      </c>
      <c r="BL455" s="17" t="s">
        <v>302</v>
      </c>
      <c r="BM455" s="162" t="s">
        <v>500</v>
      </c>
    </row>
    <row r="456" spans="2:65" s="1" customFormat="1" ht="49.15" customHeight="1" x14ac:dyDescent="0.2">
      <c r="B456" s="121"/>
      <c r="C456" s="151" t="s">
        <v>501</v>
      </c>
      <c r="D456" s="151" t="s">
        <v>164</v>
      </c>
      <c r="E456" s="152" t="s">
        <v>502</v>
      </c>
      <c r="F456" s="153" t="s">
        <v>503</v>
      </c>
      <c r="G456" s="154" t="s">
        <v>177</v>
      </c>
      <c r="H456" s="155">
        <v>114</v>
      </c>
      <c r="I456" s="156"/>
      <c r="J456" s="157">
        <f>ROUND(I456*H456,2)</f>
        <v>0</v>
      </c>
      <c r="K456" s="158"/>
      <c r="L456" s="32"/>
      <c r="M456" s="159" t="s">
        <v>1</v>
      </c>
      <c r="N456" s="120" t="s">
        <v>38</v>
      </c>
      <c r="P456" s="160">
        <f>O456*H456</f>
        <v>0</v>
      </c>
      <c r="Q456" s="160">
        <v>1.1100000000000001E-3</v>
      </c>
      <c r="R456" s="160">
        <f>Q456*H456</f>
        <v>0.12654000000000001</v>
      </c>
      <c r="S456" s="160">
        <v>0</v>
      </c>
      <c r="T456" s="161">
        <f>S456*H456</f>
        <v>0</v>
      </c>
      <c r="W456" s="266"/>
      <c r="AR456" s="162" t="s">
        <v>302</v>
      </c>
      <c r="AT456" s="162" t="s">
        <v>164</v>
      </c>
      <c r="AU456" s="162" t="s">
        <v>81</v>
      </c>
      <c r="AY456" s="17" t="s">
        <v>162</v>
      </c>
      <c r="BE456" s="163">
        <f>IF(N456="základná",J456,0)</f>
        <v>0</v>
      </c>
      <c r="BF456" s="163">
        <f>IF(N456="znížená",J456,0)</f>
        <v>0</v>
      </c>
      <c r="BG456" s="163">
        <f>IF(N456="zákl. prenesená",J456,0)</f>
        <v>0</v>
      </c>
      <c r="BH456" s="163">
        <f>IF(N456="zníž. prenesená",J456,0)</f>
        <v>0</v>
      </c>
      <c r="BI456" s="163">
        <f>IF(N456="nulová",J456,0)</f>
        <v>0</v>
      </c>
      <c r="BJ456" s="17" t="s">
        <v>81</v>
      </c>
      <c r="BK456" s="163">
        <f>ROUND(I456*H456,2)</f>
        <v>0</v>
      </c>
      <c r="BL456" s="17" t="s">
        <v>302</v>
      </c>
      <c r="BM456" s="162" t="s">
        <v>504</v>
      </c>
    </row>
    <row r="457" spans="2:65" s="13" customFormat="1" x14ac:dyDescent="0.2">
      <c r="B457" s="171"/>
      <c r="D457" s="165" t="s">
        <v>169</v>
      </c>
      <c r="E457" s="172" t="s">
        <v>1</v>
      </c>
      <c r="F457" s="173" t="s">
        <v>505</v>
      </c>
      <c r="H457" s="174">
        <v>114</v>
      </c>
      <c r="I457" s="175"/>
      <c r="L457" s="171"/>
      <c r="M457" s="176"/>
      <c r="T457" s="177"/>
      <c r="W457" s="246"/>
      <c r="AT457" s="172" t="s">
        <v>169</v>
      </c>
      <c r="AU457" s="172" t="s">
        <v>81</v>
      </c>
      <c r="AV457" s="13" t="s">
        <v>81</v>
      </c>
      <c r="AW457" s="13" t="s">
        <v>29</v>
      </c>
      <c r="AX457" s="13" t="s">
        <v>77</v>
      </c>
      <c r="AY457" s="172" t="s">
        <v>162</v>
      </c>
    </row>
    <row r="458" spans="2:65" s="1" customFormat="1" ht="24.2" customHeight="1" x14ac:dyDescent="0.2">
      <c r="B458" s="121"/>
      <c r="C458" s="151" t="s">
        <v>506</v>
      </c>
      <c r="D458" s="151" t="s">
        <v>164</v>
      </c>
      <c r="E458" s="152" t="s">
        <v>507</v>
      </c>
      <c r="F458" s="153" t="s">
        <v>508</v>
      </c>
      <c r="G458" s="154" t="s">
        <v>177</v>
      </c>
      <c r="H458" s="155">
        <v>132</v>
      </c>
      <c r="I458" s="156"/>
      <c r="J458" s="157">
        <f>ROUND(I458*H458,2)</f>
        <v>0</v>
      </c>
      <c r="K458" s="158"/>
      <c r="L458" s="32"/>
      <c r="M458" s="159" t="s">
        <v>1</v>
      </c>
      <c r="N458" s="120" t="s">
        <v>38</v>
      </c>
      <c r="P458" s="160">
        <f>O458*H458</f>
        <v>0</v>
      </c>
      <c r="Q458" s="160">
        <v>0</v>
      </c>
      <c r="R458" s="160">
        <f>Q458*H458</f>
        <v>0</v>
      </c>
      <c r="S458" s="160">
        <v>2.8700000000000002E-3</v>
      </c>
      <c r="T458" s="161">
        <f>S458*H458</f>
        <v>0.37884000000000001</v>
      </c>
      <c r="W458" s="251"/>
      <c r="AR458" s="162" t="s">
        <v>302</v>
      </c>
      <c r="AT458" s="162" t="s">
        <v>164</v>
      </c>
      <c r="AU458" s="162" t="s">
        <v>81</v>
      </c>
      <c r="AY458" s="17" t="s">
        <v>162</v>
      </c>
      <c r="BE458" s="163">
        <f>IF(N458="základná",J458,0)</f>
        <v>0</v>
      </c>
      <c r="BF458" s="163">
        <f>IF(N458="znížená",J458,0)</f>
        <v>0</v>
      </c>
      <c r="BG458" s="163">
        <f>IF(N458="zákl. prenesená",J458,0)</f>
        <v>0</v>
      </c>
      <c r="BH458" s="163">
        <f>IF(N458="zníž. prenesená",J458,0)</f>
        <v>0</v>
      </c>
      <c r="BI458" s="163">
        <f>IF(N458="nulová",J458,0)</f>
        <v>0</v>
      </c>
      <c r="BJ458" s="17" t="s">
        <v>81</v>
      </c>
      <c r="BK458" s="163">
        <f>ROUND(I458*H458,2)</f>
        <v>0</v>
      </c>
      <c r="BL458" s="17" t="s">
        <v>302</v>
      </c>
      <c r="BM458" s="162" t="s">
        <v>509</v>
      </c>
    </row>
    <row r="459" spans="2:65" s="13" customFormat="1" x14ac:dyDescent="0.2">
      <c r="B459" s="171"/>
      <c r="D459" s="165" t="s">
        <v>169</v>
      </c>
      <c r="E459" s="172" t="s">
        <v>1</v>
      </c>
      <c r="F459" s="173" t="s">
        <v>510</v>
      </c>
      <c r="H459" s="174">
        <v>132</v>
      </c>
      <c r="I459" s="175"/>
      <c r="L459" s="171"/>
      <c r="M459" s="176"/>
      <c r="T459" s="177"/>
      <c r="W459" s="246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77</v>
      </c>
      <c r="AY459" s="172" t="s">
        <v>162</v>
      </c>
    </row>
    <row r="460" spans="2:65" s="1" customFormat="1" ht="49.15" customHeight="1" x14ac:dyDescent="0.2">
      <c r="B460" s="121"/>
      <c r="C460" s="151" t="s">
        <v>511</v>
      </c>
      <c r="D460" s="151" t="s">
        <v>164</v>
      </c>
      <c r="E460" s="152" t="s">
        <v>512</v>
      </c>
      <c r="F460" s="153" t="s">
        <v>513</v>
      </c>
      <c r="G460" s="154" t="s">
        <v>177</v>
      </c>
      <c r="H460" s="155">
        <v>33</v>
      </c>
      <c r="I460" s="156"/>
      <c r="J460" s="157">
        <f t="shared" ref="J460:J466" si="5">ROUND(I460*H460,2)</f>
        <v>0</v>
      </c>
      <c r="K460" s="158"/>
      <c r="L460" s="32"/>
      <c r="M460" s="159" t="s">
        <v>1</v>
      </c>
      <c r="N460" s="120" t="s">
        <v>38</v>
      </c>
      <c r="P460" s="160">
        <f t="shared" ref="P460:P466" si="6">O460*H460</f>
        <v>0</v>
      </c>
      <c r="Q460" s="160">
        <v>1.3999999999999999E-4</v>
      </c>
      <c r="R460" s="160">
        <f t="shared" ref="R460:R466" si="7">Q460*H460</f>
        <v>4.62E-3</v>
      </c>
      <c r="S460" s="160">
        <v>0</v>
      </c>
      <c r="T460" s="161">
        <f t="shared" ref="T460:T466" si="8">S460*H460</f>
        <v>0</v>
      </c>
      <c r="W460" s="270"/>
      <c r="AR460" s="162" t="s">
        <v>302</v>
      </c>
      <c r="AT460" s="162" t="s">
        <v>164</v>
      </c>
      <c r="AU460" s="162" t="s">
        <v>81</v>
      </c>
      <c r="AY460" s="17" t="s">
        <v>162</v>
      </c>
      <c r="BE460" s="163">
        <f t="shared" ref="BE460:BE466" si="9">IF(N460="základná",J460,0)</f>
        <v>0</v>
      </c>
      <c r="BF460" s="163">
        <f t="shared" ref="BF460:BF466" si="10">IF(N460="znížená",J460,0)</f>
        <v>0</v>
      </c>
      <c r="BG460" s="163">
        <f t="shared" ref="BG460:BG466" si="11">IF(N460="zákl. prenesená",J460,0)</f>
        <v>0</v>
      </c>
      <c r="BH460" s="163">
        <f t="shared" ref="BH460:BH466" si="12">IF(N460="zníž. prenesená",J460,0)</f>
        <v>0</v>
      </c>
      <c r="BI460" s="163">
        <f t="shared" ref="BI460:BI466" si="13">IF(N460="nulová",J460,0)</f>
        <v>0</v>
      </c>
      <c r="BJ460" s="17" t="s">
        <v>81</v>
      </c>
      <c r="BK460" s="163">
        <f t="shared" ref="BK460:BK466" si="14">ROUND(I460*H460,2)</f>
        <v>0</v>
      </c>
      <c r="BL460" s="17" t="s">
        <v>302</v>
      </c>
      <c r="BM460" s="162" t="s">
        <v>514</v>
      </c>
    </row>
    <row r="461" spans="2:65" s="1" customFormat="1" ht="24.2" customHeight="1" x14ac:dyDescent="0.2">
      <c r="B461" s="121"/>
      <c r="C461" s="151" t="s">
        <v>515</v>
      </c>
      <c r="D461" s="151" t="s">
        <v>164</v>
      </c>
      <c r="E461" s="152" t="s">
        <v>516</v>
      </c>
      <c r="F461" s="153" t="s">
        <v>517</v>
      </c>
      <c r="G461" s="154" t="s">
        <v>177</v>
      </c>
      <c r="H461" s="155">
        <v>33</v>
      </c>
      <c r="I461" s="156"/>
      <c r="J461" s="157">
        <f t="shared" si="5"/>
        <v>0</v>
      </c>
      <c r="K461" s="158"/>
      <c r="L461" s="32"/>
      <c r="M461" s="159" t="s">
        <v>1</v>
      </c>
      <c r="N461" s="120" t="s">
        <v>38</v>
      </c>
      <c r="P461" s="160">
        <f t="shared" si="6"/>
        <v>0</v>
      </c>
      <c r="Q461" s="160">
        <v>0</v>
      </c>
      <c r="R461" s="160">
        <f t="shared" si="7"/>
        <v>0</v>
      </c>
      <c r="S461" s="160">
        <v>2.5200000000000001E-3</v>
      </c>
      <c r="T461" s="161">
        <f t="shared" si="8"/>
        <v>8.3159999999999998E-2</v>
      </c>
      <c r="W461" s="245"/>
      <c r="AR461" s="162" t="s">
        <v>302</v>
      </c>
      <c r="AT461" s="162" t="s">
        <v>164</v>
      </c>
      <c r="AU461" s="162" t="s">
        <v>81</v>
      </c>
      <c r="AY461" s="17" t="s">
        <v>162</v>
      </c>
      <c r="BE461" s="163">
        <f t="shared" si="9"/>
        <v>0</v>
      </c>
      <c r="BF461" s="163">
        <f t="shared" si="10"/>
        <v>0</v>
      </c>
      <c r="BG461" s="163">
        <f t="shared" si="11"/>
        <v>0</v>
      </c>
      <c r="BH461" s="163">
        <f t="shared" si="12"/>
        <v>0</v>
      </c>
      <c r="BI461" s="163">
        <f t="shared" si="13"/>
        <v>0</v>
      </c>
      <c r="BJ461" s="17" t="s">
        <v>81</v>
      </c>
      <c r="BK461" s="163">
        <f t="shared" si="14"/>
        <v>0</v>
      </c>
      <c r="BL461" s="17" t="s">
        <v>302</v>
      </c>
      <c r="BM461" s="162" t="s">
        <v>518</v>
      </c>
    </row>
    <row r="462" spans="2:65" s="1" customFormat="1" ht="37.9" customHeight="1" x14ac:dyDescent="0.2">
      <c r="B462" s="121"/>
      <c r="C462" s="151" t="s">
        <v>519</v>
      </c>
      <c r="D462" s="151" t="s">
        <v>164</v>
      </c>
      <c r="E462" s="152" t="s">
        <v>520</v>
      </c>
      <c r="F462" s="153" t="s">
        <v>521</v>
      </c>
      <c r="G462" s="154" t="s">
        <v>177</v>
      </c>
      <c r="H462" s="155">
        <v>8</v>
      </c>
      <c r="I462" s="156"/>
      <c r="J462" s="157">
        <f t="shared" si="5"/>
        <v>0</v>
      </c>
      <c r="K462" s="158"/>
      <c r="L462" s="32"/>
      <c r="M462" s="159" t="s">
        <v>1</v>
      </c>
      <c r="N462" s="120" t="s">
        <v>38</v>
      </c>
      <c r="P462" s="160">
        <f t="shared" si="6"/>
        <v>0</v>
      </c>
      <c r="Q462" s="160">
        <v>2.1000000000000006E-4</v>
      </c>
      <c r="R462" s="160">
        <f t="shared" si="7"/>
        <v>1.6800000000000005E-3</v>
      </c>
      <c r="S462" s="160">
        <v>0</v>
      </c>
      <c r="T462" s="161">
        <f t="shared" si="8"/>
        <v>0</v>
      </c>
      <c r="W462" s="271"/>
      <c r="AR462" s="162" t="s">
        <v>302</v>
      </c>
      <c r="AT462" s="162" t="s">
        <v>164</v>
      </c>
      <c r="AU462" s="162" t="s">
        <v>81</v>
      </c>
      <c r="AY462" s="17" t="s">
        <v>162</v>
      </c>
      <c r="BE462" s="163">
        <f t="shared" si="9"/>
        <v>0</v>
      </c>
      <c r="BF462" s="163">
        <f t="shared" si="10"/>
        <v>0</v>
      </c>
      <c r="BG462" s="163">
        <f t="shared" si="11"/>
        <v>0</v>
      </c>
      <c r="BH462" s="163">
        <f t="shared" si="12"/>
        <v>0</v>
      </c>
      <c r="BI462" s="163">
        <f t="shared" si="13"/>
        <v>0</v>
      </c>
      <c r="BJ462" s="17" t="s">
        <v>81</v>
      </c>
      <c r="BK462" s="163">
        <f t="shared" si="14"/>
        <v>0</v>
      </c>
      <c r="BL462" s="17" t="s">
        <v>302</v>
      </c>
      <c r="BM462" s="162" t="s">
        <v>522</v>
      </c>
    </row>
    <row r="463" spans="2:65" s="1" customFormat="1" ht="24.2" customHeight="1" x14ac:dyDescent="0.2">
      <c r="B463" s="121"/>
      <c r="C463" s="151" t="s">
        <v>523</v>
      </c>
      <c r="D463" s="151" t="s">
        <v>164</v>
      </c>
      <c r="E463" s="152" t="s">
        <v>524</v>
      </c>
      <c r="F463" s="153" t="s">
        <v>525</v>
      </c>
      <c r="G463" s="154" t="s">
        <v>177</v>
      </c>
      <c r="H463" s="155">
        <v>8</v>
      </c>
      <c r="I463" s="156"/>
      <c r="J463" s="157">
        <f t="shared" si="5"/>
        <v>0</v>
      </c>
      <c r="K463" s="158"/>
      <c r="L463" s="32"/>
      <c r="M463" s="159" t="s">
        <v>1</v>
      </c>
      <c r="N463" s="120" t="s">
        <v>38</v>
      </c>
      <c r="P463" s="160">
        <f t="shared" si="6"/>
        <v>0</v>
      </c>
      <c r="Q463" s="160">
        <v>0</v>
      </c>
      <c r="R463" s="160">
        <f t="shared" si="7"/>
        <v>0</v>
      </c>
      <c r="S463" s="160">
        <v>3.3700000000000002E-3</v>
      </c>
      <c r="T463" s="161">
        <f t="shared" si="8"/>
        <v>2.6960000000000001E-2</v>
      </c>
      <c r="W463" s="251"/>
      <c r="AR463" s="162" t="s">
        <v>302</v>
      </c>
      <c r="AT463" s="162" t="s">
        <v>164</v>
      </c>
      <c r="AU463" s="162" t="s">
        <v>81</v>
      </c>
      <c r="AY463" s="17" t="s">
        <v>162</v>
      </c>
      <c r="BE463" s="163">
        <f t="shared" si="9"/>
        <v>0</v>
      </c>
      <c r="BF463" s="163">
        <f t="shared" si="10"/>
        <v>0</v>
      </c>
      <c r="BG463" s="163">
        <f t="shared" si="11"/>
        <v>0</v>
      </c>
      <c r="BH463" s="163">
        <f t="shared" si="12"/>
        <v>0</v>
      </c>
      <c r="BI463" s="163">
        <f t="shared" si="13"/>
        <v>0</v>
      </c>
      <c r="BJ463" s="17" t="s">
        <v>81</v>
      </c>
      <c r="BK463" s="163">
        <f t="shared" si="14"/>
        <v>0</v>
      </c>
      <c r="BL463" s="17" t="s">
        <v>302</v>
      </c>
      <c r="BM463" s="162" t="s">
        <v>526</v>
      </c>
    </row>
    <row r="464" spans="2:65" s="1" customFormat="1" ht="66.75" customHeight="1" x14ac:dyDescent="0.2">
      <c r="B464" s="121"/>
      <c r="C464" s="151" t="s">
        <v>527</v>
      </c>
      <c r="D464" s="151" t="s">
        <v>164</v>
      </c>
      <c r="E464" s="152" t="s">
        <v>528</v>
      </c>
      <c r="F464" s="153" t="s">
        <v>529</v>
      </c>
      <c r="G464" s="154" t="s">
        <v>177</v>
      </c>
      <c r="H464" s="155">
        <v>50</v>
      </c>
      <c r="I464" s="156"/>
      <c r="J464" s="157">
        <f t="shared" si="5"/>
        <v>0</v>
      </c>
      <c r="K464" s="158"/>
      <c r="L464" s="32"/>
      <c r="M464" s="159" t="s">
        <v>1</v>
      </c>
      <c r="N464" s="120" t="s">
        <v>38</v>
      </c>
      <c r="P464" s="160">
        <f t="shared" si="6"/>
        <v>0</v>
      </c>
      <c r="Q464" s="160">
        <v>2.4399999999999999E-3</v>
      </c>
      <c r="R464" s="160">
        <f t="shared" si="7"/>
        <v>0.122</v>
      </c>
      <c r="S464" s="160">
        <v>0</v>
      </c>
      <c r="T464" s="161">
        <f t="shared" si="8"/>
        <v>0</v>
      </c>
      <c r="W464" s="269"/>
      <c r="AR464" s="162" t="s">
        <v>302</v>
      </c>
      <c r="AT464" s="162" t="s">
        <v>164</v>
      </c>
      <c r="AU464" s="162" t="s">
        <v>81</v>
      </c>
      <c r="AY464" s="17" t="s">
        <v>162</v>
      </c>
      <c r="BE464" s="163">
        <f t="shared" si="9"/>
        <v>0</v>
      </c>
      <c r="BF464" s="163">
        <f t="shared" si="10"/>
        <v>0</v>
      </c>
      <c r="BG464" s="163">
        <f t="shared" si="11"/>
        <v>0</v>
      </c>
      <c r="BH464" s="163">
        <f t="shared" si="12"/>
        <v>0</v>
      </c>
      <c r="BI464" s="163">
        <f t="shared" si="13"/>
        <v>0</v>
      </c>
      <c r="BJ464" s="17" t="s">
        <v>81</v>
      </c>
      <c r="BK464" s="163">
        <f t="shared" si="14"/>
        <v>0</v>
      </c>
      <c r="BL464" s="17" t="s">
        <v>302</v>
      </c>
      <c r="BM464" s="162" t="s">
        <v>530</v>
      </c>
    </row>
    <row r="465" spans="2:65" s="1" customFormat="1" ht="24.2" customHeight="1" x14ac:dyDescent="0.2">
      <c r="B465" s="121"/>
      <c r="C465" s="151" t="s">
        <v>531</v>
      </c>
      <c r="D465" s="151" t="s">
        <v>164</v>
      </c>
      <c r="E465" s="152" t="s">
        <v>532</v>
      </c>
      <c r="F465" s="153" t="s">
        <v>533</v>
      </c>
      <c r="G465" s="154" t="s">
        <v>464</v>
      </c>
      <c r="H465" s="203"/>
      <c r="I465" s="156"/>
      <c r="J465" s="157">
        <f t="shared" si="5"/>
        <v>0</v>
      </c>
      <c r="K465" s="158"/>
      <c r="L465" s="32"/>
      <c r="M465" s="159" t="s">
        <v>1</v>
      </c>
      <c r="N465" s="120" t="s">
        <v>38</v>
      </c>
      <c r="P465" s="160">
        <f t="shared" si="6"/>
        <v>0</v>
      </c>
      <c r="Q465" s="160">
        <v>0</v>
      </c>
      <c r="R465" s="160">
        <f t="shared" si="7"/>
        <v>0</v>
      </c>
      <c r="S465" s="160">
        <v>0</v>
      </c>
      <c r="T465" s="161">
        <f t="shared" si="8"/>
        <v>0</v>
      </c>
      <c r="W465" s="251"/>
      <c r="AR465" s="162" t="s">
        <v>302</v>
      </c>
      <c r="AT465" s="162" t="s">
        <v>164</v>
      </c>
      <c r="AU465" s="162" t="s">
        <v>81</v>
      </c>
      <c r="AY465" s="17" t="s">
        <v>162</v>
      </c>
      <c r="BE465" s="163">
        <f t="shared" si="9"/>
        <v>0</v>
      </c>
      <c r="BF465" s="163">
        <f t="shared" si="10"/>
        <v>0</v>
      </c>
      <c r="BG465" s="163">
        <f t="shared" si="11"/>
        <v>0</v>
      </c>
      <c r="BH465" s="163">
        <f t="shared" si="12"/>
        <v>0</v>
      </c>
      <c r="BI465" s="163">
        <f t="shared" si="13"/>
        <v>0</v>
      </c>
      <c r="BJ465" s="17" t="s">
        <v>81</v>
      </c>
      <c r="BK465" s="163">
        <f t="shared" si="14"/>
        <v>0</v>
      </c>
      <c r="BL465" s="17" t="s">
        <v>302</v>
      </c>
      <c r="BM465" s="162" t="s">
        <v>534</v>
      </c>
    </row>
    <row r="466" spans="2:65" s="1" customFormat="1" ht="24.2" customHeight="1" x14ac:dyDescent="0.2">
      <c r="B466" s="121"/>
      <c r="C466" s="151" t="s">
        <v>535</v>
      </c>
      <c r="D466" s="151" t="s">
        <v>164</v>
      </c>
      <c r="E466" s="152" t="s">
        <v>536</v>
      </c>
      <c r="F466" s="153" t="s">
        <v>537</v>
      </c>
      <c r="G466" s="154" t="s">
        <v>464</v>
      </c>
      <c r="H466" s="203"/>
      <c r="I466" s="156"/>
      <c r="J466" s="157">
        <f t="shared" si="5"/>
        <v>0</v>
      </c>
      <c r="K466" s="158"/>
      <c r="L466" s="32"/>
      <c r="M466" s="159" t="s">
        <v>1</v>
      </c>
      <c r="N466" s="120" t="s">
        <v>38</v>
      </c>
      <c r="P466" s="160">
        <f t="shared" si="6"/>
        <v>0</v>
      </c>
      <c r="Q466" s="160">
        <v>0</v>
      </c>
      <c r="R466" s="160">
        <f t="shared" si="7"/>
        <v>0</v>
      </c>
      <c r="S466" s="160">
        <v>0</v>
      </c>
      <c r="T466" s="161">
        <f t="shared" si="8"/>
        <v>0</v>
      </c>
      <c r="W466" s="245"/>
      <c r="AR466" s="162" t="s">
        <v>302</v>
      </c>
      <c r="AT466" s="162" t="s">
        <v>164</v>
      </c>
      <c r="AU466" s="162" t="s">
        <v>81</v>
      </c>
      <c r="AY466" s="17" t="s">
        <v>162</v>
      </c>
      <c r="BE466" s="163">
        <f t="shared" si="9"/>
        <v>0</v>
      </c>
      <c r="BF466" s="163">
        <f t="shared" si="10"/>
        <v>0</v>
      </c>
      <c r="BG466" s="163">
        <f t="shared" si="11"/>
        <v>0</v>
      </c>
      <c r="BH466" s="163">
        <f t="shared" si="12"/>
        <v>0</v>
      </c>
      <c r="BI466" s="163">
        <f t="shared" si="13"/>
        <v>0</v>
      </c>
      <c r="BJ466" s="17" t="s">
        <v>81</v>
      </c>
      <c r="BK466" s="163">
        <f t="shared" si="14"/>
        <v>0</v>
      </c>
      <c r="BL466" s="17" t="s">
        <v>302</v>
      </c>
      <c r="BM466" s="162" t="s">
        <v>538</v>
      </c>
    </row>
    <row r="467" spans="2:65" s="11" customFormat="1" ht="22.9" customHeight="1" x14ac:dyDescent="0.2">
      <c r="B467" s="139"/>
      <c r="D467" s="140" t="s">
        <v>71</v>
      </c>
      <c r="E467" s="149" t="s">
        <v>539</v>
      </c>
      <c r="F467" s="149" t="s">
        <v>540</v>
      </c>
      <c r="I467" s="142"/>
      <c r="J467" s="150">
        <f>BK467</f>
        <v>0</v>
      </c>
      <c r="L467" s="139"/>
      <c r="M467" s="144"/>
      <c r="P467" s="145">
        <f>SUM(P468:P516)</f>
        <v>0</v>
      </c>
      <c r="R467" s="145">
        <f>SUM(R468:R516)</f>
        <v>0.17289000000000002</v>
      </c>
      <c r="T467" s="146">
        <f>SUM(T468:T516)</f>
        <v>0.69600000000000006</v>
      </c>
      <c r="W467" s="250"/>
      <c r="AR467" s="140" t="s">
        <v>81</v>
      </c>
      <c r="AT467" s="147" t="s">
        <v>71</v>
      </c>
      <c r="AU467" s="147" t="s">
        <v>77</v>
      </c>
      <c r="AY467" s="140" t="s">
        <v>162</v>
      </c>
      <c r="BK467" s="148">
        <f>SUM(BK468:BK516)</f>
        <v>0</v>
      </c>
    </row>
    <row r="468" spans="2:65" s="1" customFormat="1" ht="49.15" customHeight="1" x14ac:dyDescent="0.2">
      <c r="B468" s="121"/>
      <c r="C468" s="151" t="s">
        <v>541</v>
      </c>
      <c r="D468" s="151" t="s">
        <v>164</v>
      </c>
      <c r="E468" s="152" t="s">
        <v>542</v>
      </c>
      <c r="F468" s="153" t="s">
        <v>543</v>
      </c>
      <c r="G468" s="154" t="s">
        <v>340</v>
      </c>
      <c r="H468" s="155">
        <v>72</v>
      </c>
      <c r="I468" s="156"/>
      <c r="J468" s="157">
        <f>ROUND(I468*H468,2)</f>
        <v>0</v>
      </c>
      <c r="K468" s="158"/>
      <c r="L468" s="32"/>
      <c r="M468" s="159" t="s">
        <v>1</v>
      </c>
      <c r="N468" s="120" t="s">
        <v>38</v>
      </c>
      <c r="P468" s="160">
        <f>O468*H468</f>
        <v>0</v>
      </c>
      <c r="Q468" s="160">
        <v>2.1000000000000006E-4</v>
      </c>
      <c r="R468" s="160">
        <f>Q468*H468</f>
        <v>1.5120000000000005E-2</v>
      </c>
      <c r="S468" s="160">
        <v>0</v>
      </c>
      <c r="T468" s="161">
        <f>S468*H468</f>
        <v>0</v>
      </c>
      <c r="W468" s="262"/>
      <c r="AR468" s="162" t="s">
        <v>302</v>
      </c>
      <c r="AT468" s="162" t="s">
        <v>164</v>
      </c>
      <c r="AU468" s="162" t="s">
        <v>81</v>
      </c>
      <c r="AY468" s="17" t="s">
        <v>162</v>
      </c>
      <c r="BE468" s="163">
        <f>IF(N468="základná",J468,0)</f>
        <v>0</v>
      </c>
      <c r="BF468" s="163">
        <f>IF(N468="znížená",J468,0)</f>
        <v>0</v>
      </c>
      <c r="BG468" s="163">
        <f>IF(N468="zákl. prenesená",J468,0)</f>
        <v>0</v>
      </c>
      <c r="BH468" s="163">
        <f>IF(N468="zníž. prenesená",J468,0)</f>
        <v>0</v>
      </c>
      <c r="BI468" s="163">
        <f>IF(N468="nulová",J468,0)</f>
        <v>0</v>
      </c>
      <c r="BJ468" s="17" t="s">
        <v>81</v>
      </c>
      <c r="BK468" s="163">
        <f>ROUND(I468*H468,2)</f>
        <v>0</v>
      </c>
      <c r="BL468" s="17" t="s">
        <v>302</v>
      </c>
      <c r="BM468" s="162" t="s">
        <v>544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545</v>
      </c>
      <c r="H469" s="174">
        <v>72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77</v>
      </c>
      <c r="AY469" s="172" t="s">
        <v>162</v>
      </c>
    </row>
    <row r="470" spans="2:65" s="12" customFormat="1" ht="33.75" x14ac:dyDescent="0.2">
      <c r="B470" s="164"/>
      <c r="D470" s="165" t="s">
        <v>169</v>
      </c>
      <c r="E470" s="166" t="s">
        <v>1</v>
      </c>
      <c r="F470" s="167" t="s">
        <v>546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2" customFormat="1" ht="22.5" x14ac:dyDescent="0.2">
      <c r="B471" s="164"/>
      <c r="D471" s="165" t="s">
        <v>169</v>
      </c>
      <c r="E471" s="166" t="s">
        <v>1</v>
      </c>
      <c r="F471" s="167" t="s">
        <v>547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548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2" customFormat="1" x14ac:dyDescent="0.2">
      <c r="B473" s="164"/>
      <c r="D473" s="165" t="s">
        <v>169</v>
      </c>
      <c r="E473" s="166" t="s">
        <v>1</v>
      </c>
      <c r="F473" s="167" t="s">
        <v>549</v>
      </c>
      <c r="H473" s="166" t="s">
        <v>1</v>
      </c>
      <c r="I473" s="168"/>
      <c r="L473" s="164"/>
      <c r="M473" s="169"/>
      <c r="T473" s="170"/>
      <c r="W473" s="239"/>
      <c r="AT473" s="166" t="s">
        <v>169</v>
      </c>
      <c r="AU473" s="166" t="s">
        <v>81</v>
      </c>
      <c r="AV473" s="12" t="s">
        <v>77</v>
      </c>
      <c r="AW473" s="12" t="s">
        <v>29</v>
      </c>
      <c r="AX473" s="12" t="s">
        <v>72</v>
      </c>
      <c r="AY473" s="166" t="s">
        <v>162</v>
      </c>
    </row>
    <row r="474" spans="2:65" s="12" customFormat="1" x14ac:dyDescent="0.2">
      <c r="B474" s="164"/>
      <c r="D474" s="165" t="s">
        <v>169</v>
      </c>
      <c r="E474" s="166" t="s">
        <v>1</v>
      </c>
      <c r="F474" s="167" t="s">
        <v>550</v>
      </c>
      <c r="H474" s="166" t="s">
        <v>1</v>
      </c>
      <c r="I474" s="168"/>
      <c r="L474" s="164"/>
      <c r="M474" s="169"/>
      <c r="T474" s="170"/>
      <c r="W474" s="239"/>
      <c r="AT474" s="166" t="s">
        <v>169</v>
      </c>
      <c r="AU474" s="166" t="s">
        <v>81</v>
      </c>
      <c r="AV474" s="12" t="s">
        <v>77</v>
      </c>
      <c r="AW474" s="12" t="s">
        <v>29</v>
      </c>
      <c r="AX474" s="12" t="s">
        <v>72</v>
      </c>
      <c r="AY474" s="166" t="s">
        <v>162</v>
      </c>
    </row>
    <row r="475" spans="2:65" s="12" customFormat="1" x14ac:dyDescent="0.2">
      <c r="B475" s="164"/>
      <c r="D475" s="165" t="s">
        <v>169</v>
      </c>
      <c r="E475" s="166" t="s">
        <v>1</v>
      </c>
      <c r="F475" s="167" t="s">
        <v>551</v>
      </c>
      <c r="H475" s="166" t="s">
        <v>1</v>
      </c>
      <c r="I475" s="168"/>
      <c r="L475" s="164"/>
      <c r="M475" s="169"/>
      <c r="T475" s="170"/>
      <c r="W475" s="239"/>
      <c r="AT475" s="166" t="s">
        <v>169</v>
      </c>
      <c r="AU475" s="166" t="s">
        <v>81</v>
      </c>
      <c r="AV475" s="12" t="s">
        <v>77</v>
      </c>
      <c r="AW475" s="12" t="s">
        <v>29</v>
      </c>
      <c r="AX475" s="12" t="s">
        <v>72</v>
      </c>
      <c r="AY475" s="166" t="s">
        <v>162</v>
      </c>
    </row>
    <row r="476" spans="2:65" s="12" customFormat="1" ht="22.5" x14ac:dyDescent="0.2">
      <c r="B476" s="164"/>
      <c r="D476" s="165" t="s">
        <v>169</v>
      </c>
      <c r="E476" s="166" t="s">
        <v>1</v>
      </c>
      <c r="F476" s="167" t="s">
        <v>552</v>
      </c>
      <c r="H476" s="166" t="s">
        <v>1</v>
      </c>
      <c r="I476" s="168"/>
      <c r="L476" s="164"/>
      <c r="M476" s="169"/>
      <c r="T476" s="170"/>
      <c r="W476" s="239"/>
      <c r="AT476" s="166" t="s">
        <v>169</v>
      </c>
      <c r="AU476" s="166" t="s">
        <v>81</v>
      </c>
      <c r="AV476" s="12" t="s">
        <v>77</v>
      </c>
      <c r="AW476" s="12" t="s">
        <v>29</v>
      </c>
      <c r="AX476" s="12" t="s">
        <v>72</v>
      </c>
      <c r="AY476" s="166" t="s">
        <v>162</v>
      </c>
    </row>
    <row r="477" spans="2:65" s="12" customFormat="1" x14ac:dyDescent="0.2">
      <c r="B477" s="164"/>
      <c r="D477" s="165" t="s">
        <v>169</v>
      </c>
      <c r="E477" s="166" t="s">
        <v>1</v>
      </c>
      <c r="F477" s="167" t="s">
        <v>553</v>
      </c>
      <c r="H477" s="166" t="s">
        <v>1</v>
      </c>
      <c r="I477" s="168"/>
      <c r="L477" s="164"/>
      <c r="M477" s="169"/>
      <c r="T477" s="170"/>
      <c r="W477" s="239"/>
      <c r="AT477" s="166" t="s">
        <v>169</v>
      </c>
      <c r="AU477" s="166" t="s">
        <v>81</v>
      </c>
      <c r="AV477" s="12" t="s">
        <v>77</v>
      </c>
      <c r="AW477" s="12" t="s">
        <v>29</v>
      </c>
      <c r="AX477" s="12" t="s">
        <v>72</v>
      </c>
      <c r="AY477" s="166" t="s">
        <v>162</v>
      </c>
    </row>
    <row r="478" spans="2:65" s="12" customFormat="1" ht="22.5" x14ac:dyDescent="0.2">
      <c r="B478" s="164"/>
      <c r="D478" s="165" t="s">
        <v>169</v>
      </c>
      <c r="E478" s="166" t="s">
        <v>1</v>
      </c>
      <c r="F478" s="167" t="s">
        <v>554</v>
      </c>
      <c r="H478" s="166" t="s">
        <v>1</v>
      </c>
      <c r="I478" s="168"/>
      <c r="L478" s="164"/>
      <c r="M478" s="169"/>
      <c r="T478" s="170"/>
      <c r="W478" s="239"/>
      <c r="AT478" s="166" t="s">
        <v>169</v>
      </c>
      <c r="AU478" s="166" t="s">
        <v>81</v>
      </c>
      <c r="AV478" s="12" t="s">
        <v>77</v>
      </c>
      <c r="AW478" s="12" t="s">
        <v>29</v>
      </c>
      <c r="AX478" s="12" t="s">
        <v>72</v>
      </c>
      <c r="AY478" s="166" t="s">
        <v>162</v>
      </c>
    </row>
    <row r="479" spans="2:65" s="12" customFormat="1" ht="22.5" x14ac:dyDescent="0.2">
      <c r="B479" s="164"/>
      <c r="D479" s="165" t="s">
        <v>169</v>
      </c>
      <c r="E479" s="166" t="s">
        <v>1</v>
      </c>
      <c r="F479" s="167" t="s">
        <v>555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2" customFormat="1" x14ac:dyDescent="0.2">
      <c r="B480" s="164"/>
      <c r="D480" s="165" t="s">
        <v>169</v>
      </c>
      <c r="E480" s="166" t="s">
        <v>1</v>
      </c>
      <c r="F480" s="167" t="s">
        <v>556</v>
      </c>
      <c r="H480" s="166" t="s">
        <v>1</v>
      </c>
      <c r="I480" s="168"/>
      <c r="L480" s="164"/>
      <c r="M480" s="169"/>
      <c r="T480" s="170"/>
      <c r="W480" s="239"/>
      <c r="AT480" s="166" t="s">
        <v>169</v>
      </c>
      <c r="AU480" s="166" t="s">
        <v>81</v>
      </c>
      <c r="AV480" s="12" t="s">
        <v>77</v>
      </c>
      <c r="AW480" s="12" t="s">
        <v>29</v>
      </c>
      <c r="AX480" s="12" t="s">
        <v>72</v>
      </c>
      <c r="AY480" s="166" t="s">
        <v>162</v>
      </c>
    </row>
    <row r="481" spans="2:65" s="12" customFormat="1" x14ac:dyDescent="0.2">
      <c r="B481" s="164"/>
      <c r="D481" s="165" t="s">
        <v>169</v>
      </c>
      <c r="E481" s="166" t="s">
        <v>1</v>
      </c>
      <c r="F481" s="167" t="s">
        <v>557</v>
      </c>
      <c r="H481" s="166" t="s">
        <v>1</v>
      </c>
      <c r="I481" s="168"/>
      <c r="L481" s="164"/>
      <c r="M481" s="169"/>
      <c r="T481" s="170"/>
      <c r="W481" s="239"/>
      <c r="AT481" s="166" t="s">
        <v>169</v>
      </c>
      <c r="AU481" s="166" t="s">
        <v>81</v>
      </c>
      <c r="AV481" s="12" t="s">
        <v>77</v>
      </c>
      <c r="AW481" s="12" t="s">
        <v>29</v>
      </c>
      <c r="AX481" s="12" t="s">
        <v>72</v>
      </c>
      <c r="AY481" s="166" t="s">
        <v>162</v>
      </c>
    </row>
    <row r="482" spans="2:65" s="12" customFormat="1" x14ac:dyDescent="0.2">
      <c r="B482" s="164"/>
      <c r="D482" s="165" t="s">
        <v>169</v>
      </c>
      <c r="E482" s="166" t="s">
        <v>1</v>
      </c>
      <c r="F482" s="167" t="s">
        <v>558</v>
      </c>
      <c r="H482" s="166" t="s">
        <v>1</v>
      </c>
      <c r="I482" s="168"/>
      <c r="L482" s="164"/>
      <c r="M482" s="169"/>
      <c r="T482" s="170"/>
      <c r="W482" s="239"/>
      <c r="AT482" s="166" t="s">
        <v>169</v>
      </c>
      <c r="AU482" s="166" t="s">
        <v>81</v>
      </c>
      <c r="AV482" s="12" t="s">
        <v>77</v>
      </c>
      <c r="AW482" s="12" t="s">
        <v>29</v>
      </c>
      <c r="AX482" s="12" t="s">
        <v>72</v>
      </c>
      <c r="AY482" s="166" t="s">
        <v>162</v>
      </c>
    </row>
    <row r="483" spans="2:65" s="12" customFormat="1" x14ac:dyDescent="0.2">
      <c r="B483" s="164"/>
      <c r="D483" s="165" t="s">
        <v>169</v>
      </c>
      <c r="E483" s="166" t="s">
        <v>1</v>
      </c>
      <c r="F483" s="167" t="s">
        <v>559</v>
      </c>
      <c r="H483" s="166" t="s">
        <v>1</v>
      </c>
      <c r="I483" s="168"/>
      <c r="L483" s="164"/>
      <c r="M483" s="169"/>
      <c r="T483" s="170"/>
      <c r="W483" s="239"/>
      <c r="AT483" s="166" t="s">
        <v>169</v>
      </c>
      <c r="AU483" s="166" t="s">
        <v>81</v>
      </c>
      <c r="AV483" s="12" t="s">
        <v>77</v>
      </c>
      <c r="AW483" s="12" t="s">
        <v>29</v>
      </c>
      <c r="AX483" s="12" t="s">
        <v>72</v>
      </c>
      <c r="AY483" s="166" t="s">
        <v>162</v>
      </c>
    </row>
    <row r="484" spans="2:65" s="12" customFormat="1" ht="22.5" x14ac:dyDescent="0.2">
      <c r="B484" s="164"/>
      <c r="D484" s="165" t="s">
        <v>169</v>
      </c>
      <c r="E484" s="166" t="s">
        <v>1</v>
      </c>
      <c r="F484" s="167" t="s">
        <v>560</v>
      </c>
      <c r="H484" s="166" t="s">
        <v>1</v>
      </c>
      <c r="I484" s="168"/>
      <c r="L484" s="164"/>
      <c r="M484" s="169"/>
      <c r="T484" s="170"/>
      <c r="W484" s="239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" customFormat="1" ht="49.15" customHeight="1" x14ac:dyDescent="0.2">
      <c r="B485" s="121"/>
      <c r="C485" s="151" t="s">
        <v>561</v>
      </c>
      <c r="D485" s="151" t="s">
        <v>164</v>
      </c>
      <c r="E485" s="152" t="s">
        <v>562</v>
      </c>
      <c r="F485" s="153" t="s">
        <v>563</v>
      </c>
      <c r="G485" s="154" t="s">
        <v>340</v>
      </c>
      <c r="H485" s="155">
        <v>15</v>
      </c>
      <c r="I485" s="156"/>
      <c r="J485" s="157">
        <f>ROUND(I485*H485,2)</f>
        <v>0</v>
      </c>
      <c r="K485" s="158"/>
      <c r="L485" s="32"/>
      <c r="M485" s="159" t="s">
        <v>1</v>
      </c>
      <c r="N485" s="120" t="s">
        <v>38</v>
      </c>
      <c r="P485" s="160">
        <f>O485*H485</f>
        <v>0</v>
      </c>
      <c r="Q485" s="160">
        <v>2.1000000000000006E-4</v>
      </c>
      <c r="R485" s="160">
        <f>Q485*H485</f>
        <v>3.1500000000000009E-3</v>
      </c>
      <c r="S485" s="160">
        <v>0</v>
      </c>
      <c r="T485" s="161">
        <f>S485*H485</f>
        <v>0</v>
      </c>
      <c r="W485" s="262"/>
      <c r="AR485" s="162" t="s">
        <v>302</v>
      </c>
      <c r="AT485" s="162" t="s">
        <v>164</v>
      </c>
      <c r="AU485" s="162" t="s">
        <v>81</v>
      </c>
      <c r="AY485" s="17" t="s">
        <v>162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7" t="s">
        <v>81</v>
      </c>
      <c r="BK485" s="163">
        <f>ROUND(I485*H485,2)</f>
        <v>0</v>
      </c>
      <c r="BL485" s="17" t="s">
        <v>302</v>
      </c>
      <c r="BM485" s="162" t="s">
        <v>564</v>
      </c>
    </row>
    <row r="486" spans="2:65" s="13" customFormat="1" x14ac:dyDescent="0.2">
      <c r="B486" s="171"/>
      <c r="D486" s="165" t="s">
        <v>169</v>
      </c>
      <c r="E486" s="172" t="s">
        <v>1</v>
      </c>
      <c r="F486" s="173" t="s">
        <v>294</v>
      </c>
      <c r="H486" s="174">
        <v>15</v>
      </c>
      <c r="I486" s="175"/>
      <c r="L486" s="171"/>
      <c r="M486" s="176"/>
      <c r="T486" s="177"/>
      <c r="W486" s="240"/>
      <c r="AT486" s="172" t="s">
        <v>169</v>
      </c>
      <c r="AU486" s="172" t="s">
        <v>81</v>
      </c>
      <c r="AV486" s="13" t="s">
        <v>81</v>
      </c>
      <c r="AW486" s="13" t="s">
        <v>29</v>
      </c>
      <c r="AX486" s="13" t="s">
        <v>77</v>
      </c>
      <c r="AY486" s="172" t="s">
        <v>162</v>
      </c>
    </row>
    <row r="487" spans="2:65" s="12" customFormat="1" ht="22.5" x14ac:dyDescent="0.2">
      <c r="B487" s="164"/>
      <c r="D487" s="165" t="s">
        <v>169</v>
      </c>
      <c r="E487" s="166" t="s">
        <v>1</v>
      </c>
      <c r="F487" s="167" t="s">
        <v>547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65" s="12" customFormat="1" x14ac:dyDescent="0.2">
      <c r="B488" s="164"/>
      <c r="D488" s="165" t="s">
        <v>169</v>
      </c>
      <c r="E488" s="166" t="s">
        <v>1</v>
      </c>
      <c r="F488" s="167" t="s">
        <v>548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65" s="12" customFormat="1" x14ac:dyDescent="0.2">
      <c r="B489" s="164"/>
      <c r="D489" s="165" t="s">
        <v>169</v>
      </c>
      <c r="E489" s="166" t="s">
        <v>1</v>
      </c>
      <c r="F489" s="167" t="s">
        <v>549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x14ac:dyDescent="0.2">
      <c r="B490" s="164"/>
      <c r="D490" s="165" t="s">
        <v>169</v>
      </c>
      <c r="E490" s="166" t="s">
        <v>1</v>
      </c>
      <c r="F490" s="167" t="s">
        <v>550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551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ht="22.5" x14ac:dyDescent="0.2">
      <c r="B492" s="164"/>
      <c r="D492" s="165" t="s">
        <v>169</v>
      </c>
      <c r="E492" s="166" t="s">
        <v>1</v>
      </c>
      <c r="F492" s="167" t="s">
        <v>565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553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2" customFormat="1" ht="22.5" x14ac:dyDescent="0.2">
      <c r="B494" s="164"/>
      <c r="D494" s="165" t="s">
        <v>169</v>
      </c>
      <c r="E494" s="166" t="s">
        <v>1</v>
      </c>
      <c r="F494" s="167" t="s">
        <v>566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2" customFormat="1" ht="22.5" x14ac:dyDescent="0.2">
      <c r="B495" s="164"/>
      <c r="D495" s="165" t="s">
        <v>169</v>
      </c>
      <c r="E495" s="166" t="s">
        <v>1</v>
      </c>
      <c r="F495" s="167" t="s">
        <v>567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556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x14ac:dyDescent="0.2">
      <c r="B497" s="164"/>
      <c r="D497" s="165" t="s">
        <v>169</v>
      </c>
      <c r="E497" s="166" t="s">
        <v>1</v>
      </c>
      <c r="F497" s="167" t="s">
        <v>557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x14ac:dyDescent="0.2">
      <c r="B498" s="164"/>
      <c r="D498" s="165" t="s">
        <v>169</v>
      </c>
      <c r="E498" s="166" t="s">
        <v>1</v>
      </c>
      <c r="F498" s="167" t="s">
        <v>558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x14ac:dyDescent="0.2">
      <c r="B499" s="164"/>
      <c r="D499" s="165" t="s">
        <v>169</v>
      </c>
      <c r="E499" s="166" t="s">
        <v>1</v>
      </c>
      <c r="F499" s="167" t="s">
        <v>559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ht="22.5" x14ac:dyDescent="0.2">
      <c r="B500" s="164"/>
      <c r="D500" s="165" t="s">
        <v>169</v>
      </c>
      <c r="E500" s="166" t="s">
        <v>1</v>
      </c>
      <c r="F500" s="167" t="s">
        <v>560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" customFormat="1" ht="24.2" customHeight="1" x14ac:dyDescent="0.2">
      <c r="B501" s="121"/>
      <c r="C501" s="151" t="s">
        <v>568</v>
      </c>
      <c r="D501" s="151" t="s">
        <v>164</v>
      </c>
      <c r="E501" s="152" t="s">
        <v>569</v>
      </c>
      <c r="F501" s="153" t="s">
        <v>570</v>
      </c>
      <c r="G501" s="154" t="s">
        <v>340</v>
      </c>
      <c r="H501" s="155">
        <v>87</v>
      </c>
      <c r="I501" s="156"/>
      <c r="J501" s="157">
        <f>ROUND(I501*H501,2)</f>
        <v>0</v>
      </c>
      <c r="K501" s="158"/>
      <c r="L501" s="32"/>
      <c r="M501" s="159" t="s">
        <v>1</v>
      </c>
      <c r="N501" s="120" t="s">
        <v>38</v>
      </c>
      <c r="P501" s="160">
        <f>O501*H501</f>
        <v>0</v>
      </c>
      <c r="Q501" s="160">
        <v>2.6000000000000003E-4</v>
      </c>
      <c r="R501" s="160">
        <f>Q501*H501</f>
        <v>2.2620000000000001E-2</v>
      </c>
      <c r="S501" s="160">
        <v>0</v>
      </c>
      <c r="T501" s="161">
        <f>S501*H501</f>
        <v>0</v>
      </c>
      <c r="W501" s="245"/>
      <c r="AR501" s="162" t="s">
        <v>302</v>
      </c>
      <c r="AT501" s="162" t="s">
        <v>164</v>
      </c>
      <c r="AU501" s="162" t="s">
        <v>81</v>
      </c>
      <c r="AY501" s="17" t="s">
        <v>162</v>
      </c>
      <c r="BE501" s="163">
        <f>IF(N501="základná",J501,0)</f>
        <v>0</v>
      </c>
      <c r="BF501" s="163">
        <f>IF(N501="znížená",J501,0)</f>
        <v>0</v>
      </c>
      <c r="BG501" s="163">
        <f>IF(N501="zákl. prenesená",J501,0)</f>
        <v>0</v>
      </c>
      <c r="BH501" s="163">
        <f>IF(N501="zníž. prenesená",J501,0)</f>
        <v>0</v>
      </c>
      <c r="BI501" s="163">
        <f>IF(N501="nulová",J501,0)</f>
        <v>0</v>
      </c>
      <c r="BJ501" s="17" t="s">
        <v>81</v>
      </c>
      <c r="BK501" s="163">
        <f>ROUND(I501*H501,2)</f>
        <v>0</v>
      </c>
      <c r="BL501" s="17" t="s">
        <v>302</v>
      </c>
      <c r="BM501" s="162" t="s">
        <v>571</v>
      </c>
    </row>
    <row r="502" spans="2:65" s="13" customFormat="1" x14ac:dyDescent="0.2">
      <c r="B502" s="171"/>
      <c r="D502" s="165" t="s">
        <v>169</v>
      </c>
      <c r="E502" s="172" t="s">
        <v>1</v>
      </c>
      <c r="F502" s="173" t="s">
        <v>572</v>
      </c>
      <c r="H502" s="174">
        <v>87</v>
      </c>
      <c r="I502" s="175"/>
      <c r="L502" s="171"/>
      <c r="M502" s="176"/>
      <c r="T502" s="177"/>
      <c r="W502" s="240"/>
      <c r="AT502" s="172" t="s">
        <v>169</v>
      </c>
      <c r="AU502" s="172" t="s">
        <v>81</v>
      </c>
      <c r="AV502" s="13" t="s">
        <v>81</v>
      </c>
      <c r="AW502" s="13" t="s">
        <v>29</v>
      </c>
      <c r="AX502" s="13" t="s">
        <v>77</v>
      </c>
      <c r="AY502" s="172" t="s">
        <v>162</v>
      </c>
    </row>
    <row r="503" spans="2:65" s="12" customFormat="1" ht="22.5" x14ac:dyDescent="0.2">
      <c r="B503" s="164"/>
      <c r="D503" s="165" t="s">
        <v>169</v>
      </c>
      <c r="E503" s="166" t="s">
        <v>1</v>
      </c>
      <c r="F503" s="167" t="s">
        <v>573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" customFormat="1" ht="60" customHeight="1" x14ac:dyDescent="0.2">
      <c r="B504" s="121"/>
      <c r="C504" s="192" t="s">
        <v>574</v>
      </c>
      <c r="D504" s="192" t="s">
        <v>438</v>
      </c>
      <c r="E504" s="193" t="s">
        <v>575</v>
      </c>
      <c r="F504" s="194" t="s">
        <v>576</v>
      </c>
      <c r="G504" s="195" t="s">
        <v>177</v>
      </c>
      <c r="H504" s="196">
        <v>120</v>
      </c>
      <c r="I504" s="197"/>
      <c r="J504" s="198">
        <f>ROUND(I504*H504,2)</f>
        <v>0</v>
      </c>
      <c r="K504" s="199"/>
      <c r="L504" s="200"/>
      <c r="M504" s="201" t="s">
        <v>1</v>
      </c>
      <c r="N504" s="202" t="s">
        <v>38</v>
      </c>
      <c r="P504" s="160">
        <f>O504*H504</f>
        <v>0</v>
      </c>
      <c r="Q504" s="160">
        <v>1.1000000000000001E-3</v>
      </c>
      <c r="R504" s="160">
        <f>Q504*H504</f>
        <v>0.13200000000000001</v>
      </c>
      <c r="S504" s="160">
        <v>0</v>
      </c>
      <c r="T504" s="161">
        <f>S504*H504</f>
        <v>0</v>
      </c>
      <c r="W504" s="262"/>
      <c r="AR504" s="162" t="s">
        <v>386</v>
      </c>
      <c r="AT504" s="162" t="s">
        <v>438</v>
      </c>
      <c r="AU504" s="162" t="s">
        <v>81</v>
      </c>
      <c r="AY504" s="17" t="s">
        <v>162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7" t="s">
        <v>81</v>
      </c>
      <c r="BK504" s="163">
        <f>ROUND(I504*H504,2)</f>
        <v>0</v>
      </c>
      <c r="BL504" s="17" t="s">
        <v>302</v>
      </c>
      <c r="BM504" s="162" t="s">
        <v>577</v>
      </c>
    </row>
    <row r="505" spans="2:65" s="13" customFormat="1" x14ac:dyDescent="0.2">
      <c r="B505" s="171"/>
      <c r="D505" s="165" t="s">
        <v>169</v>
      </c>
      <c r="E505" s="172" t="s">
        <v>1</v>
      </c>
      <c r="F505" s="173" t="s">
        <v>578</v>
      </c>
      <c r="H505" s="174">
        <v>120</v>
      </c>
      <c r="I505" s="175"/>
      <c r="L505" s="171"/>
      <c r="M505" s="176"/>
      <c r="T505" s="177"/>
      <c r="W505" s="240"/>
      <c r="AT505" s="172" t="s">
        <v>169</v>
      </c>
      <c r="AU505" s="172" t="s">
        <v>81</v>
      </c>
      <c r="AV505" s="13" t="s">
        <v>81</v>
      </c>
      <c r="AW505" s="13" t="s">
        <v>29</v>
      </c>
      <c r="AX505" s="13" t="s">
        <v>77</v>
      </c>
      <c r="AY505" s="172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579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580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ht="22.5" x14ac:dyDescent="0.2">
      <c r="B508" s="164"/>
      <c r="D508" s="165" t="s">
        <v>169</v>
      </c>
      <c r="E508" s="166" t="s">
        <v>1</v>
      </c>
      <c r="F508" s="167" t="s">
        <v>581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ht="22.5" x14ac:dyDescent="0.2">
      <c r="B509" s="164"/>
      <c r="D509" s="165" t="s">
        <v>169</v>
      </c>
      <c r="E509" s="166" t="s">
        <v>1</v>
      </c>
      <c r="F509" s="167" t="s">
        <v>582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583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x14ac:dyDescent="0.2">
      <c r="B511" s="164"/>
      <c r="D511" s="165" t="s">
        <v>169</v>
      </c>
      <c r="E511" s="166" t="s">
        <v>1</v>
      </c>
      <c r="F511" s="167" t="s">
        <v>584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x14ac:dyDescent="0.2">
      <c r="B512" s="164"/>
      <c r="D512" s="165" t="s">
        <v>169</v>
      </c>
      <c r="E512" s="166" t="s">
        <v>1</v>
      </c>
      <c r="F512" s="167" t="s">
        <v>585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586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" customFormat="1" ht="24.2" customHeight="1" x14ac:dyDescent="0.2">
      <c r="B514" s="121"/>
      <c r="C514" s="151" t="s">
        <v>587</v>
      </c>
      <c r="D514" s="151" t="s">
        <v>164</v>
      </c>
      <c r="E514" s="152" t="s">
        <v>588</v>
      </c>
      <c r="F514" s="153" t="s">
        <v>589</v>
      </c>
      <c r="G514" s="154" t="s">
        <v>340</v>
      </c>
      <c r="H514" s="155">
        <v>87</v>
      </c>
      <c r="I514" s="156"/>
      <c r="J514" s="157">
        <f>ROUND(I514*H514,2)</f>
        <v>0</v>
      </c>
      <c r="K514" s="158"/>
      <c r="L514" s="32"/>
      <c r="M514" s="159" t="s">
        <v>1</v>
      </c>
      <c r="N514" s="120" t="s">
        <v>38</v>
      </c>
      <c r="P514" s="160">
        <f>O514*H514</f>
        <v>0</v>
      </c>
      <c r="Q514" s="160">
        <v>0</v>
      </c>
      <c r="R514" s="160">
        <f>Q514*H514</f>
        <v>0</v>
      </c>
      <c r="S514" s="160">
        <v>8.0000000000000002E-3</v>
      </c>
      <c r="T514" s="161">
        <f>S514*H514</f>
        <v>0.69600000000000006</v>
      </c>
      <c r="W514" s="251"/>
      <c r="AR514" s="162" t="s">
        <v>302</v>
      </c>
      <c r="AT514" s="162" t="s">
        <v>164</v>
      </c>
      <c r="AU514" s="162" t="s">
        <v>81</v>
      </c>
      <c r="AY514" s="17" t="s">
        <v>162</v>
      </c>
      <c r="BE514" s="163">
        <f>IF(N514="základná",J514,0)</f>
        <v>0</v>
      </c>
      <c r="BF514" s="163">
        <f>IF(N514="znížená",J514,0)</f>
        <v>0</v>
      </c>
      <c r="BG514" s="163">
        <f>IF(N514="zákl. prenesená",J514,0)</f>
        <v>0</v>
      </c>
      <c r="BH514" s="163">
        <f>IF(N514="zníž. prenesená",J514,0)</f>
        <v>0</v>
      </c>
      <c r="BI514" s="163">
        <f>IF(N514="nulová",J514,0)</f>
        <v>0</v>
      </c>
      <c r="BJ514" s="17" t="s">
        <v>81</v>
      </c>
      <c r="BK514" s="163">
        <f>ROUND(I514*H514,2)</f>
        <v>0</v>
      </c>
      <c r="BL514" s="17" t="s">
        <v>302</v>
      </c>
      <c r="BM514" s="162" t="s">
        <v>590</v>
      </c>
    </row>
    <row r="515" spans="2:65" s="1" customFormat="1" ht="24.2" customHeight="1" x14ac:dyDescent="0.2">
      <c r="B515" s="121"/>
      <c r="C515" s="151" t="s">
        <v>591</v>
      </c>
      <c r="D515" s="151" t="s">
        <v>164</v>
      </c>
      <c r="E515" s="152" t="s">
        <v>592</v>
      </c>
      <c r="F515" s="153" t="s">
        <v>593</v>
      </c>
      <c r="G515" s="154" t="s">
        <v>464</v>
      </c>
      <c r="H515" s="203"/>
      <c r="I515" s="156"/>
      <c r="J515" s="157">
        <f>ROUND(I515*H515,2)</f>
        <v>0</v>
      </c>
      <c r="K515" s="158"/>
      <c r="L515" s="32"/>
      <c r="M515" s="159" t="s">
        <v>1</v>
      </c>
      <c r="N515" s="120" t="s">
        <v>38</v>
      </c>
      <c r="P515" s="160">
        <f>O515*H515</f>
        <v>0</v>
      </c>
      <c r="Q515" s="160">
        <v>0</v>
      </c>
      <c r="R515" s="160">
        <f>Q515*H515</f>
        <v>0</v>
      </c>
      <c r="S515" s="160">
        <v>0</v>
      </c>
      <c r="T515" s="161">
        <f>S515*H515</f>
        <v>0</v>
      </c>
      <c r="W515" s="245"/>
      <c r="AR515" s="162" t="s">
        <v>302</v>
      </c>
      <c r="AT515" s="162" t="s">
        <v>164</v>
      </c>
      <c r="AU515" s="162" t="s">
        <v>81</v>
      </c>
      <c r="AY515" s="17" t="s">
        <v>162</v>
      </c>
      <c r="BE515" s="163">
        <f>IF(N515="základná",J515,0)</f>
        <v>0</v>
      </c>
      <c r="BF515" s="163">
        <f>IF(N515="znížená",J515,0)</f>
        <v>0</v>
      </c>
      <c r="BG515" s="163">
        <f>IF(N515="zákl. prenesená",J515,0)</f>
        <v>0</v>
      </c>
      <c r="BH515" s="163">
        <f>IF(N515="zníž. prenesená",J515,0)</f>
        <v>0</v>
      </c>
      <c r="BI515" s="163">
        <f>IF(N515="nulová",J515,0)</f>
        <v>0</v>
      </c>
      <c r="BJ515" s="17" t="s">
        <v>81</v>
      </c>
      <c r="BK515" s="163">
        <f>ROUND(I515*H515,2)</f>
        <v>0</v>
      </c>
      <c r="BL515" s="17" t="s">
        <v>302</v>
      </c>
      <c r="BM515" s="162" t="s">
        <v>594</v>
      </c>
    </row>
    <row r="516" spans="2:65" s="1" customFormat="1" ht="24.2" customHeight="1" x14ac:dyDescent="0.2">
      <c r="B516" s="121"/>
      <c r="C516" s="151" t="s">
        <v>595</v>
      </c>
      <c r="D516" s="151" t="s">
        <v>164</v>
      </c>
      <c r="E516" s="152" t="s">
        <v>596</v>
      </c>
      <c r="F516" s="153" t="s">
        <v>597</v>
      </c>
      <c r="G516" s="154" t="s">
        <v>464</v>
      </c>
      <c r="H516" s="203"/>
      <c r="I516" s="156"/>
      <c r="J516" s="157">
        <f>ROUND(I516*H516,2)</f>
        <v>0</v>
      </c>
      <c r="K516" s="158"/>
      <c r="L516" s="32"/>
      <c r="M516" s="159" t="s">
        <v>1</v>
      </c>
      <c r="N516" s="120" t="s">
        <v>38</v>
      </c>
      <c r="P516" s="160">
        <f>O516*H516</f>
        <v>0</v>
      </c>
      <c r="Q516" s="160">
        <v>0</v>
      </c>
      <c r="R516" s="160">
        <f>Q516*H516</f>
        <v>0</v>
      </c>
      <c r="S516" s="160">
        <v>0</v>
      </c>
      <c r="T516" s="161">
        <f>S516*H516</f>
        <v>0</v>
      </c>
      <c r="W516" s="245"/>
      <c r="AR516" s="162" t="s">
        <v>302</v>
      </c>
      <c r="AT516" s="162" t="s">
        <v>164</v>
      </c>
      <c r="AU516" s="162" t="s">
        <v>81</v>
      </c>
      <c r="AY516" s="17" t="s">
        <v>162</v>
      </c>
      <c r="BE516" s="163">
        <f>IF(N516="základná",J516,0)</f>
        <v>0</v>
      </c>
      <c r="BF516" s="163">
        <f>IF(N516="znížená",J516,0)</f>
        <v>0</v>
      </c>
      <c r="BG516" s="163">
        <f>IF(N516="zákl. prenesená",J516,0)</f>
        <v>0</v>
      </c>
      <c r="BH516" s="163">
        <f>IF(N516="zníž. prenesená",J516,0)</f>
        <v>0</v>
      </c>
      <c r="BI516" s="163">
        <f>IF(N516="nulová",J516,0)</f>
        <v>0</v>
      </c>
      <c r="BJ516" s="17" t="s">
        <v>81</v>
      </c>
      <c r="BK516" s="163">
        <f>ROUND(I516*H516,2)</f>
        <v>0</v>
      </c>
      <c r="BL516" s="17" t="s">
        <v>302</v>
      </c>
      <c r="BM516" s="162" t="s">
        <v>598</v>
      </c>
    </row>
    <row r="517" spans="2:65" s="11" customFormat="1" ht="22.9" customHeight="1" x14ac:dyDescent="0.2">
      <c r="B517" s="139"/>
      <c r="D517" s="140" t="s">
        <v>71</v>
      </c>
      <c r="E517" s="149" t="s">
        <v>599</v>
      </c>
      <c r="F517" s="149" t="s">
        <v>600</v>
      </c>
      <c r="I517" s="142"/>
      <c r="J517" s="150">
        <f>BK517</f>
        <v>0</v>
      </c>
      <c r="L517" s="139"/>
      <c r="M517" s="144"/>
      <c r="P517" s="145">
        <f>SUM(P518:P527)</f>
        <v>0</v>
      </c>
      <c r="R517" s="145">
        <f>SUM(R518:R527)</f>
        <v>0</v>
      </c>
      <c r="T517" s="146">
        <f>SUM(T518:T527)</f>
        <v>0</v>
      </c>
      <c r="W517" s="238"/>
      <c r="AR517" s="140" t="s">
        <v>81</v>
      </c>
      <c r="AT517" s="147" t="s">
        <v>71</v>
      </c>
      <c r="AU517" s="147" t="s">
        <v>77</v>
      </c>
      <c r="AY517" s="140" t="s">
        <v>162</v>
      </c>
      <c r="BK517" s="148">
        <f>SUM(BK518:BK527)</f>
        <v>0</v>
      </c>
    </row>
    <row r="518" spans="2:65" s="1" customFormat="1" ht="76.349999999999994" customHeight="1" x14ac:dyDescent="0.2">
      <c r="B518" s="121"/>
      <c r="C518" s="151" t="s">
        <v>601</v>
      </c>
      <c r="D518" s="151" t="s">
        <v>164</v>
      </c>
      <c r="E518" s="152" t="s">
        <v>602</v>
      </c>
      <c r="F518" s="153" t="s">
        <v>603</v>
      </c>
      <c r="G518" s="154" t="s">
        <v>340</v>
      </c>
      <c r="H518" s="155">
        <v>1</v>
      </c>
      <c r="I518" s="156"/>
      <c r="J518" s="157">
        <f>ROUND(I518*H518,2)</f>
        <v>0</v>
      </c>
      <c r="K518" s="158"/>
      <c r="L518" s="32"/>
      <c r="M518" s="159" t="s">
        <v>1</v>
      </c>
      <c r="N518" s="120" t="s">
        <v>38</v>
      </c>
      <c r="P518" s="160">
        <f>O518*H518</f>
        <v>0</v>
      </c>
      <c r="Q518" s="160">
        <v>0</v>
      </c>
      <c r="R518" s="160">
        <f>Q518*H518</f>
        <v>0</v>
      </c>
      <c r="S518" s="160">
        <v>0</v>
      </c>
      <c r="T518" s="161">
        <f>S518*H518</f>
        <v>0</v>
      </c>
      <c r="W518" s="264"/>
      <c r="AR518" s="162" t="s">
        <v>302</v>
      </c>
      <c r="AT518" s="162" t="s">
        <v>164</v>
      </c>
      <c r="AU518" s="162" t="s">
        <v>81</v>
      </c>
      <c r="AY518" s="17" t="s">
        <v>162</v>
      </c>
      <c r="BE518" s="163">
        <f>IF(N518="základná",J518,0)</f>
        <v>0</v>
      </c>
      <c r="BF518" s="163">
        <f>IF(N518="znížená",J518,0)</f>
        <v>0</v>
      </c>
      <c r="BG518" s="163">
        <f>IF(N518="zákl. prenesená",J518,0)</f>
        <v>0</v>
      </c>
      <c r="BH518" s="163">
        <f>IF(N518="zníž. prenesená",J518,0)</f>
        <v>0</v>
      </c>
      <c r="BI518" s="163">
        <f>IF(N518="nulová",J518,0)</f>
        <v>0</v>
      </c>
      <c r="BJ518" s="17" t="s">
        <v>81</v>
      </c>
      <c r="BK518" s="163">
        <f>ROUND(I518*H518,2)</f>
        <v>0</v>
      </c>
      <c r="BL518" s="17" t="s">
        <v>302</v>
      </c>
      <c r="BM518" s="162" t="s">
        <v>604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77</v>
      </c>
      <c r="H519" s="174">
        <v>1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77</v>
      </c>
      <c r="AY519" s="172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605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x14ac:dyDescent="0.2">
      <c r="B521" s="164"/>
      <c r="D521" s="165" t="s">
        <v>169</v>
      </c>
      <c r="E521" s="166" t="s">
        <v>1</v>
      </c>
      <c r="F521" s="167" t="s">
        <v>606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" customFormat="1" ht="55.5" customHeight="1" x14ac:dyDescent="0.2">
      <c r="B522" s="121"/>
      <c r="C522" s="151" t="s">
        <v>607</v>
      </c>
      <c r="D522" s="151" t="s">
        <v>164</v>
      </c>
      <c r="E522" s="152" t="s">
        <v>608</v>
      </c>
      <c r="F522" s="153" t="s">
        <v>609</v>
      </c>
      <c r="G522" s="154" t="s">
        <v>340</v>
      </c>
      <c r="H522" s="155">
        <v>57</v>
      </c>
      <c r="I522" s="156"/>
      <c r="J522" s="157">
        <f>ROUND(I522*H522,2)</f>
        <v>0</v>
      </c>
      <c r="K522" s="158"/>
      <c r="L522" s="32"/>
      <c r="M522" s="159" t="s">
        <v>1</v>
      </c>
      <c r="N522" s="120" t="s">
        <v>38</v>
      </c>
      <c r="P522" s="160">
        <f>O522*H522</f>
        <v>0</v>
      </c>
      <c r="Q522" s="160">
        <v>0</v>
      </c>
      <c r="R522" s="160">
        <f>Q522*H522</f>
        <v>0</v>
      </c>
      <c r="S522" s="160">
        <v>0</v>
      </c>
      <c r="T522" s="161">
        <f>S522*H522</f>
        <v>0</v>
      </c>
      <c r="W522" s="269"/>
      <c r="AR522" s="162" t="s">
        <v>302</v>
      </c>
      <c r="AT522" s="162" t="s">
        <v>164</v>
      </c>
      <c r="AU522" s="162" t="s">
        <v>81</v>
      </c>
      <c r="AY522" s="17" t="s">
        <v>162</v>
      </c>
      <c r="BE522" s="163">
        <f>IF(N522="základná",J522,0)</f>
        <v>0</v>
      </c>
      <c r="BF522" s="163">
        <f>IF(N522="znížená",J522,0)</f>
        <v>0</v>
      </c>
      <c r="BG522" s="163">
        <f>IF(N522="zákl. prenesená",J522,0)</f>
        <v>0</v>
      </c>
      <c r="BH522" s="163">
        <f>IF(N522="zníž. prenesená",J522,0)</f>
        <v>0</v>
      </c>
      <c r="BI522" s="163">
        <f>IF(N522="nulová",J522,0)</f>
        <v>0</v>
      </c>
      <c r="BJ522" s="17" t="s">
        <v>81</v>
      </c>
      <c r="BK522" s="163">
        <f>ROUND(I522*H522,2)</f>
        <v>0</v>
      </c>
      <c r="BL522" s="17" t="s">
        <v>302</v>
      </c>
      <c r="BM522" s="162" t="s">
        <v>610</v>
      </c>
    </row>
    <row r="523" spans="2:65" s="13" customFormat="1" x14ac:dyDescent="0.2">
      <c r="B523" s="171"/>
      <c r="D523" s="165" t="s">
        <v>169</v>
      </c>
      <c r="E523" s="172" t="s">
        <v>1</v>
      </c>
      <c r="F523" s="173" t="s">
        <v>519</v>
      </c>
      <c r="H523" s="174">
        <v>57</v>
      </c>
      <c r="I523" s="175"/>
      <c r="L523" s="171"/>
      <c r="M523" s="176"/>
      <c r="T523" s="177"/>
      <c r="W523" s="246"/>
      <c r="AT523" s="172" t="s">
        <v>169</v>
      </c>
      <c r="AU523" s="172" t="s">
        <v>81</v>
      </c>
      <c r="AV523" s="13" t="s">
        <v>81</v>
      </c>
      <c r="AW523" s="13" t="s">
        <v>29</v>
      </c>
      <c r="AX523" s="13" t="s">
        <v>77</v>
      </c>
      <c r="AY523" s="172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611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ht="22.5" x14ac:dyDescent="0.2">
      <c r="B525" s="164"/>
      <c r="D525" s="165" t="s">
        <v>169</v>
      </c>
      <c r="E525" s="166" t="s">
        <v>1</v>
      </c>
      <c r="F525" s="167" t="s">
        <v>612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" customFormat="1" ht="24.2" customHeight="1" x14ac:dyDescent="0.2">
      <c r="B526" s="121"/>
      <c r="C526" s="151" t="s">
        <v>613</v>
      </c>
      <c r="D526" s="151" t="s">
        <v>164</v>
      </c>
      <c r="E526" s="152" t="s">
        <v>614</v>
      </c>
      <c r="F526" s="153" t="s">
        <v>615</v>
      </c>
      <c r="G526" s="154" t="s">
        <v>464</v>
      </c>
      <c r="H526" s="203"/>
      <c r="I526" s="156"/>
      <c r="J526" s="157">
        <f>ROUND(I526*H526,2)</f>
        <v>0</v>
      </c>
      <c r="K526" s="158"/>
      <c r="L526" s="32"/>
      <c r="M526" s="159" t="s">
        <v>1</v>
      </c>
      <c r="N526" s="120" t="s">
        <v>38</v>
      </c>
      <c r="P526" s="160">
        <f>O526*H526</f>
        <v>0</v>
      </c>
      <c r="Q526" s="160">
        <v>0</v>
      </c>
      <c r="R526" s="160">
        <f>Q526*H526</f>
        <v>0</v>
      </c>
      <c r="S526" s="160">
        <v>0</v>
      </c>
      <c r="T526" s="161">
        <f>S526*H526</f>
        <v>0</v>
      </c>
      <c r="W526" s="245"/>
      <c r="AR526" s="162" t="s">
        <v>302</v>
      </c>
      <c r="AT526" s="162" t="s">
        <v>164</v>
      </c>
      <c r="AU526" s="162" t="s">
        <v>81</v>
      </c>
      <c r="AY526" s="17" t="s">
        <v>162</v>
      </c>
      <c r="BE526" s="163">
        <f>IF(N526="základná",J526,0)</f>
        <v>0</v>
      </c>
      <c r="BF526" s="163">
        <f>IF(N526="znížená",J526,0)</f>
        <v>0</v>
      </c>
      <c r="BG526" s="163">
        <f>IF(N526="zákl. prenesená",J526,0)</f>
        <v>0</v>
      </c>
      <c r="BH526" s="163">
        <f>IF(N526="zníž. prenesená",J526,0)</f>
        <v>0</v>
      </c>
      <c r="BI526" s="163">
        <f>IF(N526="nulová",J526,0)</f>
        <v>0</v>
      </c>
      <c r="BJ526" s="17" t="s">
        <v>81</v>
      </c>
      <c r="BK526" s="163">
        <f>ROUND(I526*H526,2)</f>
        <v>0</v>
      </c>
      <c r="BL526" s="17" t="s">
        <v>302</v>
      </c>
      <c r="BM526" s="162" t="s">
        <v>616</v>
      </c>
    </row>
    <row r="527" spans="2:65" s="1" customFormat="1" ht="24.2" customHeight="1" x14ac:dyDescent="0.2">
      <c r="B527" s="121"/>
      <c r="C527" s="151" t="s">
        <v>545</v>
      </c>
      <c r="D527" s="151" t="s">
        <v>164</v>
      </c>
      <c r="E527" s="152" t="s">
        <v>617</v>
      </c>
      <c r="F527" s="153" t="s">
        <v>618</v>
      </c>
      <c r="G527" s="154" t="s">
        <v>464</v>
      </c>
      <c r="H527" s="203"/>
      <c r="I527" s="156"/>
      <c r="J527" s="157">
        <f>ROUND(I527*H527,2)</f>
        <v>0</v>
      </c>
      <c r="K527" s="158"/>
      <c r="L527" s="32"/>
      <c r="M527" s="159" t="s">
        <v>1</v>
      </c>
      <c r="N527" s="120" t="s">
        <v>38</v>
      </c>
      <c r="P527" s="160">
        <f>O527*H527</f>
        <v>0</v>
      </c>
      <c r="Q527" s="160">
        <v>0</v>
      </c>
      <c r="R527" s="160">
        <f>Q527*H527</f>
        <v>0</v>
      </c>
      <c r="S527" s="160">
        <v>0</v>
      </c>
      <c r="T527" s="161">
        <f>S527*H527</f>
        <v>0</v>
      </c>
      <c r="W527" s="245"/>
      <c r="AR527" s="162" t="s">
        <v>302</v>
      </c>
      <c r="AT527" s="162" t="s">
        <v>164</v>
      </c>
      <c r="AU527" s="162" t="s">
        <v>81</v>
      </c>
      <c r="AY527" s="17" t="s">
        <v>162</v>
      </c>
      <c r="BE527" s="163">
        <f>IF(N527="základná",J527,0)</f>
        <v>0</v>
      </c>
      <c r="BF527" s="163">
        <f>IF(N527="znížená",J527,0)</f>
        <v>0</v>
      </c>
      <c r="BG527" s="163">
        <f>IF(N527="zákl. prenesená",J527,0)</f>
        <v>0</v>
      </c>
      <c r="BH527" s="163">
        <f>IF(N527="zníž. prenesená",J527,0)</f>
        <v>0</v>
      </c>
      <c r="BI527" s="163">
        <f>IF(N527="nulová",J527,0)</f>
        <v>0</v>
      </c>
      <c r="BJ527" s="17" t="s">
        <v>81</v>
      </c>
      <c r="BK527" s="163">
        <f>ROUND(I527*H527,2)</f>
        <v>0</v>
      </c>
      <c r="BL527" s="17" t="s">
        <v>302</v>
      </c>
      <c r="BM527" s="162" t="s">
        <v>619</v>
      </c>
    </row>
    <row r="528" spans="2:65" s="11" customFormat="1" ht="22.9" customHeight="1" x14ac:dyDescent="0.2">
      <c r="B528" s="139"/>
      <c r="D528" s="140" t="s">
        <v>71</v>
      </c>
      <c r="E528" s="149" t="s">
        <v>620</v>
      </c>
      <c r="F528" s="149" t="s">
        <v>621</v>
      </c>
      <c r="I528" s="142"/>
      <c r="J528" s="150">
        <f>BK528</f>
        <v>0</v>
      </c>
      <c r="L528" s="139"/>
      <c r="M528" s="144"/>
      <c r="P528" s="145">
        <f>SUM(P529:P544)</f>
        <v>0</v>
      </c>
      <c r="R528" s="145">
        <f>SUM(R529:R544)</f>
        <v>6.4634399999999981E-2</v>
      </c>
      <c r="T528" s="146">
        <f>SUM(T529:T544)</f>
        <v>0</v>
      </c>
      <c r="W528" s="238"/>
      <c r="AR528" s="140" t="s">
        <v>81</v>
      </c>
      <c r="AT528" s="147" t="s">
        <v>71</v>
      </c>
      <c r="AU528" s="147" t="s">
        <v>77</v>
      </c>
      <c r="AY528" s="140" t="s">
        <v>162</v>
      </c>
      <c r="BK528" s="148">
        <f>SUM(BK529:BK544)</f>
        <v>0</v>
      </c>
    </row>
    <row r="529" spans="2:65" s="1" customFormat="1" ht="24.2" customHeight="1" x14ac:dyDescent="0.2">
      <c r="B529" s="121"/>
      <c r="C529" s="151" t="s">
        <v>622</v>
      </c>
      <c r="D529" s="151" t="s">
        <v>164</v>
      </c>
      <c r="E529" s="152" t="s">
        <v>623</v>
      </c>
      <c r="F529" s="153" t="s">
        <v>624</v>
      </c>
      <c r="G529" s="154" t="s">
        <v>167</v>
      </c>
      <c r="H529" s="155">
        <v>55.872</v>
      </c>
      <c r="I529" s="156"/>
      <c r="J529" s="157">
        <f>ROUND(I529*H529,2)</f>
        <v>0</v>
      </c>
      <c r="K529" s="158"/>
      <c r="L529" s="32"/>
      <c r="M529" s="159" t="s">
        <v>1</v>
      </c>
      <c r="N529" s="120" t="s">
        <v>38</v>
      </c>
      <c r="P529" s="160">
        <f>O529*H529</f>
        <v>0</v>
      </c>
      <c r="Q529" s="160">
        <v>1E-4</v>
      </c>
      <c r="R529" s="160">
        <f>Q529*H529</f>
        <v>5.5872000000000005E-3</v>
      </c>
      <c r="S529" s="160">
        <v>0</v>
      </c>
      <c r="T529" s="161">
        <f>S529*H529</f>
        <v>0</v>
      </c>
      <c r="W529" s="251"/>
      <c r="AR529" s="162" t="s">
        <v>302</v>
      </c>
      <c r="AT529" s="162" t="s">
        <v>164</v>
      </c>
      <c r="AU529" s="162" t="s">
        <v>81</v>
      </c>
      <c r="AY529" s="17" t="s">
        <v>162</v>
      </c>
      <c r="BE529" s="163">
        <f>IF(N529="základná",J529,0)</f>
        <v>0</v>
      </c>
      <c r="BF529" s="163">
        <f>IF(N529="znížená",J529,0)</f>
        <v>0</v>
      </c>
      <c r="BG529" s="163">
        <f>IF(N529="zákl. prenesená",J529,0)</f>
        <v>0</v>
      </c>
      <c r="BH529" s="163">
        <f>IF(N529="zníž. prenesená",J529,0)</f>
        <v>0</v>
      </c>
      <c r="BI529" s="163">
        <f>IF(N529="nulová",J529,0)</f>
        <v>0</v>
      </c>
      <c r="BJ529" s="17" t="s">
        <v>81</v>
      </c>
      <c r="BK529" s="163">
        <f>ROUND(I529*H529,2)</f>
        <v>0</v>
      </c>
      <c r="BL529" s="17" t="s">
        <v>302</v>
      </c>
      <c r="BM529" s="162" t="s">
        <v>625</v>
      </c>
    </row>
    <row r="530" spans="2:65" s="1" customFormat="1" ht="24.2" customHeight="1" x14ac:dyDescent="0.2">
      <c r="B530" s="121"/>
      <c r="C530" s="151" t="s">
        <v>626</v>
      </c>
      <c r="D530" s="151" t="s">
        <v>164</v>
      </c>
      <c r="E530" s="152" t="s">
        <v>627</v>
      </c>
      <c r="F530" s="153" t="s">
        <v>628</v>
      </c>
      <c r="G530" s="154" t="s">
        <v>167</v>
      </c>
      <c r="H530" s="155">
        <v>356.4</v>
      </c>
      <c r="I530" s="156"/>
      <c r="J530" s="157">
        <f>ROUND(I530*H530,2)</f>
        <v>0</v>
      </c>
      <c r="K530" s="158"/>
      <c r="L530" s="32"/>
      <c r="M530" s="159" t="s">
        <v>1</v>
      </c>
      <c r="N530" s="120" t="s">
        <v>38</v>
      </c>
      <c r="P530" s="160">
        <f>O530*H530</f>
        <v>0</v>
      </c>
      <c r="Q530" s="160">
        <v>1.4999999999999996E-4</v>
      </c>
      <c r="R530" s="160">
        <f>Q530*H530</f>
        <v>5.345999999999998E-2</v>
      </c>
      <c r="S530" s="160">
        <v>0</v>
      </c>
      <c r="T530" s="161">
        <f>S530*H530</f>
        <v>0</v>
      </c>
      <c r="W530" s="245"/>
      <c r="AR530" s="162" t="s">
        <v>302</v>
      </c>
      <c r="AT530" s="162" t="s">
        <v>164</v>
      </c>
      <c r="AU530" s="162" t="s">
        <v>81</v>
      </c>
      <c r="AY530" s="17" t="s">
        <v>162</v>
      </c>
      <c r="BE530" s="163">
        <f>IF(N530="základná",J530,0)</f>
        <v>0</v>
      </c>
      <c r="BF530" s="163">
        <f>IF(N530="znížená",J530,0)</f>
        <v>0</v>
      </c>
      <c r="BG530" s="163">
        <f>IF(N530="zákl. prenesená",J530,0)</f>
        <v>0</v>
      </c>
      <c r="BH530" s="163">
        <f>IF(N530="zníž. prenesená",J530,0)</f>
        <v>0</v>
      </c>
      <c r="BI530" s="163">
        <f>IF(N530="nulová",J530,0)</f>
        <v>0</v>
      </c>
      <c r="BJ530" s="17" t="s">
        <v>81</v>
      </c>
      <c r="BK530" s="163">
        <f>ROUND(I530*H530,2)</f>
        <v>0</v>
      </c>
      <c r="BL530" s="17" t="s">
        <v>302</v>
      </c>
      <c r="BM530" s="162" t="s">
        <v>629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630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170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3" customFormat="1" x14ac:dyDescent="0.2">
      <c r="B533" s="171"/>
      <c r="D533" s="165" t="s">
        <v>169</v>
      </c>
      <c r="E533" s="172" t="s">
        <v>1</v>
      </c>
      <c r="F533" s="173" t="s">
        <v>631</v>
      </c>
      <c r="H533" s="174">
        <v>302.39999999999998</v>
      </c>
      <c r="I533" s="175"/>
      <c r="L533" s="171"/>
      <c r="M533" s="176"/>
      <c r="T533" s="177"/>
      <c r="W533" s="240"/>
      <c r="AT533" s="172" t="s">
        <v>169</v>
      </c>
      <c r="AU533" s="172" t="s">
        <v>81</v>
      </c>
      <c r="AV533" s="13" t="s">
        <v>81</v>
      </c>
      <c r="AW533" s="13" t="s">
        <v>29</v>
      </c>
      <c r="AX533" s="13" t="s">
        <v>72</v>
      </c>
      <c r="AY533" s="172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172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3" customFormat="1" x14ac:dyDescent="0.2">
      <c r="B535" s="171"/>
      <c r="D535" s="165" t="s">
        <v>169</v>
      </c>
      <c r="E535" s="172" t="s">
        <v>1</v>
      </c>
      <c r="F535" s="173" t="s">
        <v>632</v>
      </c>
      <c r="H535" s="174">
        <v>54</v>
      </c>
      <c r="I535" s="175"/>
      <c r="L535" s="171"/>
      <c r="M535" s="176"/>
      <c r="T535" s="177"/>
      <c r="W535" s="240"/>
      <c r="AT535" s="172" t="s">
        <v>169</v>
      </c>
      <c r="AU535" s="172" t="s">
        <v>81</v>
      </c>
      <c r="AV535" s="13" t="s">
        <v>81</v>
      </c>
      <c r="AW535" s="13" t="s">
        <v>29</v>
      </c>
      <c r="AX535" s="13" t="s">
        <v>72</v>
      </c>
      <c r="AY535" s="172" t="s">
        <v>162</v>
      </c>
    </row>
    <row r="536" spans="2:65" s="14" customFormat="1" x14ac:dyDescent="0.2">
      <c r="B536" s="178"/>
      <c r="D536" s="165" t="s">
        <v>169</v>
      </c>
      <c r="E536" s="179" t="s">
        <v>1</v>
      </c>
      <c r="F536" s="180" t="s">
        <v>174</v>
      </c>
      <c r="H536" s="181">
        <v>356.4</v>
      </c>
      <c r="I536" s="182"/>
      <c r="L536" s="178"/>
      <c r="M536" s="183"/>
      <c r="T536" s="184"/>
      <c r="W536" s="242"/>
      <c r="AT536" s="179" t="s">
        <v>169</v>
      </c>
      <c r="AU536" s="179" t="s">
        <v>81</v>
      </c>
      <c r="AV536" s="14" t="s">
        <v>87</v>
      </c>
      <c r="AW536" s="14" t="s">
        <v>29</v>
      </c>
      <c r="AX536" s="14" t="s">
        <v>77</v>
      </c>
      <c r="AY536" s="179" t="s">
        <v>162</v>
      </c>
    </row>
    <row r="537" spans="2:65" s="1" customFormat="1" ht="24.2" customHeight="1" x14ac:dyDescent="0.2">
      <c r="B537" s="121"/>
      <c r="C537" s="151" t="s">
        <v>633</v>
      </c>
      <c r="D537" s="151" t="s">
        <v>164</v>
      </c>
      <c r="E537" s="152" t="s">
        <v>634</v>
      </c>
      <c r="F537" s="153" t="s">
        <v>635</v>
      </c>
      <c r="G537" s="154" t="s">
        <v>167</v>
      </c>
      <c r="H537" s="155">
        <v>55.872</v>
      </c>
      <c r="I537" s="156"/>
      <c r="J537" s="157">
        <f>ROUND(I537*H537,2)</f>
        <v>0</v>
      </c>
      <c r="K537" s="158"/>
      <c r="L537" s="32"/>
      <c r="M537" s="159" t="s">
        <v>1</v>
      </c>
      <c r="N537" s="120" t="s">
        <v>38</v>
      </c>
      <c r="P537" s="160">
        <f>O537*H537</f>
        <v>0</v>
      </c>
      <c r="Q537" s="160">
        <v>1E-4</v>
      </c>
      <c r="R537" s="160">
        <f>Q537*H537</f>
        <v>5.5872000000000005E-3</v>
      </c>
      <c r="S537" s="160">
        <v>0</v>
      </c>
      <c r="T537" s="161">
        <f>S537*H537</f>
        <v>0</v>
      </c>
      <c r="W537" s="266"/>
      <c r="AR537" s="162" t="s">
        <v>302</v>
      </c>
      <c r="AT537" s="162" t="s">
        <v>164</v>
      </c>
      <c r="AU537" s="162" t="s">
        <v>81</v>
      </c>
      <c r="AY537" s="17" t="s">
        <v>162</v>
      </c>
      <c r="BE537" s="163">
        <f>IF(N537="základná",J537,0)</f>
        <v>0</v>
      </c>
      <c r="BF537" s="163">
        <f>IF(N537="znížená",J537,0)</f>
        <v>0</v>
      </c>
      <c r="BG537" s="163">
        <f>IF(N537="zákl. prenesená",J537,0)</f>
        <v>0</v>
      </c>
      <c r="BH537" s="163">
        <f>IF(N537="zníž. prenesená",J537,0)</f>
        <v>0</v>
      </c>
      <c r="BI537" s="163">
        <f>IF(N537="nulová",J537,0)</f>
        <v>0</v>
      </c>
      <c r="BJ537" s="17" t="s">
        <v>81</v>
      </c>
      <c r="BK537" s="163">
        <f>ROUND(I537*H537,2)</f>
        <v>0</v>
      </c>
      <c r="BL537" s="17" t="s">
        <v>302</v>
      </c>
      <c r="BM537" s="162" t="s">
        <v>636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637</v>
      </c>
      <c r="H538" s="166" t="s">
        <v>1</v>
      </c>
      <c r="I538" s="168"/>
      <c r="L538" s="164"/>
      <c r="M538" s="169"/>
      <c r="T538" s="170"/>
      <c r="W538" s="252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170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3" customFormat="1" x14ac:dyDescent="0.2">
      <c r="B540" s="171"/>
      <c r="D540" s="165" t="s">
        <v>169</v>
      </c>
      <c r="E540" s="172" t="s">
        <v>1</v>
      </c>
      <c r="F540" s="173" t="s">
        <v>185</v>
      </c>
      <c r="H540" s="174">
        <v>39.311999999999998</v>
      </c>
      <c r="I540" s="175"/>
      <c r="L540" s="171"/>
      <c r="M540" s="176"/>
      <c r="T540" s="177"/>
      <c r="W540" s="240"/>
      <c r="AT540" s="172" t="s">
        <v>169</v>
      </c>
      <c r="AU540" s="172" t="s">
        <v>81</v>
      </c>
      <c r="AV540" s="13" t="s">
        <v>81</v>
      </c>
      <c r="AW540" s="13" t="s">
        <v>29</v>
      </c>
      <c r="AX540" s="13" t="s">
        <v>72</v>
      </c>
      <c r="AY540" s="172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172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3" customFormat="1" x14ac:dyDescent="0.2">
      <c r="B542" s="171"/>
      <c r="D542" s="165" t="s">
        <v>169</v>
      </c>
      <c r="E542" s="172" t="s">
        <v>1</v>
      </c>
      <c r="F542" s="173" t="s">
        <v>186</v>
      </c>
      <c r="H542" s="174">
        <v>16.559999999999995</v>
      </c>
      <c r="I542" s="175"/>
      <c r="L542" s="171"/>
      <c r="M542" s="176"/>
      <c r="T542" s="177"/>
      <c r="W542" s="240"/>
      <c r="AT542" s="172" t="s">
        <v>169</v>
      </c>
      <c r="AU542" s="172" t="s">
        <v>81</v>
      </c>
      <c r="AV542" s="13" t="s">
        <v>81</v>
      </c>
      <c r="AW542" s="13" t="s">
        <v>29</v>
      </c>
      <c r="AX542" s="13" t="s">
        <v>72</v>
      </c>
      <c r="AY542" s="172" t="s">
        <v>162</v>
      </c>
    </row>
    <row r="543" spans="2:65" s="14" customFormat="1" x14ac:dyDescent="0.2">
      <c r="B543" s="178"/>
      <c r="D543" s="165" t="s">
        <v>169</v>
      </c>
      <c r="E543" s="179" t="s">
        <v>1</v>
      </c>
      <c r="F543" s="180" t="s">
        <v>174</v>
      </c>
      <c r="H543" s="181">
        <v>55.872</v>
      </c>
      <c r="I543" s="182"/>
      <c r="L543" s="178"/>
      <c r="M543" s="183"/>
      <c r="T543" s="184"/>
      <c r="W543" s="242"/>
      <c r="AT543" s="179" t="s">
        <v>169</v>
      </c>
      <c r="AU543" s="179" t="s">
        <v>81</v>
      </c>
      <c r="AV543" s="14" t="s">
        <v>87</v>
      </c>
      <c r="AW543" s="14" t="s">
        <v>29</v>
      </c>
      <c r="AX543" s="14" t="s">
        <v>77</v>
      </c>
      <c r="AY543" s="179" t="s">
        <v>162</v>
      </c>
    </row>
    <row r="544" spans="2:65" s="12" customFormat="1" ht="22.5" x14ac:dyDescent="0.2">
      <c r="B544" s="164"/>
      <c r="D544" s="165" t="s">
        <v>169</v>
      </c>
      <c r="E544" s="166" t="s">
        <v>1</v>
      </c>
      <c r="F544" s="167" t="s">
        <v>638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1" customFormat="1" ht="25.9" customHeight="1" x14ac:dyDescent="0.2">
      <c r="B545" s="139"/>
      <c r="D545" s="140" t="s">
        <v>71</v>
      </c>
      <c r="E545" s="141" t="s">
        <v>438</v>
      </c>
      <c r="F545" s="141" t="s">
        <v>639</v>
      </c>
      <c r="I545" s="142"/>
      <c r="J545" s="143">
        <f>BK545</f>
        <v>0</v>
      </c>
      <c r="L545" s="139"/>
      <c r="M545" s="144"/>
      <c r="P545" s="145">
        <f>P546</f>
        <v>0</v>
      </c>
      <c r="R545" s="145">
        <f>R546</f>
        <v>0</v>
      </c>
      <c r="T545" s="146">
        <f>T546</f>
        <v>0</v>
      </c>
      <c r="W545" s="238"/>
      <c r="AR545" s="140" t="s">
        <v>84</v>
      </c>
      <c r="AT545" s="147" t="s">
        <v>71</v>
      </c>
      <c r="AU545" s="147" t="s">
        <v>72</v>
      </c>
      <c r="AY545" s="140" t="s">
        <v>162</v>
      </c>
      <c r="BK545" s="148">
        <f>BK546</f>
        <v>0</v>
      </c>
    </row>
    <row r="546" spans="2:65" s="11" customFormat="1" ht="22.9" customHeight="1" x14ac:dyDescent="0.2">
      <c r="B546" s="139"/>
      <c r="D546" s="140" t="s">
        <v>71</v>
      </c>
      <c r="E546" s="149" t="s">
        <v>640</v>
      </c>
      <c r="F546" s="149" t="s">
        <v>641</v>
      </c>
      <c r="I546" s="142"/>
      <c r="J546" s="150">
        <f>BK546</f>
        <v>0</v>
      </c>
      <c r="L546" s="139"/>
      <c r="M546" s="144"/>
      <c r="P546" s="145">
        <f>SUM(P547:P564)</f>
        <v>0</v>
      </c>
      <c r="R546" s="145">
        <f>SUM(R547:R564)</f>
        <v>0</v>
      </c>
      <c r="T546" s="146">
        <f>SUM(T547:T564)</f>
        <v>0</v>
      </c>
      <c r="W546" s="238"/>
      <c r="AR546" s="140" t="s">
        <v>84</v>
      </c>
      <c r="AT546" s="147" t="s">
        <v>71</v>
      </c>
      <c r="AU546" s="147" t="s">
        <v>77</v>
      </c>
      <c r="AY546" s="140" t="s">
        <v>162</v>
      </c>
      <c r="BK546" s="148">
        <f>SUM(BK547:BK564)</f>
        <v>0</v>
      </c>
    </row>
    <row r="547" spans="2:65" s="1" customFormat="1" ht="49.15" customHeight="1" x14ac:dyDescent="0.2">
      <c r="B547" s="121"/>
      <c r="C547" s="151" t="s">
        <v>642</v>
      </c>
      <c r="D547" s="151" t="s">
        <v>164</v>
      </c>
      <c r="E547" s="152" t="s">
        <v>643</v>
      </c>
      <c r="F547" s="153" t="s">
        <v>644</v>
      </c>
      <c r="G547" s="154" t="s">
        <v>340</v>
      </c>
      <c r="H547" s="155">
        <v>1</v>
      </c>
      <c r="I547" s="156"/>
      <c r="J547" s="157">
        <f>ROUND(I547*H547,2)</f>
        <v>0</v>
      </c>
      <c r="K547" s="158"/>
      <c r="L547" s="32"/>
      <c r="M547" s="159" t="s">
        <v>1</v>
      </c>
      <c r="N547" s="120" t="s">
        <v>38</v>
      </c>
      <c r="P547" s="160">
        <f>O547*H547</f>
        <v>0</v>
      </c>
      <c r="Q547" s="160">
        <v>0</v>
      </c>
      <c r="R547" s="160">
        <f>Q547*H547</f>
        <v>0</v>
      </c>
      <c r="S547" s="160">
        <v>0</v>
      </c>
      <c r="T547" s="161">
        <f>S547*H547</f>
        <v>0</v>
      </c>
      <c r="W547" s="266"/>
      <c r="AR547" s="162" t="s">
        <v>568</v>
      </c>
      <c r="AT547" s="162" t="s">
        <v>164</v>
      </c>
      <c r="AU547" s="162" t="s">
        <v>81</v>
      </c>
      <c r="AY547" s="17" t="s">
        <v>162</v>
      </c>
      <c r="BE547" s="163">
        <f>IF(N547="základná",J547,0)</f>
        <v>0</v>
      </c>
      <c r="BF547" s="163">
        <f>IF(N547="znížená",J547,0)</f>
        <v>0</v>
      </c>
      <c r="BG547" s="163">
        <f>IF(N547="zákl. prenesená",J547,0)</f>
        <v>0</v>
      </c>
      <c r="BH547" s="163">
        <f>IF(N547="zníž. prenesená",J547,0)</f>
        <v>0</v>
      </c>
      <c r="BI547" s="163">
        <f>IF(N547="nulová",J547,0)</f>
        <v>0</v>
      </c>
      <c r="BJ547" s="17" t="s">
        <v>81</v>
      </c>
      <c r="BK547" s="163">
        <f>ROUND(I547*H547,2)</f>
        <v>0</v>
      </c>
      <c r="BL547" s="17" t="s">
        <v>568</v>
      </c>
      <c r="BM547" s="162" t="s">
        <v>645</v>
      </c>
    </row>
    <row r="548" spans="2:65" s="13" customFormat="1" x14ac:dyDescent="0.2">
      <c r="B548" s="171"/>
      <c r="D548" s="165" t="s">
        <v>169</v>
      </c>
      <c r="E548" s="172" t="s">
        <v>1</v>
      </c>
      <c r="F548" s="173" t="s">
        <v>77</v>
      </c>
      <c r="H548" s="174">
        <v>1</v>
      </c>
      <c r="I548" s="175"/>
      <c r="L548" s="171"/>
      <c r="M548" s="176"/>
      <c r="T548" s="177"/>
      <c r="W548" s="246"/>
      <c r="AT548" s="172" t="s">
        <v>169</v>
      </c>
      <c r="AU548" s="172" t="s">
        <v>81</v>
      </c>
      <c r="AV548" s="13" t="s">
        <v>81</v>
      </c>
      <c r="AW548" s="13" t="s">
        <v>29</v>
      </c>
      <c r="AX548" s="13" t="s">
        <v>77</v>
      </c>
      <c r="AY548" s="172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646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647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2" customFormat="1" ht="22.5" x14ac:dyDescent="0.2">
      <c r="B551" s="164"/>
      <c r="D551" s="165" t="s">
        <v>169</v>
      </c>
      <c r="E551" s="166" t="s">
        <v>1</v>
      </c>
      <c r="F551" s="167" t="s">
        <v>648</v>
      </c>
      <c r="H551" s="166" t="s">
        <v>1</v>
      </c>
      <c r="I551" s="168"/>
      <c r="L551" s="164"/>
      <c r="M551" s="169"/>
      <c r="T551" s="170"/>
      <c r="W551" s="239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65" s="12" customFormat="1" x14ac:dyDescent="0.2">
      <c r="B552" s="164"/>
      <c r="D552" s="165" t="s">
        <v>169</v>
      </c>
      <c r="E552" s="166" t="s">
        <v>1</v>
      </c>
      <c r="F552" s="167" t="s">
        <v>649</v>
      </c>
      <c r="H552" s="166" t="s">
        <v>1</v>
      </c>
      <c r="I552" s="168"/>
      <c r="L552" s="164"/>
      <c r="M552" s="169"/>
      <c r="T552" s="170"/>
      <c r="W552" s="239"/>
      <c r="AT552" s="166" t="s">
        <v>169</v>
      </c>
      <c r="AU552" s="166" t="s">
        <v>81</v>
      </c>
      <c r="AV552" s="12" t="s">
        <v>77</v>
      </c>
      <c r="AW552" s="12" t="s">
        <v>29</v>
      </c>
      <c r="AX552" s="12" t="s">
        <v>72</v>
      </c>
      <c r="AY552" s="166" t="s">
        <v>162</v>
      </c>
    </row>
    <row r="553" spans="2:65" s="12" customFormat="1" x14ac:dyDescent="0.2">
      <c r="B553" s="164"/>
      <c r="D553" s="165" t="s">
        <v>169</v>
      </c>
      <c r="E553" s="166" t="s">
        <v>1</v>
      </c>
      <c r="F553" s="167" t="s">
        <v>650</v>
      </c>
      <c r="H553" s="166" t="s">
        <v>1</v>
      </c>
      <c r="I553" s="168"/>
      <c r="L553" s="164"/>
      <c r="M553" s="169"/>
      <c r="T553" s="170"/>
      <c r="W553" s="239"/>
      <c r="AT553" s="166" t="s">
        <v>169</v>
      </c>
      <c r="AU553" s="166" t="s">
        <v>81</v>
      </c>
      <c r="AV553" s="12" t="s">
        <v>77</v>
      </c>
      <c r="AW553" s="12" t="s">
        <v>29</v>
      </c>
      <c r="AX553" s="12" t="s">
        <v>72</v>
      </c>
      <c r="AY553" s="166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651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2" customFormat="1" ht="22.5" x14ac:dyDescent="0.2">
      <c r="B555" s="164"/>
      <c r="D555" s="165" t="s">
        <v>169</v>
      </c>
      <c r="E555" s="166" t="s">
        <v>1</v>
      </c>
      <c r="F555" s="167" t="s">
        <v>652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65" s="12" customFormat="1" x14ac:dyDescent="0.2">
      <c r="B556" s="164"/>
      <c r="D556" s="165" t="s">
        <v>169</v>
      </c>
      <c r="E556" s="166" t="s">
        <v>1</v>
      </c>
      <c r="F556" s="167" t="s">
        <v>653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65" s="12" customFormat="1" x14ac:dyDescent="0.2">
      <c r="B557" s="164"/>
      <c r="D557" s="165" t="s">
        <v>169</v>
      </c>
      <c r="E557" s="166" t="s">
        <v>1</v>
      </c>
      <c r="F557" s="167" t="s">
        <v>654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655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2" customFormat="1" ht="22.5" x14ac:dyDescent="0.2">
      <c r="B559" s="164"/>
      <c r="D559" s="165" t="s">
        <v>169</v>
      </c>
      <c r="E559" s="166" t="s">
        <v>1</v>
      </c>
      <c r="F559" s="167" t="s">
        <v>656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65" s="12" customFormat="1" x14ac:dyDescent="0.2">
      <c r="B560" s="164"/>
      <c r="D560" s="165" t="s">
        <v>169</v>
      </c>
      <c r="E560" s="166" t="s">
        <v>1</v>
      </c>
      <c r="F560" s="167" t="s">
        <v>657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x14ac:dyDescent="0.2">
      <c r="B561" s="164"/>
      <c r="D561" s="165" t="s">
        <v>169</v>
      </c>
      <c r="E561" s="166" t="s">
        <v>1</v>
      </c>
      <c r="F561" s="167" t="s">
        <v>658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" customFormat="1" ht="24.2" customHeight="1" x14ac:dyDescent="0.2">
      <c r="B562" s="121"/>
      <c r="C562" s="151" t="s">
        <v>659</v>
      </c>
      <c r="D562" s="151" t="s">
        <v>164</v>
      </c>
      <c r="E562" s="152" t="s">
        <v>660</v>
      </c>
      <c r="F562" s="153" t="s">
        <v>661</v>
      </c>
      <c r="G562" s="154" t="s">
        <v>340</v>
      </c>
      <c r="H562" s="155">
        <v>1</v>
      </c>
      <c r="I562" s="156"/>
      <c r="J562" s="157">
        <f>ROUND(I562*H562,2)</f>
        <v>0</v>
      </c>
      <c r="K562" s="158"/>
      <c r="L562" s="32"/>
      <c r="M562" s="159" t="s">
        <v>1</v>
      </c>
      <c r="N562" s="120" t="s">
        <v>38</v>
      </c>
      <c r="P562" s="160">
        <f>O562*H562</f>
        <v>0</v>
      </c>
      <c r="Q562" s="160">
        <v>0</v>
      </c>
      <c r="R562" s="160">
        <f>Q562*H562</f>
        <v>0</v>
      </c>
      <c r="S562" s="160">
        <v>0</v>
      </c>
      <c r="T562" s="161">
        <f>S562*H562</f>
        <v>0</v>
      </c>
      <c r="W562" s="251"/>
      <c r="AR562" s="162" t="s">
        <v>568</v>
      </c>
      <c r="AT562" s="162" t="s">
        <v>164</v>
      </c>
      <c r="AU562" s="162" t="s">
        <v>81</v>
      </c>
      <c r="AY562" s="17" t="s">
        <v>162</v>
      </c>
      <c r="BE562" s="163">
        <f>IF(N562="základná",J562,0)</f>
        <v>0</v>
      </c>
      <c r="BF562" s="163">
        <f>IF(N562="znížená",J562,0)</f>
        <v>0</v>
      </c>
      <c r="BG562" s="163">
        <f>IF(N562="zákl. prenesená",J562,0)</f>
        <v>0</v>
      </c>
      <c r="BH562" s="163">
        <f>IF(N562="zníž. prenesená",J562,0)</f>
        <v>0</v>
      </c>
      <c r="BI562" s="163">
        <f>IF(N562="nulová",J562,0)</f>
        <v>0</v>
      </c>
      <c r="BJ562" s="17" t="s">
        <v>81</v>
      </c>
      <c r="BK562" s="163">
        <f>ROUND(I562*H562,2)</f>
        <v>0</v>
      </c>
      <c r="BL562" s="17" t="s">
        <v>568</v>
      </c>
      <c r="BM562" s="162" t="s">
        <v>662</v>
      </c>
    </row>
    <row r="563" spans="2:65" s="1" customFormat="1" ht="33" customHeight="1" x14ac:dyDescent="0.2">
      <c r="B563" s="121"/>
      <c r="C563" s="151" t="s">
        <v>663</v>
      </c>
      <c r="D563" s="151" t="s">
        <v>164</v>
      </c>
      <c r="E563" s="152" t="s">
        <v>664</v>
      </c>
      <c r="F563" s="153" t="s">
        <v>665</v>
      </c>
      <c r="G563" s="154" t="s">
        <v>177</v>
      </c>
      <c r="H563" s="155">
        <v>126</v>
      </c>
      <c r="I563" s="156"/>
      <c r="J563" s="157">
        <f>ROUND(I563*H563,2)</f>
        <v>0</v>
      </c>
      <c r="K563" s="158"/>
      <c r="L563" s="32"/>
      <c r="M563" s="159" t="s">
        <v>1</v>
      </c>
      <c r="N563" s="120" t="s">
        <v>38</v>
      </c>
      <c r="P563" s="160">
        <f>O563*H563</f>
        <v>0</v>
      </c>
      <c r="Q563" s="160">
        <v>0</v>
      </c>
      <c r="R563" s="160">
        <f>Q563*H563</f>
        <v>0</v>
      </c>
      <c r="S563" s="160">
        <v>0</v>
      </c>
      <c r="T563" s="161">
        <f>S563*H563</f>
        <v>0</v>
      </c>
      <c r="W563" s="251"/>
      <c r="AR563" s="162" t="s">
        <v>568</v>
      </c>
      <c r="AT563" s="162" t="s">
        <v>164</v>
      </c>
      <c r="AU563" s="162" t="s">
        <v>81</v>
      </c>
      <c r="AY563" s="17" t="s">
        <v>162</v>
      </c>
      <c r="BE563" s="163">
        <f>IF(N563="základná",J563,0)</f>
        <v>0</v>
      </c>
      <c r="BF563" s="163">
        <f>IF(N563="znížená",J563,0)</f>
        <v>0</v>
      </c>
      <c r="BG563" s="163">
        <f>IF(N563="zákl. prenesená",J563,0)</f>
        <v>0</v>
      </c>
      <c r="BH563" s="163">
        <f>IF(N563="zníž. prenesená",J563,0)</f>
        <v>0</v>
      </c>
      <c r="BI563" s="163">
        <f>IF(N563="nulová",J563,0)</f>
        <v>0</v>
      </c>
      <c r="BJ563" s="17" t="s">
        <v>81</v>
      </c>
      <c r="BK563" s="163">
        <f>ROUND(I563*H563,2)</f>
        <v>0</v>
      </c>
      <c r="BL563" s="17" t="s">
        <v>568</v>
      </c>
      <c r="BM563" s="162" t="s">
        <v>666</v>
      </c>
    </row>
    <row r="564" spans="2:65" s="13" customFormat="1" x14ac:dyDescent="0.2">
      <c r="B564" s="171"/>
      <c r="D564" s="165" t="s">
        <v>169</v>
      </c>
      <c r="E564" s="172" t="s">
        <v>1</v>
      </c>
      <c r="F564" s="173" t="s">
        <v>667</v>
      </c>
      <c r="H564" s="174">
        <v>126</v>
      </c>
      <c r="I564" s="175"/>
      <c r="L564" s="171"/>
      <c r="M564" s="176"/>
      <c r="T564" s="177"/>
      <c r="W564" s="246"/>
      <c r="AT564" s="172" t="s">
        <v>169</v>
      </c>
      <c r="AU564" s="172" t="s">
        <v>81</v>
      </c>
      <c r="AV564" s="13" t="s">
        <v>81</v>
      </c>
      <c r="AW564" s="13" t="s">
        <v>29</v>
      </c>
      <c r="AX564" s="13" t="s">
        <v>77</v>
      </c>
      <c r="AY564" s="172" t="s">
        <v>162</v>
      </c>
    </row>
    <row r="565" spans="2:65" s="11" customFormat="1" ht="25.9" customHeight="1" x14ac:dyDescent="0.2">
      <c r="B565" s="139"/>
      <c r="D565" s="140" t="s">
        <v>71</v>
      </c>
      <c r="E565" s="141" t="s">
        <v>668</v>
      </c>
      <c r="F565" s="141" t="s">
        <v>669</v>
      </c>
      <c r="I565" s="142"/>
      <c r="J565" s="143">
        <f>BK565</f>
        <v>0</v>
      </c>
      <c r="L565" s="139"/>
      <c r="M565" s="144"/>
      <c r="P565" s="145">
        <f>P566</f>
        <v>0</v>
      </c>
      <c r="R565" s="145">
        <f>R566</f>
        <v>0</v>
      </c>
      <c r="T565" s="146">
        <f>T566</f>
        <v>0</v>
      </c>
      <c r="W565" s="247"/>
      <c r="AR565" s="140" t="s">
        <v>87</v>
      </c>
      <c r="AT565" s="147" t="s">
        <v>71</v>
      </c>
      <c r="AU565" s="147" t="s">
        <v>72</v>
      </c>
      <c r="AY565" s="140" t="s">
        <v>162</v>
      </c>
      <c r="BK565" s="148">
        <f>BK566</f>
        <v>0</v>
      </c>
    </row>
    <row r="566" spans="2:65" s="1" customFormat="1" ht="66.75" customHeight="1" x14ac:dyDescent="0.2">
      <c r="B566" s="121"/>
      <c r="C566" s="151" t="s">
        <v>670</v>
      </c>
      <c r="D566" s="151" t="s">
        <v>164</v>
      </c>
      <c r="E566" s="152" t="s">
        <v>671</v>
      </c>
      <c r="F566" s="153" t="s">
        <v>672</v>
      </c>
      <c r="G566" s="154" t="s">
        <v>673</v>
      </c>
      <c r="H566" s="155">
        <v>20</v>
      </c>
      <c r="I566" s="156"/>
      <c r="J566" s="157">
        <f>ROUND(I566*H566,2)</f>
        <v>0</v>
      </c>
      <c r="K566" s="158"/>
      <c r="L566" s="32"/>
      <c r="M566" s="204" t="s">
        <v>1</v>
      </c>
      <c r="N566" s="205" t="s">
        <v>38</v>
      </c>
      <c r="O566" s="206"/>
      <c r="P566" s="207">
        <f>O566*H566</f>
        <v>0</v>
      </c>
      <c r="Q566" s="207">
        <v>0</v>
      </c>
      <c r="R566" s="207">
        <f>Q566*H566</f>
        <v>0</v>
      </c>
      <c r="S566" s="207">
        <v>0</v>
      </c>
      <c r="T566" s="208">
        <f>S566*H566</f>
        <v>0</v>
      </c>
      <c r="W566" s="245"/>
      <c r="AR566" s="162" t="s">
        <v>674</v>
      </c>
      <c r="AT566" s="162" t="s">
        <v>164</v>
      </c>
      <c r="AU566" s="162" t="s">
        <v>77</v>
      </c>
      <c r="AY566" s="17" t="s">
        <v>162</v>
      </c>
      <c r="BE566" s="163">
        <f>IF(N566="základná",J566,0)</f>
        <v>0</v>
      </c>
      <c r="BF566" s="163">
        <f>IF(N566="znížená",J566,0)</f>
        <v>0</v>
      </c>
      <c r="BG566" s="163">
        <f>IF(N566="zákl. prenesená",J566,0)</f>
        <v>0</v>
      </c>
      <c r="BH566" s="163">
        <f>IF(N566="zníž. prenesená",J566,0)</f>
        <v>0</v>
      </c>
      <c r="BI566" s="163">
        <f>IF(N566="nulová",J566,0)</f>
        <v>0</v>
      </c>
      <c r="BJ566" s="17" t="s">
        <v>81</v>
      </c>
      <c r="BK566" s="163">
        <f>ROUND(I566*H566,2)</f>
        <v>0</v>
      </c>
      <c r="BL566" s="17" t="s">
        <v>674</v>
      </c>
      <c r="BM566" s="162" t="s">
        <v>675</v>
      </c>
    </row>
    <row r="567" spans="2:65" s="1" customFormat="1" ht="6.95" customHeight="1" x14ac:dyDescent="0.2">
      <c r="B567" s="32"/>
      <c r="J567" s="220"/>
      <c r="K567" s="48"/>
      <c r="L567" s="32"/>
      <c r="W567" s="233"/>
    </row>
    <row r="568" spans="2:65" ht="14.45" customHeight="1" x14ac:dyDescent="0.2">
      <c r="B568" s="223" t="s">
        <v>31</v>
      </c>
      <c r="C568" s="221"/>
      <c r="J568" s="222"/>
      <c r="W568" s="232"/>
    </row>
    <row r="569" spans="2:65" ht="34.9" customHeight="1" x14ac:dyDescent="0.2">
      <c r="B569" s="323" t="s">
        <v>676</v>
      </c>
      <c r="C569" s="324"/>
      <c r="D569" s="324"/>
      <c r="E569" s="324"/>
      <c r="F569" s="324"/>
      <c r="G569" s="324"/>
      <c r="H569" s="324"/>
      <c r="I569" s="324"/>
      <c r="J569" s="222"/>
      <c r="W569" s="232"/>
    </row>
    <row r="570" spans="2:65" ht="38.450000000000003" customHeight="1" x14ac:dyDescent="0.2">
      <c r="B570" s="323" t="s">
        <v>677</v>
      </c>
      <c r="C570" s="324"/>
      <c r="D570" s="324"/>
      <c r="E570" s="324"/>
      <c r="F570" s="324"/>
      <c r="G570" s="324"/>
      <c r="H570" s="324"/>
      <c r="I570" s="324"/>
      <c r="J570" s="222"/>
      <c r="W570" s="232"/>
    </row>
    <row r="571" spans="2:65" ht="31.9" customHeight="1" x14ac:dyDescent="0.2">
      <c r="B571" s="323" t="s">
        <v>678</v>
      </c>
      <c r="C571" s="324"/>
      <c r="D571" s="324"/>
      <c r="E571" s="324"/>
      <c r="F571" s="324"/>
      <c r="G571" s="324"/>
      <c r="H571" s="324"/>
      <c r="I571" s="324"/>
      <c r="J571" s="222"/>
      <c r="W571" s="232"/>
    </row>
    <row r="572" spans="2:65" ht="34.9" customHeight="1" x14ac:dyDescent="0.2">
      <c r="B572" s="323" t="s">
        <v>679</v>
      </c>
      <c r="C572" s="324"/>
      <c r="D572" s="324"/>
      <c r="E572" s="324"/>
      <c r="F572" s="324"/>
      <c r="G572" s="324"/>
      <c r="H572" s="324"/>
      <c r="I572" s="324"/>
      <c r="J572" s="222"/>
      <c r="W572" s="232"/>
    </row>
    <row r="573" spans="2:65" ht="36" customHeight="1" x14ac:dyDescent="0.2">
      <c r="B573" s="323" t="s">
        <v>680</v>
      </c>
      <c r="C573" s="324"/>
      <c r="D573" s="324"/>
      <c r="E573" s="324"/>
      <c r="F573" s="324"/>
      <c r="G573" s="324"/>
      <c r="H573" s="324"/>
      <c r="I573" s="324"/>
      <c r="J573" s="222"/>
      <c r="W573" s="232"/>
    </row>
    <row r="574" spans="2:65" ht="60" customHeight="1" x14ac:dyDescent="0.2">
      <c r="B574" s="325" t="s">
        <v>681</v>
      </c>
      <c r="C574" s="326"/>
      <c r="D574" s="326"/>
      <c r="E574" s="326"/>
      <c r="F574" s="326"/>
      <c r="G574" s="326"/>
      <c r="H574" s="326"/>
      <c r="I574" s="326"/>
      <c r="J574" s="224"/>
      <c r="W574" s="243"/>
    </row>
  </sheetData>
  <autoFilter ref="C139:K566"/>
  <mergeCells count="20">
    <mergeCell ref="B570:I570"/>
    <mergeCell ref="B571:I571"/>
    <mergeCell ref="B572:I572"/>
    <mergeCell ref="B573:I573"/>
    <mergeCell ref="B574:I574"/>
    <mergeCell ref="D117:F117"/>
    <mergeCell ref="D118:F118"/>
    <mergeCell ref="E130:H130"/>
    <mergeCell ref="E132:H132"/>
    <mergeCell ref="B569:I569"/>
    <mergeCell ref="E85:H85"/>
    <mergeCell ref="E87:H87"/>
    <mergeCell ref="D114:F114"/>
    <mergeCell ref="D115:F115"/>
    <mergeCell ref="D116:F116"/>
    <mergeCell ref="L2:V2"/>
    <mergeCell ref="E7:H7"/>
    <mergeCell ref="E9:H9"/>
    <mergeCell ref="E18:H18"/>
    <mergeCell ref="E27:H27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38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7.16406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83</v>
      </c>
      <c r="AZ2" s="17" t="s">
        <v>96</v>
      </c>
      <c r="BA2" s="17" t="s">
        <v>1</v>
      </c>
      <c r="BB2" s="17" t="s">
        <v>1</v>
      </c>
      <c r="BC2" s="17" t="s">
        <v>682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683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684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685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686</v>
      </c>
      <c r="BD6" s="17" t="s">
        <v>81</v>
      </c>
    </row>
    <row r="7" spans="2:56" ht="16.5" customHeight="1" x14ac:dyDescent="0.2">
      <c r="B7" s="20"/>
      <c r="E7" s="317" t="str">
        <f>'Rekapitulácia stavby'!K6</f>
        <v>Budova MZVaEZ SR - oprava fasády, II. etapa - verzia 2021</v>
      </c>
      <c r="F7" s="318"/>
      <c r="G7" s="318"/>
      <c r="H7" s="318"/>
      <c r="L7" s="20"/>
      <c r="W7" s="232"/>
      <c r="AZ7" s="17" t="s">
        <v>110</v>
      </c>
      <c r="BA7" s="17" t="s">
        <v>1</v>
      </c>
      <c r="BB7" s="17" t="s">
        <v>1</v>
      </c>
      <c r="BC7" s="17" t="s">
        <v>687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98" t="s">
        <v>688</v>
      </c>
      <c r="F9" s="319"/>
      <c r="G9" s="319"/>
      <c r="H9" s="319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0" t="str">
        <f>'Rekapitulácia stavby'!E14</f>
        <v>Vyplň údaj</v>
      </c>
      <c r="F18" s="277"/>
      <c r="G18" s="277"/>
      <c r="H18" s="277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284" t="s">
        <v>1</v>
      </c>
      <c r="F27" s="284"/>
      <c r="G27" s="284"/>
      <c r="H27" s="284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J114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ROUND((SUM(BE114:BE121)+SUM(BE141:BE630)),2)</f>
        <v>0</v>
      </c>
      <c r="G35" s="96"/>
      <c r="H35" s="96"/>
      <c r="I35" s="97">
        <v>0.2</v>
      </c>
      <c r="J35" s="95">
        <f>ROUND(((SUM(BE114:BE121)+SUM(BE141:BE630))*I35),2)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ROUND((SUM(BF114:BF121)+SUM(BF141:BF630)),2)</f>
        <v>0</v>
      </c>
      <c r="G36" s="96"/>
      <c r="H36" s="96"/>
      <c r="I36" s="97">
        <v>0.2</v>
      </c>
      <c r="J36" s="95">
        <f>ROUND(((SUM(BF114:BF121)+SUM(BF141:BF630))*I36),2)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ROUND((SUM(BG114:BG121)+SUM(BG141:BG630)),2)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ROUND((SUM(BH114:BH121)+SUM(BH141:BH630)),2)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ROUND((SUM(BI114:BI121)+SUM(BI141:BI630)),2)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7" t="str">
        <f>E7</f>
        <v>Budova MZVaEZ SR - oprava fasády, II. etapa - verzia 2021</v>
      </c>
      <c r="F85" s="318"/>
      <c r="G85" s="318"/>
      <c r="H85" s="318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98" t="str">
        <f>E9</f>
        <v>2 - Etapa č.II.2 nerealizované vonkajšie fasády nízkopodlažnej prístavby</v>
      </c>
      <c r="F87" s="319"/>
      <c r="G87" s="319"/>
      <c r="H87" s="319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J141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J142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689</v>
      </c>
      <c r="E98" s="117"/>
      <c r="F98" s="117"/>
      <c r="G98" s="117"/>
      <c r="H98" s="117"/>
      <c r="I98" s="117"/>
      <c r="J98" s="118">
        <f>J143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125</v>
      </c>
      <c r="E99" s="117"/>
      <c r="F99" s="117"/>
      <c r="G99" s="117"/>
      <c r="H99" s="117"/>
      <c r="I99" s="117"/>
      <c r="J99" s="118">
        <f>J149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126</v>
      </c>
      <c r="E100" s="117"/>
      <c r="F100" s="117"/>
      <c r="G100" s="117"/>
      <c r="H100" s="117"/>
      <c r="I100" s="117"/>
      <c r="J100" s="118">
        <f>J341</f>
        <v>0</v>
      </c>
      <c r="L100" s="115"/>
      <c r="W100" s="236"/>
    </row>
    <row r="101" spans="2:23" s="9" customFormat="1" ht="19.899999999999999" customHeight="1" x14ac:dyDescent="0.2">
      <c r="B101" s="115"/>
      <c r="D101" s="116" t="s">
        <v>127</v>
      </c>
      <c r="E101" s="117"/>
      <c r="F101" s="117"/>
      <c r="G101" s="117"/>
      <c r="H101" s="117"/>
      <c r="I101" s="117"/>
      <c r="J101" s="118">
        <f>J426</f>
        <v>0</v>
      </c>
      <c r="L101" s="115"/>
      <c r="W101" s="236"/>
    </row>
    <row r="102" spans="2:23" s="8" customFormat="1" ht="24.95" customHeight="1" x14ac:dyDescent="0.2">
      <c r="B102" s="111"/>
      <c r="D102" s="112" t="s">
        <v>128</v>
      </c>
      <c r="E102" s="113"/>
      <c r="F102" s="113"/>
      <c r="G102" s="113"/>
      <c r="H102" s="113"/>
      <c r="I102" s="113"/>
      <c r="J102" s="114">
        <f>J428</f>
        <v>0</v>
      </c>
      <c r="L102" s="111"/>
      <c r="W102" s="235"/>
    </row>
    <row r="103" spans="2:23" s="9" customFormat="1" ht="19.899999999999999" customHeight="1" x14ac:dyDescent="0.2">
      <c r="B103" s="115"/>
      <c r="D103" s="116" t="s">
        <v>129</v>
      </c>
      <c r="E103" s="117"/>
      <c r="F103" s="117"/>
      <c r="G103" s="117"/>
      <c r="H103" s="117"/>
      <c r="I103" s="117"/>
      <c r="J103" s="118">
        <f>J429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130</v>
      </c>
      <c r="E104" s="117"/>
      <c r="F104" s="117"/>
      <c r="G104" s="117"/>
      <c r="H104" s="117"/>
      <c r="I104" s="117"/>
      <c r="J104" s="118">
        <f>J465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131</v>
      </c>
      <c r="E105" s="117"/>
      <c r="F105" s="117"/>
      <c r="G105" s="117"/>
      <c r="H105" s="117"/>
      <c r="I105" s="117"/>
      <c r="J105" s="118">
        <f>J477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132</v>
      </c>
      <c r="E106" s="117"/>
      <c r="F106" s="117"/>
      <c r="G106" s="117"/>
      <c r="H106" s="117"/>
      <c r="I106" s="117"/>
      <c r="J106" s="118">
        <f>J486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133</v>
      </c>
      <c r="E107" s="117"/>
      <c r="F107" s="117"/>
      <c r="G107" s="117"/>
      <c r="H107" s="117"/>
      <c r="I107" s="117"/>
      <c r="J107" s="118">
        <f>J554</f>
        <v>0</v>
      </c>
      <c r="L107" s="115"/>
      <c r="W107" s="236"/>
    </row>
    <row r="108" spans="2:23" s="9" customFormat="1" ht="19.899999999999999" customHeight="1" x14ac:dyDescent="0.2">
      <c r="B108" s="115"/>
      <c r="D108" s="116" t="s">
        <v>134</v>
      </c>
      <c r="E108" s="117"/>
      <c r="F108" s="117"/>
      <c r="G108" s="117"/>
      <c r="H108" s="117"/>
      <c r="I108" s="117"/>
      <c r="J108" s="118">
        <f>J587</f>
        <v>0</v>
      </c>
      <c r="L108" s="115"/>
      <c r="W108" s="236"/>
    </row>
    <row r="109" spans="2:23" s="8" customFormat="1" ht="24.95" customHeight="1" x14ac:dyDescent="0.2">
      <c r="B109" s="111"/>
      <c r="D109" s="112" t="s">
        <v>135</v>
      </c>
      <c r="E109" s="113"/>
      <c r="F109" s="113"/>
      <c r="G109" s="113"/>
      <c r="H109" s="113"/>
      <c r="I109" s="113"/>
      <c r="J109" s="114">
        <f>J608</f>
        <v>0</v>
      </c>
      <c r="L109" s="111"/>
      <c r="W109" s="235"/>
    </row>
    <row r="110" spans="2:23" s="9" customFormat="1" ht="19.899999999999999" customHeight="1" x14ac:dyDescent="0.2">
      <c r="B110" s="115"/>
      <c r="D110" s="116" t="s">
        <v>136</v>
      </c>
      <c r="E110" s="117"/>
      <c r="F110" s="117"/>
      <c r="G110" s="117"/>
      <c r="H110" s="117"/>
      <c r="I110" s="117"/>
      <c r="J110" s="118">
        <f>J609</f>
        <v>0</v>
      </c>
      <c r="L110" s="115"/>
      <c r="W110" s="236"/>
    </row>
    <row r="111" spans="2:23" s="8" customFormat="1" ht="24.95" customHeight="1" x14ac:dyDescent="0.2">
      <c r="B111" s="111"/>
      <c r="D111" s="112" t="s">
        <v>137</v>
      </c>
      <c r="E111" s="113"/>
      <c r="F111" s="113"/>
      <c r="G111" s="113"/>
      <c r="H111" s="113"/>
      <c r="I111" s="113"/>
      <c r="J111" s="114">
        <f>J629</f>
        <v>0</v>
      </c>
      <c r="L111" s="111"/>
      <c r="W111" s="235"/>
    </row>
    <row r="112" spans="2:23" s="1" customFormat="1" ht="21.75" customHeight="1" x14ac:dyDescent="0.2">
      <c r="B112" s="32"/>
      <c r="L112" s="32"/>
      <c r="W112" s="233"/>
    </row>
    <row r="113" spans="2:65" s="1" customFormat="1" ht="6.95" customHeight="1" x14ac:dyDescent="0.2">
      <c r="B113" s="32"/>
      <c r="L113" s="32"/>
      <c r="W113" s="233"/>
    </row>
    <row r="114" spans="2:65" s="1" customFormat="1" ht="29.25" customHeight="1" x14ac:dyDescent="0.2">
      <c r="B114" s="32"/>
      <c r="C114" s="110" t="s">
        <v>138</v>
      </c>
      <c r="J114" s="119">
        <f>ROUND(J115+J116+J117+J118+J119+J120,2)</f>
        <v>0</v>
      </c>
      <c r="L114" s="32"/>
      <c r="N114" s="120" t="s">
        <v>36</v>
      </c>
      <c r="W114" s="233"/>
    </row>
    <row r="115" spans="2:65" s="1" customFormat="1" ht="18" customHeight="1" x14ac:dyDescent="0.2">
      <c r="B115" s="121"/>
      <c r="C115" s="122"/>
      <c r="D115" s="321" t="s">
        <v>139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ref="BE115:BE120" si="0">IF(N115="základná",J115,0)</f>
        <v>0</v>
      </c>
      <c r="BF115" s="127">
        <f t="shared" ref="BF115:BF120" si="1">IF(N115="znížená",J115,0)</f>
        <v>0</v>
      </c>
      <c r="BG115" s="127">
        <f t="shared" ref="BG115:BG120" si="2">IF(N115="zákl. prenesená",J115,0)</f>
        <v>0</v>
      </c>
      <c r="BH115" s="127">
        <f t="shared" ref="BH115:BH120" si="3">IF(N115="zníž. prenesená",J115,0)</f>
        <v>0</v>
      </c>
      <c r="BI115" s="127">
        <f t="shared" ref="BI115:BI120" si="4">IF(N115="nulová",J115,0)</f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21" t="s">
        <v>141</v>
      </c>
      <c r="E116" s="322"/>
      <c r="F116" s="322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21" t="s">
        <v>142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143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321" t="s">
        <v>144</v>
      </c>
      <c r="E119" s="322"/>
      <c r="F119" s="322"/>
      <c r="G119" s="122"/>
      <c r="H119" s="122"/>
      <c r="I119" s="122"/>
      <c r="J119" s="124"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140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ht="18" customHeight="1" x14ac:dyDescent="0.2">
      <c r="B120" s="121"/>
      <c r="C120" s="122"/>
      <c r="D120" s="123" t="s">
        <v>145</v>
      </c>
      <c r="E120" s="122"/>
      <c r="F120" s="122"/>
      <c r="G120" s="122"/>
      <c r="H120" s="122"/>
      <c r="I120" s="122"/>
      <c r="J120" s="124">
        <f>ROUND(J30*T120,2)</f>
        <v>0</v>
      </c>
      <c r="K120" s="122"/>
      <c r="L120" s="121"/>
      <c r="M120" s="122"/>
      <c r="N120" s="125" t="s">
        <v>38</v>
      </c>
      <c r="O120" s="122"/>
      <c r="P120" s="122"/>
      <c r="Q120" s="122"/>
      <c r="R120" s="122"/>
      <c r="S120" s="122"/>
      <c r="T120" s="122"/>
      <c r="U120" s="122"/>
      <c r="V120" s="122"/>
      <c r="W120" s="237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6" t="s">
        <v>146</v>
      </c>
      <c r="AZ120" s="122"/>
      <c r="BA120" s="122"/>
      <c r="BB120" s="122"/>
      <c r="BC120" s="122"/>
      <c r="BD120" s="122"/>
      <c r="BE120" s="127">
        <f t="shared" si="0"/>
        <v>0</v>
      </c>
      <c r="BF120" s="127">
        <f t="shared" si="1"/>
        <v>0</v>
      </c>
      <c r="BG120" s="127">
        <f t="shared" si="2"/>
        <v>0</v>
      </c>
      <c r="BH120" s="127">
        <f t="shared" si="3"/>
        <v>0</v>
      </c>
      <c r="BI120" s="127">
        <f t="shared" si="4"/>
        <v>0</v>
      </c>
      <c r="BJ120" s="126" t="s">
        <v>81</v>
      </c>
      <c r="BK120" s="122"/>
      <c r="BL120" s="122"/>
      <c r="BM120" s="122"/>
    </row>
    <row r="121" spans="2:65" s="1" customFormat="1" x14ac:dyDescent="0.2">
      <c r="B121" s="32"/>
      <c r="L121" s="32"/>
      <c r="W121" s="233"/>
    </row>
    <row r="122" spans="2:65" s="1" customFormat="1" ht="29.25" customHeight="1" x14ac:dyDescent="0.2">
      <c r="B122" s="32"/>
      <c r="C122" s="128" t="s">
        <v>147</v>
      </c>
      <c r="D122" s="100"/>
      <c r="E122" s="100"/>
      <c r="F122" s="100"/>
      <c r="G122" s="100"/>
      <c r="H122" s="100"/>
      <c r="I122" s="100"/>
      <c r="J122" s="129">
        <f>ROUND(J96+J114,2)</f>
        <v>0</v>
      </c>
      <c r="K122" s="100"/>
      <c r="L122" s="32"/>
      <c r="W122" s="233"/>
    </row>
    <row r="123" spans="2:65" s="1" customFormat="1" ht="6.95" customHeight="1" x14ac:dyDescent="0.2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2"/>
      <c r="W123" s="233"/>
    </row>
    <row r="124" spans="2:65" x14ac:dyDescent="0.2">
      <c r="W124" s="232"/>
    </row>
    <row r="125" spans="2:65" x14ac:dyDescent="0.2">
      <c r="W125" s="232"/>
    </row>
    <row r="126" spans="2:65" x14ac:dyDescent="0.2">
      <c r="W126" s="232"/>
    </row>
    <row r="127" spans="2:65" s="1" customFormat="1" ht="6.95" customHeight="1" x14ac:dyDescent="0.2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32"/>
      <c r="W127" s="233"/>
    </row>
    <row r="128" spans="2:65" s="1" customFormat="1" ht="24.95" customHeight="1" x14ac:dyDescent="0.2">
      <c r="B128" s="32"/>
      <c r="C128" s="21" t="s">
        <v>148</v>
      </c>
      <c r="L128" s="32"/>
      <c r="W128" s="233"/>
    </row>
    <row r="129" spans="2:65" s="1" customFormat="1" ht="6.95" customHeight="1" x14ac:dyDescent="0.2">
      <c r="B129" s="32"/>
      <c r="L129" s="32"/>
      <c r="W129" s="233"/>
    </row>
    <row r="130" spans="2:65" s="1" customFormat="1" ht="12" customHeight="1" x14ac:dyDescent="0.2">
      <c r="B130" s="32"/>
      <c r="C130" s="27" t="s">
        <v>15</v>
      </c>
      <c r="L130" s="32"/>
      <c r="W130" s="233"/>
    </row>
    <row r="131" spans="2:65" s="1" customFormat="1" ht="16.5" customHeight="1" x14ac:dyDescent="0.2">
      <c r="B131" s="32"/>
      <c r="E131" s="317" t="str">
        <f>E7</f>
        <v>Budova MZVaEZ SR - oprava fasády, II. etapa - verzia 2021</v>
      </c>
      <c r="F131" s="318"/>
      <c r="G131" s="318"/>
      <c r="H131" s="318"/>
      <c r="L131" s="32"/>
      <c r="W131" s="233"/>
    </row>
    <row r="132" spans="2:65" s="1" customFormat="1" ht="12" customHeight="1" x14ac:dyDescent="0.2">
      <c r="B132" s="32"/>
      <c r="C132" s="27" t="s">
        <v>109</v>
      </c>
      <c r="L132" s="32"/>
      <c r="W132" s="233"/>
    </row>
    <row r="133" spans="2:65" s="1" customFormat="1" ht="30" customHeight="1" x14ac:dyDescent="0.2">
      <c r="B133" s="32"/>
      <c r="E133" s="298" t="str">
        <f>E9</f>
        <v>2 - Etapa č.II.2 nerealizované vonkajšie fasády nízkopodlažnej prístavby</v>
      </c>
      <c r="F133" s="319"/>
      <c r="G133" s="319"/>
      <c r="H133" s="319"/>
      <c r="L133" s="32"/>
      <c r="W133" s="233"/>
    </row>
    <row r="134" spans="2:65" s="1" customFormat="1" ht="6.95" customHeight="1" x14ac:dyDescent="0.2">
      <c r="B134" s="32"/>
      <c r="L134" s="32"/>
      <c r="W134" s="233"/>
    </row>
    <row r="135" spans="2:65" s="1" customFormat="1" ht="12" customHeight="1" x14ac:dyDescent="0.2">
      <c r="B135" s="32"/>
      <c r="C135" s="27" t="s">
        <v>19</v>
      </c>
      <c r="F135" s="25" t="str">
        <f>F12</f>
        <v>Bratislava</v>
      </c>
      <c r="I135" s="27" t="s">
        <v>21</v>
      </c>
      <c r="J135" s="55" t="str">
        <f>IF(J12="","",J12)</f>
        <v>12. 8. 2021</v>
      </c>
      <c r="L135" s="32"/>
      <c r="W135" s="233"/>
    </row>
    <row r="136" spans="2:65" s="1" customFormat="1" ht="6.95" customHeight="1" x14ac:dyDescent="0.2">
      <c r="B136" s="32"/>
      <c r="L136" s="32"/>
      <c r="W136" s="233"/>
    </row>
    <row r="137" spans="2:65" s="1" customFormat="1" ht="25.7" customHeight="1" x14ac:dyDescent="0.2">
      <c r="B137" s="32"/>
      <c r="C137" s="27" t="s">
        <v>23</v>
      </c>
      <c r="F137" s="25" t="str">
        <f>E15</f>
        <v>MZVaEZ SR</v>
      </c>
      <c r="I137" s="27" t="s">
        <v>28</v>
      </c>
      <c r="J137" s="30" t="str">
        <f>E21</f>
        <v>Ing. arch. Alexander Schleicher, PhD.</v>
      </c>
      <c r="L137" s="32"/>
      <c r="W137" s="233"/>
    </row>
    <row r="138" spans="2:65" s="1" customFormat="1" ht="15.2" customHeight="1" x14ac:dyDescent="0.2">
      <c r="B138" s="32"/>
      <c r="C138" s="27" t="s">
        <v>26</v>
      </c>
      <c r="F138" s="25" t="str">
        <f>IF(E18="","",E18)</f>
        <v>Vyplň údaj</v>
      </c>
      <c r="I138" s="27" t="s">
        <v>30</v>
      </c>
      <c r="J138" s="30" t="str">
        <f>E24</f>
        <v>Rosoft s.r.o.</v>
      </c>
      <c r="L138" s="32"/>
      <c r="W138" s="233"/>
    </row>
    <row r="139" spans="2:65" s="1" customFormat="1" ht="10.35" customHeight="1" x14ac:dyDescent="0.2">
      <c r="B139" s="32"/>
      <c r="L139" s="32"/>
      <c r="W139" s="233"/>
    </row>
    <row r="140" spans="2:65" s="10" customFormat="1" ht="36" x14ac:dyDescent="0.2">
      <c r="B140" s="130"/>
      <c r="C140" s="131" t="s">
        <v>149</v>
      </c>
      <c r="D140" s="132" t="s">
        <v>57</v>
      </c>
      <c r="E140" s="132" t="s">
        <v>53</v>
      </c>
      <c r="F140" s="132" t="s">
        <v>54</v>
      </c>
      <c r="G140" s="132" t="s">
        <v>150</v>
      </c>
      <c r="H140" s="132" t="s">
        <v>151</v>
      </c>
      <c r="I140" s="132" t="s">
        <v>152</v>
      </c>
      <c r="J140" s="133" t="s">
        <v>121</v>
      </c>
      <c r="K140" s="134" t="s">
        <v>153</v>
      </c>
      <c r="L140" s="130"/>
      <c r="M140" s="61" t="s">
        <v>1</v>
      </c>
      <c r="N140" s="62" t="s">
        <v>36</v>
      </c>
      <c r="O140" s="62" t="s">
        <v>154</v>
      </c>
      <c r="P140" s="62" t="s">
        <v>155</v>
      </c>
      <c r="Q140" s="62" t="s">
        <v>156</v>
      </c>
      <c r="R140" s="62" t="s">
        <v>157</v>
      </c>
      <c r="S140" s="62" t="s">
        <v>158</v>
      </c>
      <c r="T140" s="63" t="s">
        <v>159</v>
      </c>
      <c r="W140" s="258" t="s">
        <v>2360</v>
      </c>
    </row>
    <row r="141" spans="2:65" s="1" customFormat="1" ht="22.9" customHeight="1" x14ac:dyDescent="0.25">
      <c r="B141" s="32"/>
      <c r="C141" s="66" t="s">
        <v>117</v>
      </c>
      <c r="J141" s="135">
        <f>BK141</f>
        <v>0</v>
      </c>
      <c r="L141" s="32"/>
      <c r="M141" s="64"/>
      <c r="N141" s="56"/>
      <c r="O141" s="56"/>
      <c r="P141" s="136">
        <f>P142+P428+P608+P629</f>
        <v>0</v>
      </c>
      <c r="Q141" s="56"/>
      <c r="R141" s="136">
        <f>R142+R428+R608+R629</f>
        <v>63.973516050000001</v>
      </c>
      <c r="S141" s="56"/>
      <c r="T141" s="137">
        <f>T142+T428+T608+T629</f>
        <v>34.488694940000002</v>
      </c>
      <c r="W141" s="233"/>
      <c r="AT141" s="17" t="s">
        <v>71</v>
      </c>
      <c r="AU141" s="17" t="s">
        <v>123</v>
      </c>
      <c r="BK141" s="138">
        <f>BK142+BK428+BK608+BK629</f>
        <v>0</v>
      </c>
    </row>
    <row r="142" spans="2:65" s="11" customFormat="1" ht="25.9" customHeight="1" x14ac:dyDescent="0.2">
      <c r="B142" s="139"/>
      <c r="D142" s="140" t="s">
        <v>71</v>
      </c>
      <c r="E142" s="141" t="s">
        <v>160</v>
      </c>
      <c r="F142" s="141" t="s">
        <v>161</v>
      </c>
      <c r="I142" s="142"/>
      <c r="J142" s="143">
        <f>BK142</f>
        <v>0</v>
      </c>
      <c r="L142" s="139"/>
      <c r="M142" s="144"/>
      <c r="P142" s="145">
        <f>P143+P149+P341+P426</f>
        <v>0</v>
      </c>
      <c r="R142" s="145">
        <f>R143+R149+R341+R426</f>
        <v>63.426309230000001</v>
      </c>
      <c r="T142" s="146">
        <f>T143+T149+T341+T426</f>
        <v>33.631043439999999</v>
      </c>
      <c r="W142" s="238"/>
      <c r="AR142" s="140" t="s">
        <v>87</v>
      </c>
      <c r="AT142" s="147" t="s">
        <v>71</v>
      </c>
      <c r="AU142" s="147" t="s">
        <v>72</v>
      </c>
      <c r="AY142" s="140" t="s">
        <v>162</v>
      </c>
      <c r="BK142" s="148">
        <f>BK143+BK149+BK341+BK426</f>
        <v>0</v>
      </c>
    </row>
    <row r="143" spans="2:65" s="11" customFormat="1" ht="22.9" customHeight="1" x14ac:dyDescent="0.2">
      <c r="B143" s="139"/>
      <c r="D143" s="140" t="s">
        <v>71</v>
      </c>
      <c r="E143" s="149" t="s">
        <v>87</v>
      </c>
      <c r="F143" s="149" t="s">
        <v>690</v>
      </c>
      <c r="I143" s="142"/>
      <c r="J143" s="150">
        <f>BK143</f>
        <v>0</v>
      </c>
      <c r="L143" s="139"/>
      <c r="M143" s="144"/>
      <c r="P143" s="145">
        <f>SUM(P144:P148)</f>
        <v>0</v>
      </c>
      <c r="R143" s="145">
        <f>SUM(R144:R148)</f>
        <v>0.54744000000000004</v>
      </c>
      <c r="T143" s="146">
        <f>SUM(T144:T148)</f>
        <v>0</v>
      </c>
      <c r="W143" s="238"/>
      <c r="AR143" s="140" t="s">
        <v>77</v>
      </c>
      <c r="AT143" s="147" t="s">
        <v>71</v>
      </c>
      <c r="AU143" s="147" t="s">
        <v>77</v>
      </c>
      <c r="AY143" s="140" t="s">
        <v>162</v>
      </c>
      <c r="BK143" s="148">
        <f>SUM(BK144:BK148)</f>
        <v>0</v>
      </c>
    </row>
    <row r="144" spans="2:65" s="1" customFormat="1" ht="49.15" customHeight="1" x14ac:dyDescent="0.2">
      <c r="B144" s="121"/>
      <c r="C144" s="151" t="s">
        <v>77</v>
      </c>
      <c r="D144" s="151" t="s">
        <v>164</v>
      </c>
      <c r="E144" s="152" t="s">
        <v>691</v>
      </c>
      <c r="F144" s="153" t="s">
        <v>692</v>
      </c>
      <c r="G144" s="154" t="s">
        <v>340</v>
      </c>
      <c r="H144" s="155">
        <v>12</v>
      </c>
      <c r="I144" s="156"/>
      <c r="J144" s="157">
        <f>ROUND(I144*H144,2)</f>
        <v>0</v>
      </c>
      <c r="K144" s="158"/>
      <c r="L144" s="32"/>
      <c r="M144" s="159" t="s">
        <v>1</v>
      </c>
      <c r="N144" s="120" t="s">
        <v>38</v>
      </c>
      <c r="P144" s="160">
        <f>O144*H144</f>
        <v>0</v>
      </c>
      <c r="Q144" s="160">
        <v>4.5620000000000001E-2</v>
      </c>
      <c r="R144" s="160">
        <f>Q144*H144</f>
        <v>0.54744000000000004</v>
      </c>
      <c r="S144" s="160">
        <v>0</v>
      </c>
      <c r="T144" s="161">
        <f>S144*H144</f>
        <v>0</v>
      </c>
      <c r="W144" s="245"/>
      <c r="AR144" s="162" t="s">
        <v>87</v>
      </c>
      <c r="AT144" s="162" t="s">
        <v>164</v>
      </c>
      <c r="AU144" s="162" t="s">
        <v>81</v>
      </c>
      <c r="AY144" s="17" t="s">
        <v>162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81</v>
      </c>
      <c r="BK144" s="163">
        <f>ROUND(I144*H144,2)</f>
        <v>0</v>
      </c>
      <c r="BL144" s="17" t="s">
        <v>87</v>
      </c>
      <c r="BM144" s="162" t="s">
        <v>693</v>
      </c>
    </row>
    <row r="145" spans="2:65" s="12" customFormat="1" x14ac:dyDescent="0.2">
      <c r="B145" s="164"/>
      <c r="D145" s="165" t="s">
        <v>169</v>
      </c>
      <c r="E145" s="166" t="s">
        <v>1</v>
      </c>
      <c r="F145" s="167" t="s">
        <v>694</v>
      </c>
      <c r="H145" s="166" t="s">
        <v>1</v>
      </c>
      <c r="I145" s="168"/>
      <c r="L145" s="164"/>
      <c r="M145" s="169"/>
      <c r="T145" s="170"/>
      <c r="W145" s="239"/>
      <c r="AT145" s="166" t="s">
        <v>169</v>
      </c>
      <c r="AU145" s="166" t="s">
        <v>81</v>
      </c>
      <c r="AV145" s="12" t="s">
        <v>77</v>
      </c>
      <c r="AW145" s="12" t="s">
        <v>29</v>
      </c>
      <c r="AX145" s="12" t="s">
        <v>72</v>
      </c>
      <c r="AY145" s="166" t="s">
        <v>162</v>
      </c>
    </row>
    <row r="146" spans="2:65" s="13" customFormat="1" x14ac:dyDescent="0.2">
      <c r="B146" s="171"/>
      <c r="D146" s="165" t="s">
        <v>169</v>
      </c>
      <c r="E146" s="172" t="s">
        <v>1</v>
      </c>
      <c r="F146" s="173" t="s">
        <v>695</v>
      </c>
      <c r="H146" s="174">
        <v>4</v>
      </c>
      <c r="I146" s="175"/>
      <c r="L146" s="171"/>
      <c r="M146" s="176"/>
      <c r="T146" s="177"/>
      <c r="W146" s="240"/>
      <c r="AT146" s="172" t="s">
        <v>169</v>
      </c>
      <c r="AU146" s="172" t="s">
        <v>81</v>
      </c>
      <c r="AV146" s="13" t="s">
        <v>81</v>
      </c>
      <c r="AW146" s="13" t="s">
        <v>29</v>
      </c>
      <c r="AX146" s="13" t="s">
        <v>72</v>
      </c>
      <c r="AY146" s="172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696</v>
      </c>
      <c r="H147" s="174">
        <v>8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4" customFormat="1" x14ac:dyDescent="0.2">
      <c r="B148" s="178"/>
      <c r="D148" s="165" t="s">
        <v>169</v>
      </c>
      <c r="E148" s="179" t="s">
        <v>1</v>
      </c>
      <c r="F148" s="180" t="s">
        <v>174</v>
      </c>
      <c r="H148" s="181">
        <v>12</v>
      </c>
      <c r="I148" s="182"/>
      <c r="L148" s="178"/>
      <c r="M148" s="183"/>
      <c r="T148" s="184"/>
      <c r="W148" s="242"/>
      <c r="AT148" s="179" t="s">
        <v>169</v>
      </c>
      <c r="AU148" s="179" t="s">
        <v>81</v>
      </c>
      <c r="AV148" s="14" t="s">
        <v>87</v>
      </c>
      <c r="AW148" s="14" t="s">
        <v>29</v>
      </c>
      <c r="AX148" s="14" t="s">
        <v>77</v>
      </c>
      <c r="AY148" s="179" t="s">
        <v>162</v>
      </c>
    </row>
    <row r="149" spans="2:65" s="11" customFormat="1" ht="22.9" customHeight="1" x14ac:dyDescent="0.2">
      <c r="B149" s="139"/>
      <c r="D149" s="140" t="s">
        <v>71</v>
      </c>
      <c r="E149" s="149" t="s">
        <v>93</v>
      </c>
      <c r="F149" s="149" t="s">
        <v>163</v>
      </c>
      <c r="I149" s="142"/>
      <c r="J149" s="150">
        <f>BK149</f>
        <v>0</v>
      </c>
      <c r="L149" s="139"/>
      <c r="M149" s="144"/>
      <c r="P149" s="145">
        <f>SUM(P150:P340)</f>
        <v>0</v>
      </c>
      <c r="R149" s="145">
        <f>SUM(R150:R340)</f>
        <v>34.139906979999999</v>
      </c>
      <c r="T149" s="146">
        <f>SUM(T150:T340)</f>
        <v>0</v>
      </c>
      <c r="W149" s="238"/>
      <c r="AR149" s="140" t="s">
        <v>77</v>
      </c>
      <c r="AT149" s="147" t="s">
        <v>71</v>
      </c>
      <c r="AU149" s="147" t="s">
        <v>77</v>
      </c>
      <c r="AY149" s="140" t="s">
        <v>162</v>
      </c>
      <c r="BK149" s="148">
        <f>SUM(BK150:BK340)</f>
        <v>0</v>
      </c>
    </row>
    <row r="150" spans="2:65" s="1" customFormat="1" ht="24.2" customHeight="1" x14ac:dyDescent="0.2">
      <c r="B150" s="121"/>
      <c r="C150" s="151" t="s">
        <v>81</v>
      </c>
      <c r="D150" s="151" t="s">
        <v>164</v>
      </c>
      <c r="E150" s="152" t="s">
        <v>165</v>
      </c>
      <c r="F150" s="153" t="s">
        <v>166</v>
      </c>
      <c r="G150" s="154" t="s">
        <v>167</v>
      </c>
      <c r="H150" s="155">
        <v>53.85</v>
      </c>
      <c r="I150" s="156"/>
      <c r="J150" s="157">
        <f>ROUND(I150*H150,2)</f>
        <v>0</v>
      </c>
      <c r="K150" s="158"/>
      <c r="L150" s="32"/>
      <c r="M150" s="159" t="s">
        <v>1</v>
      </c>
      <c r="N150" s="120" t="s">
        <v>38</v>
      </c>
      <c r="P150" s="160">
        <f>O150*H150</f>
        <v>0</v>
      </c>
      <c r="Q150" s="160">
        <v>1.9000000000000004E-4</v>
      </c>
      <c r="R150" s="160">
        <f>Q150*H150</f>
        <v>1.0231500000000003E-2</v>
      </c>
      <c r="S150" s="160">
        <v>0</v>
      </c>
      <c r="T150" s="161">
        <f>S150*H150</f>
        <v>0</v>
      </c>
      <c r="W150" s="245"/>
      <c r="AR150" s="162" t="s">
        <v>87</v>
      </c>
      <c r="AT150" s="162" t="s">
        <v>164</v>
      </c>
      <c r="AU150" s="162" t="s">
        <v>81</v>
      </c>
      <c r="AY150" s="17" t="s">
        <v>162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81</v>
      </c>
      <c r="BK150" s="163">
        <f>ROUND(I150*H150,2)</f>
        <v>0</v>
      </c>
      <c r="BL150" s="17" t="s">
        <v>87</v>
      </c>
      <c r="BM150" s="162" t="s">
        <v>697</v>
      </c>
    </row>
    <row r="151" spans="2:65" s="12" customFormat="1" x14ac:dyDescent="0.2">
      <c r="B151" s="164"/>
      <c r="D151" s="165" t="s">
        <v>169</v>
      </c>
      <c r="E151" s="166" t="s">
        <v>1</v>
      </c>
      <c r="F151" s="167" t="s">
        <v>698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65" s="13" customFormat="1" x14ac:dyDescent="0.2">
      <c r="B152" s="171"/>
      <c r="D152" s="165" t="s">
        <v>169</v>
      </c>
      <c r="E152" s="172" t="s">
        <v>1</v>
      </c>
      <c r="F152" s="173" t="s">
        <v>699</v>
      </c>
      <c r="H152" s="174">
        <v>8.2799999999999976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65" s="12" customFormat="1" x14ac:dyDescent="0.2">
      <c r="B153" s="164"/>
      <c r="D153" s="165" t="s">
        <v>169</v>
      </c>
      <c r="E153" s="166" t="s">
        <v>1</v>
      </c>
      <c r="F153" s="167" t="s">
        <v>700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65" s="13" customFormat="1" x14ac:dyDescent="0.2">
      <c r="B154" s="171"/>
      <c r="D154" s="165" t="s">
        <v>169</v>
      </c>
      <c r="E154" s="172" t="s">
        <v>1</v>
      </c>
      <c r="F154" s="173" t="s">
        <v>701</v>
      </c>
      <c r="H154" s="174">
        <v>0.71999999999999986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65" s="12" customFormat="1" x14ac:dyDescent="0.2">
      <c r="B155" s="164"/>
      <c r="D155" s="165" t="s">
        <v>169</v>
      </c>
      <c r="E155" s="166" t="s">
        <v>1</v>
      </c>
      <c r="F155" s="167" t="s">
        <v>702</v>
      </c>
      <c r="H155" s="166" t="s">
        <v>1</v>
      </c>
      <c r="I155" s="168"/>
      <c r="L155" s="164"/>
      <c r="M155" s="169"/>
      <c r="T155" s="170"/>
      <c r="W155" s="239"/>
      <c r="AT155" s="166" t="s">
        <v>169</v>
      </c>
      <c r="AU155" s="166" t="s">
        <v>81</v>
      </c>
      <c r="AV155" s="12" t="s">
        <v>77</v>
      </c>
      <c r="AW155" s="12" t="s">
        <v>29</v>
      </c>
      <c r="AX155" s="12" t="s">
        <v>72</v>
      </c>
      <c r="AY155" s="166" t="s">
        <v>162</v>
      </c>
    </row>
    <row r="156" spans="2:65" s="13" customFormat="1" x14ac:dyDescent="0.2">
      <c r="B156" s="171"/>
      <c r="D156" s="165" t="s">
        <v>169</v>
      </c>
      <c r="E156" s="172" t="s">
        <v>1</v>
      </c>
      <c r="F156" s="173" t="s">
        <v>703</v>
      </c>
      <c r="H156" s="174">
        <v>44.85</v>
      </c>
      <c r="I156" s="175"/>
      <c r="L156" s="171"/>
      <c r="M156" s="176"/>
      <c r="T156" s="177"/>
      <c r="W156" s="240"/>
      <c r="AT156" s="172" t="s">
        <v>169</v>
      </c>
      <c r="AU156" s="172" t="s">
        <v>81</v>
      </c>
      <c r="AV156" s="13" t="s">
        <v>81</v>
      </c>
      <c r="AW156" s="13" t="s">
        <v>29</v>
      </c>
      <c r="AX156" s="13" t="s">
        <v>72</v>
      </c>
      <c r="AY156" s="172" t="s">
        <v>162</v>
      </c>
    </row>
    <row r="157" spans="2:65" s="14" customFormat="1" x14ac:dyDescent="0.2">
      <c r="B157" s="178"/>
      <c r="D157" s="165" t="s">
        <v>169</v>
      </c>
      <c r="E157" s="179" t="s">
        <v>1</v>
      </c>
      <c r="F157" s="180" t="s">
        <v>174</v>
      </c>
      <c r="H157" s="181">
        <v>53.85</v>
      </c>
      <c r="I157" s="182"/>
      <c r="L157" s="178"/>
      <c r="M157" s="183"/>
      <c r="T157" s="184"/>
      <c r="W157" s="242"/>
      <c r="AT157" s="179" t="s">
        <v>169</v>
      </c>
      <c r="AU157" s="179" t="s">
        <v>81</v>
      </c>
      <c r="AV157" s="14" t="s">
        <v>87</v>
      </c>
      <c r="AW157" s="14" t="s">
        <v>29</v>
      </c>
      <c r="AX157" s="14" t="s">
        <v>77</v>
      </c>
      <c r="AY157" s="179" t="s">
        <v>162</v>
      </c>
    </row>
    <row r="158" spans="2:65" s="1" customFormat="1" ht="24.2" customHeight="1" x14ac:dyDescent="0.2">
      <c r="B158" s="121"/>
      <c r="C158" s="151" t="s">
        <v>84</v>
      </c>
      <c r="D158" s="151" t="s">
        <v>164</v>
      </c>
      <c r="E158" s="152" t="s">
        <v>175</v>
      </c>
      <c r="F158" s="153" t="s">
        <v>176</v>
      </c>
      <c r="G158" s="154" t="s">
        <v>177</v>
      </c>
      <c r="H158" s="155">
        <v>154.69999999999996</v>
      </c>
      <c r="I158" s="156"/>
      <c r="J158" s="157">
        <f>ROUND(I158*H158,2)</f>
        <v>0</v>
      </c>
      <c r="K158" s="158"/>
      <c r="L158" s="32"/>
      <c r="M158" s="159" t="s">
        <v>1</v>
      </c>
      <c r="N158" s="120" t="s">
        <v>38</v>
      </c>
      <c r="P158" s="160">
        <f>O158*H158</f>
        <v>0</v>
      </c>
      <c r="Q158" s="160">
        <v>2.8000000000000004E-3</v>
      </c>
      <c r="R158" s="160">
        <f>Q158*H158</f>
        <v>0.43315999999999993</v>
      </c>
      <c r="S158" s="160">
        <v>0</v>
      </c>
      <c r="T158" s="161">
        <f>S158*H158</f>
        <v>0</v>
      </c>
      <c r="W158" s="245"/>
      <c r="AR158" s="162" t="s">
        <v>87</v>
      </c>
      <c r="AT158" s="162" t="s">
        <v>164</v>
      </c>
      <c r="AU158" s="162" t="s">
        <v>81</v>
      </c>
      <c r="AY158" s="17" t="s">
        <v>162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81</v>
      </c>
      <c r="BK158" s="163">
        <f>ROUND(I158*H158,2)</f>
        <v>0</v>
      </c>
      <c r="BL158" s="17" t="s">
        <v>87</v>
      </c>
      <c r="BM158" s="162" t="s">
        <v>704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705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2" customFormat="1" x14ac:dyDescent="0.2">
      <c r="B160" s="164"/>
      <c r="D160" s="165" t="s">
        <v>169</v>
      </c>
      <c r="E160" s="166" t="s">
        <v>1</v>
      </c>
      <c r="F160" s="167" t="s">
        <v>698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65" s="13" customFormat="1" x14ac:dyDescent="0.2">
      <c r="B161" s="171"/>
      <c r="D161" s="165" t="s">
        <v>169</v>
      </c>
      <c r="E161" s="172" t="s">
        <v>1</v>
      </c>
      <c r="F161" s="173" t="s">
        <v>706</v>
      </c>
      <c r="H161" s="174">
        <v>42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65" s="12" customFormat="1" x14ac:dyDescent="0.2">
      <c r="B162" s="164"/>
      <c r="D162" s="165" t="s">
        <v>169</v>
      </c>
      <c r="E162" s="166" t="s">
        <v>1</v>
      </c>
      <c r="F162" s="167" t="s">
        <v>700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3" customFormat="1" x14ac:dyDescent="0.2">
      <c r="B163" s="171"/>
      <c r="D163" s="165" t="s">
        <v>169</v>
      </c>
      <c r="E163" s="172" t="s">
        <v>1</v>
      </c>
      <c r="F163" s="173" t="s">
        <v>707</v>
      </c>
      <c r="H163" s="174">
        <v>4.8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65" s="12" customFormat="1" x14ac:dyDescent="0.2">
      <c r="B164" s="164"/>
      <c r="D164" s="165" t="s">
        <v>169</v>
      </c>
      <c r="E164" s="166" t="s">
        <v>1</v>
      </c>
      <c r="F164" s="167" t="s">
        <v>702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65" s="13" customFormat="1" x14ac:dyDescent="0.2">
      <c r="B165" s="171"/>
      <c r="D165" s="165" t="s">
        <v>169</v>
      </c>
      <c r="E165" s="172" t="s">
        <v>1</v>
      </c>
      <c r="F165" s="173" t="s">
        <v>708</v>
      </c>
      <c r="H165" s="174">
        <v>107.9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65" s="14" customFormat="1" x14ac:dyDescent="0.2">
      <c r="B166" s="178"/>
      <c r="D166" s="165" t="s">
        <v>169</v>
      </c>
      <c r="E166" s="179" t="s">
        <v>1</v>
      </c>
      <c r="F166" s="180" t="s">
        <v>174</v>
      </c>
      <c r="H166" s="181">
        <v>154.69999999999996</v>
      </c>
      <c r="I166" s="182"/>
      <c r="L166" s="178"/>
      <c r="M166" s="183"/>
      <c r="T166" s="184"/>
      <c r="W166" s="248"/>
      <c r="AT166" s="179" t="s">
        <v>169</v>
      </c>
      <c r="AU166" s="179" t="s">
        <v>81</v>
      </c>
      <c r="AV166" s="14" t="s">
        <v>87</v>
      </c>
      <c r="AW166" s="14" t="s">
        <v>29</v>
      </c>
      <c r="AX166" s="14" t="s">
        <v>77</v>
      </c>
      <c r="AY166" s="179" t="s">
        <v>162</v>
      </c>
    </row>
    <row r="167" spans="2:65" s="1" customFormat="1" ht="24.2" customHeight="1" x14ac:dyDescent="0.2">
      <c r="B167" s="121"/>
      <c r="C167" s="151" t="s">
        <v>87</v>
      </c>
      <c r="D167" s="151" t="s">
        <v>164</v>
      </c>
      <c r="E167" s="152" t="s">
        <v>182</v>
      </c>
      <c r="F167" s="153" t="s">
        <v>183</v>
      </c>
      <c r="G167" s="154" t="s">
        <v>167</v>
      </c>
      <c r="H167" s="155">
        <v>28.574000000000002</v>
      </c>
      <c r="I167" s="156"/>
      <c r="J167" s="157">
        <f>ROUND(I167*H167,2)</f>
        <v>0</v>
      </c>
      <c r="K167" s="158"/>
      <c r="L167" s="32"/>
      <c r="M167" s="159" t="s">
        <v>1</v>
      </c>
      <c r="N167" s="120" t="s">
        <v>38</v>
      </c>
      <c r="P167" s="160">
        <f>O167*H167</f>
        <v>0</v>
      </c>
      <c r="Q167" s="160">
        <v>3.5869999999999999E-2</v>
      </c>
      <c r="R167" s="160">
        <f>Q167*H167</f>
        <v>1.02494938</v>
      </c>
      <c r="S167" s="160">
        <v>0</v>
      </c>
      <c r="T167" s="161">
        <f>S167*H167</f>
        <v>0</v>
      </c>
      <c r="W167" s="245"/>
      <c r="AR167" s="162" t="s">
        <v>87</v>
      </c>
      <c r="AT167" s="162" t="s">
        <v>164</v>
      </c>
      <c r="AU167" s="162" t="s">
        <v>81</v>
      </c>
      <c r="AY167" s="17" t="s">
        <v>162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81</v>
      </c>
      <c r="BK167" s="163">
        <f>ROUND(I167*H167,2)</f>
        <v>0</v>
      </c>
      <c r="BL167" s="17" t="s">
        <v>87</v>
      </c>
      <c r="BM167" s="162" t="s">
        <v>709</v>
      </c>
    </row>
    <row r="168" spans="2:65" s="12" customFormat="1" x14ac:dyDescent="0.2">
      <c r="B168" s="164"/>
      <c r="D168" s="165" t="s">
        <v>169</v>
      </c>
      <c r="E168" s="166" t="s">
        <v>1</v>
      </c>
      <c r="F168" s="167" t="s">
        <v>698</v>
      </c>
      <c r="H168" s="166" t="s">
        <v>1</v>
      </c>
      <c r="I168" s="168"/>
      <c r="L168" s="164"/>
      <c r="M168" s="169"/>
      <c r="T168" s="170"/>
      <c r="W168" s="239"/>
      <c r="AT168" s="166" t="s">
        <v>169</v>
      </c>
      <c r="AU168" s="166" t="s">
        <v>81</v>
      </c>
      <c r="AV168" s="12" t="s">
        <v>77</v>
      </c>
      <c r="AW168" s="12" t="s">
        <v>29</v>
      </c>
      <c r="AX168" s="12" t="s">
        <v>72</v>
      </c>
      <c r="AY168" s="166" t="s">
        <v>162</v>
      </c>
    </row>
    <row r="169" spans="2:65" s="13" customFormat="1" x14ac:dyDescent="0.2">
      <c r="B169" s="171"/>
      <c r="D169" s="165" t="s">
        <v>169</v>
      </c>
      <c r="E169" s="172" t="s">
        <v>1</v>
      </c>
      <c r="F169" s="173" t="s">
        <v>710</v>
      </c>
      <c r="H169" s="174">
        <v>5.7809999999999997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65" s="12" customFormat="1" x14ac:dyDescent="0.2">
      <c r="B170" s="164"/>
      <c r="D170" s="165" t="s">
        <v>169</v>
      </c>
      <c r="E170" s="166" t="s">
        <v>1</v>
      </c>
      <c r="F170" s="167" t="s">
        <v>700</v>
      </c>
      <c r="H170" s="166" t="s">
        <v>1</v>
      </c>
      <c r="I170" s="168"/>
      <c r="L170" s="164"/>
      <c r="M170" s="169"/>
      <c r="T170" s="170"/>
      <c r="W170" s="239"/>
      <c r="AT170" s="166" t="s">
        <v>169</v>
      </c>
      <c r="AU170" s="166" t="s">
        <v>81</v>
      </c>
      <c r="AV170" s="12" t="s">
        <v>77</v>
      </c>
      <c r="AW170" s="12" t="s">
        <v>29</v>
      </c>
      <c r="AX170" s="12" t="s">
        <v>72</v>
      </c>
      <c r="AY170" s="166" t="s">
        <v>162</v>
      </c>
    </row>
    <row r="171" spans="2:65" s="13" customFormat="1" x14ac:dyDescent="0.2">
      <c r="B171" s="171"/>
      <c r="D171" s="165" t="s">
        <v>169</v>
      </c>
      <c r="E171" s="172" t="s">
        <v>1</v>
      </c>
      <c r="F171" s="173" t="s">
        <v>711</v>
      </c>
      <c r="H171" s="174">
        <v>0.73799999999999999</v>
      </c>
      <c r="I171" s="175"/>
      <c r="L171" s="171"/>
      <c r="M171" s="176"/>
      <c r="T171" s="177"/>
      <c r="W171" s="240"/>
      <c r="AT171" s="172" t="s">
        <v>169</v>
      </c>
      <c r="AU171" s="172" t="s">
        <v>81</v>
      </c>
      <c r="AV171" s="13" t="s">
        <v>81</v>
      </c>
      <c r="AW171" s="13" t="s">
        <v>29</v>
      </c>
      <c r="AX171" s="13" t="s">
        <v>72</v>
      </c>
      <c r="AY171" s="172" t="s">
        <v>162</v>
      </c>
    </row>
    <row r="172" spans="2:65" s="12" customFormat="1" x14ac:dyDescent="0.2">
      <c r="B172" s="164"/>
      <c r="D172" s="165" t="s">
        <v>169</v>
      </c>
      <c r="E172" s="166" t="s">
        <v>1</v>
      </c>
      <c r="F172" s="167" t="s">
        <v>702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65" s="13" customFormat="1" x14ac:dyDescent="0.2">
      <c r="B173" s="171"/>
      <c r="D173" s="165" t="s">
        <v>169</v>
      </c>
      <c r="E173" s="172" t="s">
        <v>1</v>
      </c>
      <c r="F173" s="173" t="s">
        <v>712</v>
      </c>
      <c r="H173" s="174">
        <v>19.055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65" s="15" customFormat="1" x14ac:dyDescent="0.2">
      <c r="B174" s="185"/>
      <c r="D174" s="165" t="s">
        <v>169</v>
      </c>
      <c r="E174" s="186" t="s">
        <v>1</v>
      </c>
      <c r="F174" s="187" t="s">
        <v>187</v>
      </c>
      <c r="H174" s="188">
        <v>25.574000000000002</v>
      </c>
      <c r="I174" s="189"/>
      <c r="L174" s="185"/>
      <c r="M174" s="190"/>
      <c r="T174" s="191"/>
      <c r="W174" s="241"/>
      <c r="AT174" s="186" t="s">
        <v>169</v>
      </c>
      <c r="AU174" s="186" t="s">
        <v>81</v>
      </c>
      <c r="AV174" s="15" t="s">
        <v>84</v>
      </c>
      <c r="AW174" s="15" t="s">
        <v>29</v>
      </c>
      <c r="AX174" s="15" t="s">
        <v>72</v>
      </c>
      <c r="AY174" s="186" t="s">
        <v>162</v>
      </c>
    </row>
    <row r="175" spans="2:65" s="12" customFormat="1" ht="33.75" x14ac:dyDescent="0.2">
      <c r="B175" s="164"/>
      <c r="D175" s="165" t="s">
        <v>169</v>
      </c>
      <c r="E175" s="166" t="s">
        <v>1</v>
      </c>
      <c r="F175" s="167" t="s">
        <v>188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65" s="12" customFormat="1" x14ac:dyDescent="0.2">
      <c r="B176" s="164"/>
      <c r="D176" s="165" t="s">
        <v>169</v>
      </c>
      <c r="E176" s="166" t="s">
        <v>1</v>
      </c>
      <c r="F176" s="167" t="s">
        <v>189</v>
      </c>
      <c r="H176" s="166" t="s">
        <v>1</v>
      </c>
      <c r="I176" s="168"/>
      <c r="L176" s="164"/>
      <c r="M176" s="169"/>
      <c r="T176" s="170"/>
      <c r="W176" s="239"/>
      <c r="AT176" s="166" t="s">
        <v>169</v>
      </c>
      <c r="AU176" s="166" t="s">
        <v>81</v>
      </c>
      <c r="AV176" s="12" t="s">
        <v>77</v>
      </c>
      <c r="AW176" s="12" t="s">
        <v>29</v>
      </c>
      <c r="AX176" s="12" t="s">
        <v>72</v>
      </c>
      <c r="AY176" s="166" t="s">
        <v>162</v>
      </c>
    </row>
    <row r="177" spans="2:65" s="13" customFormat="1" x14ac:dyDescent="0.2">
      <c r="B177" s="171"/>
      <c r="D177" s="165" t="s">
        <v>169</v>
      </c>
      <c r="E177" s="172" t="s">
        <v>1</v>
      </c>
      <c r="F177" s="173" t="s">
        <v>713</v>
      </c>
      <c r="H177" s="174">
        <v>3</v>
      </c>
      <c r="I177" s="175"/>
      <c r="L177" s="171"/>
      <c r="M177" s="176"/>
      <c r="T177" s="177"/>
      <c r="W177" s="240"/>
      <c r="AT177" s="172" t="s">
        <v>169</v>
      </c>
      <c r="AU177" s="172" t="s">
        <v>81</v>
      </c>
      <c r="AV177" s="13" t="s">
        <v>81</v>
      </c>
      <c r="AW177" s="13" t="s">
        <v>29</v>
      </c>
      <c r="AX177" s="13" t="s">
        <v>72</v>
      </c>
      <c r="AY177" s="172" t="s">
        <v>162</v>
      </c>
    </row>
    <row r="178" spans="2:65" s="15" customFormat="1" x14ac:dyDescent="0.2">
      <c r="B178" s="185"/>
      <c r="D178" s="165" t="s">
        <v>169</v>
      </c>
      <c r="E178" s="186" t="s">
        <v>1</v>
      </c>
      <c r="F178" s="187" t="s">
        <v>187</v>
      </c>
      <c r="H178" s="188">
        <v>3</v>
      </c>
      <c r="I178" s="189"/>
      <c r="L178" s="185"/>
      <c r="M178" s="190"/>
      <c r="T178" s="191"/>
      <c r="W178" s="241"/>
      <c r="AT178" s="186" t="s">
        <v>169</v>
      </c>
      <c r="AU178" s="186" t="s">
        <v>81</v>
      </c>
      <c r="AV178" s="15" t="s">
        <v>84</v>
      </c>
      <c r="AW178" s="15" t="s">
        <v>29</v>
      </c>
      <c r="AX178" s="15" t="s">
        <v>72</v>
      </c>
      <c r="AY178" s="186" t="s">
        <v>162</v>
      </c>
    </row>
    <row r="179" spans="2:65" s="14" customFormat="1" x14ac:dyDescent="0.2">
      <c r="B179" s="178"/>
      <c r="D179" s="165" t="s">
        <v>169</v>
      </c>
      <c r="E179" s="179" t="s">
        <v>1</v>
      </c>
      <c r="F179" s="180" t="s">
        <v>174</v>
      </c>
      <c r="H179" s="181">
        <v>28.574000000000002</v>
      </c>
      <c r="I179" s="182"/>
      <c r="L179" s="178"/>
      <c r="M179" s="183"/>
      <c r="T179" s="184"/>
      <c r="W179" s="242"/>
      <c r="AT179" s="179" t="s">
        <v>169</v>
      </c>
      <c r="AU179" s="179" t="s">
        <v>81</v>
      </c>
      <c r="AV179" s="14" t="s">
        <v>87</v>
      </c>
      <c r="AW179" s="14" t="s">
        <v>29</v>
      </c>
      <c r="AX179" s="14" t="s">
        <v>77</v>
      </c>
      <c r="AY179" s="179" t="s">
        <v>162</v>
      </c>
    </row>
    <row r="180" spans="2:65" s="12" customFormat="1" ht="22.5" x14ac:dyDescent="0.2">
      <c r="B180" s="164"/>
      <c r="D180" s="165" t="s">
        <v>169</v>
      </c>
      <c r="E180" s="166" t="s">
        <v>1</v>
      </c>
      <c r="F180" s="167" t="s">
        <v>191</v>
      </c>
      <c r="H180" s="166" t="s">
        <v>1</v>
      </c>
      <c r="I180" s="168"/>
      <c r="L180" s="164"/>
      <c r="M180" s="169"/>
      <c r="T180" s="170"/>
      <c r="W180" s="239"/>
      <c r="AT180" s="166" t="s">
        <v>169</v>
      </c>
      <c r="AU180" s="166" t="s">
        <v>81</v>
      </c>
      <c r="AV180" s="12" t="s">
        <v>77</v>
      </c>
      <c r="AW180" s="12" t="s">
        <v>29</v>
      </c>
      <c r="AX180" s="12" t="s">
        <v>72</v>
      </c>
      <c r="AY180" s="166" t="s">
        <v>162</v>
      </c>
    </row>
    <row r="181" spans="2:65" s="1" customFormat="1" ht="62.65" customHeight="1" x14ac:dyDescent="0.2">
      <c r="B181" s="121"/>
      <c r="C181" s="151" t="s">
        <v>90</v>
      </c>
      <c r="D181" s="151" t="s">
        <v>164</v>
      </c>
      <c r="E181" s="152" t="s">
        <v>192</v>
      </c>
      <c r="F181" s="153" t="s">
        <v>193</v>
      </c>
      <c r="G181" s="154" t="s">
        <v>167</v>
      </c>
      <c r="H181" s="155">
        <v>3.835</v>
      </c>
      <c r="I181" s="156"/>
      <c r="J181" s="157">
        <f>ROUND(I181*H181,2)</f>
        <v>0</v>
      </c>
      <c r="K181" s="158"/>
      <c r="L181" s="32"/>
      <c r="M181" s="159" t="s">
        <v>1</v>
      </c>
      <c r="N181" s="120" t="s">
        <v>38</v>
      </c>
      <c r="P181" s="160">
        <f>O181*H181</f>
        <v>0</v>
      </c>
      <c r="Q181" s="160">
        <v>1.6500000000000001E-2</v>
      </c>
      <c r="R181" s="160">
        <f>Q181*H181</f>
        <v>6.32775E-2</v>
      </c>
      <c r="S181" s="160">
        <v>0</v>
      </c>
      <c r="T181" s="161">
        <f>S181*H181</f>
        <v>0</v>
      </c>
      <c r="W181" s="245"/>
      <c r="AR181" s="162" t="s">
        <v>87</v>
      </c>
      <c r="AT181" s="162" t="s">
        <v>164</v>
      </c>
      <c r="AU181" s="162" t="s">
        <v>81</v>
      </c>
      <c r="AY181" s="17" t="s">
        <v>162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7" t="s">
        <v>81</v>
      </c>
      <c r="BK181" s="163">
        <f>ROUND(I181*H181,2)</f>
        <v>0</v>
      </c>
      <c r="BL181" s="17" t="s">
        <v>87</v>
      </c>
      <c r="BM181" s="162" t="s">
        <v>714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195</v>
      </c>
      <c r="H182" s="174">
        <v>3.835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4" customFormat="1" x14ac:dyDescent="0.2">
      <c r="B183" s="178"/>
      <c r="D183" s="165" t="s">
        <v>169</v>
      </c>
      <c r="E183" s="179" t="s">
        <v>1</v>
      </c>
      <c r="F183" s="180" t="s">
        <v>174</v>
      </c>
      <c r="H183" s="181">
        <v>3.835</v>
      </c>
      <c r="I183" s="182"/>
      <c r="L183" s="178"/>
      <c r="M183" s="183"/>
      <c r="T183" s="184"/>
      <c r="W183" s="242"/>
      <c r="AT183" s="179" t="s">
        <v>169</v>
      </c>
      <c r="AU183" s="179" t="s">
        <v>81</v>
      </c>
      <c r="AV183" s="14" t="s">
        <v>87</v>
      </c>
      <c r="AW183" s="14" t="s">
        <v>29</v>
      </c>
      <c r="AX183" s="14" t="s">
        <v>77</v>
      </c>
      <c r="AY183" s="179" t="s">
        <v>162</v>
      </c>
    </row>
    <row r="184" spans="2:65" s="1" customFormat="1" ht="62.65" customHeight="1" x14ac:dyDescent="0.2">
      <c r="B184" s="121"/>
      <c r="C184" s="151" t="s">
        <v>93</v>
      </c>
      <c r="D184" s="151" t="s">
        <v>164</v>
      </c>
      <c r="E184" s="152" t="s">
        <v>196</v>
      </c>
      <c r="F184" s="153" t="s">
        <v>197</v>
      </c>
      <c r="G184" s="154" t="s">
        <v>167</v>
      </c>
      <c r="H184" s="155">
        <v>1.4379999999999999</v>
      </c>
      <c r="I184" s="156"/>
      <c r="J184" s="157">
        <f>ROUND(I184*H184,2)</f>
        <v>0</v>
      </c>
      <c r="K184" s="158"/>
      <c r="L184" s="32"/>
      <c r="M184" s="159" t="s">
        <v>1</v>
      </c>
      <c r="N184" s="120" t="s">
        <v>38</v>
      </c>
      <c r="P184" s="160">
        <f>O184*H184</f>
        <v>0</v>
      </c>
      <c r="Q184" s="160">
        <v>3.3000000000000002E-2</v>
      </c>
      <c r="R184" s="160">
        <f>Q184*H184</f>
        <v>4.7454000000000003E-2</v>
      </c>
      <c r="S184" s="160">
        <v>0</v>
      </c>
      <c r="T184" s="161">
        <f>S184*H184</f>
        <v>0</v>
      </c>
      <c r="W184" s="251"/>
      <c r="AR184" s="162" t="s">
        <v>87</v>
      </c>
      <c r="AT184" s="162" t="s">
        <v>164</v>
      </c>
      <c r="AU184" s="162" t="s">
        <v>81</v>
      </c>
      <c r="AY184" s="17" t="s">
        <v>162</v>
      </c>
      <c r="BE184" s="163">
        <f>IF(N184="základná",J184,0)</f>
        <v>0</v>
      </c>
      <c r="BF184" s="163">
        <f>IF(N184="znížená",J184,0)</f>
        <v>0</v>
      </c>
      <c r="BG184" s="163">
        <f>IF(N184="zákl. prenesená",J184,0)</f>
        <v>0</v>
      </c>
      <c r="BH184" s="163">
        <f>IF(N184="zníž. prenesená",J184,0)</f>
        <v>0</v>
      </c>
      <c r="BI184" s="163">
        <f>IF(N184="nulová",J184,0)</f>
        <v>0</v>
      </c>
      <c r="BJ184" s="17" t="s">
        <v>81</v>
      </c>
      <c r="BK184" s="163">
        <f>ROUND(I184*H184,2)</f>
        <v>0</v>
      </c>
      <c r="BL184" s="17" t="s">
        <v>87</v>
      </c>
      <c r="BM184" s="162" t="s">
        <v>715</v>
      </c>
    </row>
    <row r="185" spans="2:65" s="13" customFormat="1" x14ac:dyDescent="0.2">
      <c r="B185" s="171"/>
      <c r="D185" s="165" t="s">
        <v>169</v>
      </c>
      <c r="E185" s="172" t="s">
        <v>1</v>
      </c>
      <c r="F185" s="173" t="s">
        <v>199</v>
      </c>
      <c r="H185" s="174">
        <v>1.4379999999999999</v>
      </c>
      <c r="I185" s="175"/>
      <c r="L185" s="171"/>
      <c r="M185" s="176"/>
      <c r="T185" s="177"/>
      <c r="W185" s="246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65" s="14" customFormat="1" x14ac:dyDescent="0.2">
      <c r="B186" s="178"/>
      <c r="D186" s="165" t="s">
        <v>169</v>
      </c>
      <c r="E186" s="179" t="s">
        <v>1</v>
      </c>
      <c r="F186" s="180" t="s">
        <v>174</v>
      </c>
      <c r="H186" s="181">
        <v>1.4379999999999999</v>
      </c>
      <c r="I186" s="182"/>
      <c r="L186" s="178"/>
      <c r="M186" s="183"/>
      <c r="T186" s="184"/>
      <c r="W186" s="242"/>
      <c r="AT186" s="179" t="s">
        <v>169</v>
      </c>
      <c r="AU186" s="179" t="s">
        <v>81</v>
      </c>
      <c r="AV186" s="14" t="s">
        <v>87</v>
      </c>
      <c r="AW186" s="14" t="s">
        <v>29</v>
      </c>
      <c r="AX186" s="14" t="s">
        <v>77</v>
      </c>
      <c r="AY186" s="179" t="s">
        <v>162</v>
      </c>
    </row>
    <row r="187" spans="2:65" s="1" customFormat="1" ht="49.15" customHeight="1" x14ac:dyDescent="0.2">
      <c r="B187" s="121"/>
      <c r="C187" s="151" t="s">
        <v>203</v>
      </c>
      <c r="D187" s="151" t="s">
        <v>164</v>
      </c>
      <c r="E187" s="152" t="s">
        <v>200</v>
      </c>
      <c r="F187" s="153" t="s">
        <v>201</v>
      </c>
      <c r="G187" s="154" t="s">
        <v>167</v>
      </c>
      <c r="H187" s="155">
        <v>9.5879999999999992</v>
      </c>
      <c r="I187" s="156"/>
      <c r="J187" s="157">
        <f>ROUND(I187*H187,2)</f>
        <v>0</v>
      </c>
      <c r="K187" s="158"/>
      <c r="L187" s="32"/>
      <c r="M187" s="159" t="s">
        <v>1</v>
      </c>
      <c r="N187" s="120" t="s">
        <v>38</v>
      </c>
      <c r="P187" s="160">
        <f>O187*H187</f>
        <v>0</v>
      </c>
      <c r="Q187" s="160">
        <v>3.3000000000000002E-2</v>
      </c>
      <c r="R187" s="160">
        <f>Q187*H187</f>
        <v>0.31640399999999996</v>
      </c>
      <c r="S187" s="160">
        <v>0</v>
      </c>
      <c r="T187" s="161">
        <f>S187*H187</f>
        <v>0</v>
      </c>
      <c r="W187" s="273"/>
      <c r="AR187" s="162" t="s">
        <v>87</v>
      </c>
      <c r="AT187" s="162" t="s">
        <v>164</v>
      </c>
      <c r="AU187" s="162" t="s">
        <v>81</v>
      </c>
      <c r="AY187" s="17" t="s">
        <v>162</v>
      </c>
      <c r="BE187" s="163">
        <f>IF(N187="základná",J187,0)</f>
        <v>0</v>
      </c>
      <c r="BF187" s="163">
        <f>IF(N187="znížená",J187,0)</f>
        <v>0</v>
      </c>
      <c r="BG187" s="163">
        <f>IF(N187="zákl. prenesená",J187,0)</f>
        <v>0</v>
      </c>
      <c r="BH187" s="163">
        <f>IF(N187="zníž. prenesená",J187,0)</f>
        <v>0</v>
      </c>
      <c r="BI187" s="163">
        <f>IF(N187="nulová",J187,0)</f>
        <v>0</v>
      </c>
      <c r="BJ187" s="17" t="s">
        <v>81</v>
      </c>
      <c r="BK187" s="163">
        <f>ROUND(I187*H187,2)</f>
        <v>0</v>
      </c>
      <c r="BL187" s="17" t="s">
        <v>87</v>
      </c>
      <c r="BM187" s="162" t="s">
        <v>716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103</v>
      </c>
      <c r="H188" s="174">
        <v>9.5879999999999992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4" customFormat="1" x14ac:dyDescent="0.2">
      <c r="B189" s="178"/>
      <c r="D189" s="165" t="s">
        <v>169</v>
      </c>
      <c r="E189" s="179" t="s">
        <v>1</v>
      </c>
      <c r="F189" s="180" t="s">
        <v>174</v>
      </c>
      <c r="H189" s="181">
        <v>9.5879999999999992</v>
      </c>
      <c r="I189" s="182"/>
      <c r="L189" s="178"/>
      <c r="M189" s="183"/>
      <c r="T189" s="184"/>
      <c r="W189" s="242"/>
      <c r="AT189" s="179" t="s">
        <v>169</v>
      </c>
      <c r="AU189" s="179" t="s">
        <v>81</v>
      </c>
      <c r="AV189" s="14" t="s">
        <v>87</v>
      </c>
      <c r="AW189" s="14" t="s">
        <v>29</v>
      </c>
      <c r="AX189" s="14" t="s">
        <v>77</v>
      </c>
      <c r="AY189" s="179" t="s">
        <v>162</v>
      </c>
    </row>
    <row r="190" spans="2:65" s="1" customFormat="1" ht="62.65" customHeight="1" x14ac:dyDescent="0.2">
      <c r="B190" s="121"/>
      <c r="C190" s="151" t="s">
        <v>210</v>
      </c>
      <c r="D190" s="151" t="s">
        <v>164</v>
      </c>
      <c r="E190" s="152" t="s">
        <v>204</v>
      </c>
      <c r="F190" s="153" t="s">
        <v>193</v>
      </c>
      <c r="G190" s="154" t="s">
        <v>167</v>
      </c>
      <c r="H190" s="155">
        <v>178.74600000000001</v>
      </c>
      <c r="I190" s="156"/>
      <c r="J190" s="157">
        <f>ROUND(I190*H190,2)</f>
        <v>0</v>
      </c>
      <c r="K190" s="158"/>
      <c r="L190" s="32"/>
      <c r="M190" s="159" t="s">
        <v>1</v>
      </c>
      <c r="N190" s="120" t="s">
        <v>38</v>
      </c>
      <c r="P190" s="160">
        <f>O190*H190</f>
        <v>0</v>
      </c>
      <c r="Q190" s="160">
        <v>1.575E-2</v>
      </c>
      <c r="R190" s="160">
        <f>Q190*H190</f>
        <v>2.8152495000000002</v>
      </c>
      <c r="S190" s="160">
        <v>0</v>
      </c>
      <c r="T190" s="161">
        <f>S190*H190</f>
        <v>0</v>
      </c>
      <c r="W190" s="245"/>
      <c r="AR190" s="162" t="s">
        <v>87</v>
      </c>
      <c r="AT190" s="162" t="s">
        <v>164</v>
      </c>
      <c r="AU190" s="162" t="s">
        <v>81</v>
      </c>
      <c r="AY190" s="17" t="s">
        <v>162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7" t="s">
        <v>81</v>
      </c>
      <c r="BK190" s="163">
        <f>ROUND(I190*H190,2)</f>
        <v>0</v>
      </c>
      <c r="BL190" s="17" t="s">
        <v>87</v>
      </c>
      <c r="BM190" s="162" t="s">
        <v>717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209</v>
      </c>
      <c r="H191" s="174">
        <v>10.693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206</v>
      </c>
      <c r="H192" s="174">
        <v>163.774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3" customFormat="1" x14ac:dyDescent="0.2">
      <c r="B193" s="171"/>
      <c r="D193" s="165" t="s">
        <v>169</v>
      </c>
      <c r="E193" s="172" t="s">
        <v>1</v>
      </c>
      <c r="F193" s="173" t="s">
        <v>207</v>
      </c>
      <c r="H193" s="174">
        <v>4.2789999999999999</v>
      </c>
      <c r="I193" s="175"/>
      <c r="L193" s="171"/>
      <c r="M193" s="176"/>
      <c r="T193" s="177"/>
      <c r="W193" s="240"/>
      <c r="AT193" s="172" t="s">
        <v>169</v>
      </c>
      <c r="AU193" s="172" t="s">
        <v>81</v>
      </c>
      <c r="AV193" s="13" t="s">
        <v>81</v>
      </c>
      <c r="AW193" s="13" t="s">
        <v>29</v>
      </c>
      <c r="AX193" s="13" t="s">
        <v>72</v>
      </c>
      <c r="AY193" s="172" t="s">
        <v>162</v>
      </c>
    </row>
    <row r="194" spans="2:65" s="14" customFormat="1" x14ac:dyDescent="0.2">
      <c r="B194" s="178"/>
      <c r="D194" s="165" t="s">
        <v>169</v>
      </c>
      <c r="E194" s="179" t="s">
        <v>1</v>
      </c>
      <c r="F194" s="180" t="s">
        <v>174</v>
      </c>
      <c r="H194" s="181">
        <v>178.74600000000001</v>
      </c>
      <c r="I194" s="182"/>
      <c r="L194" s="178"/>
      <c r="M194" s="183"/>
      <c r="T194" s="184"/>
      <c r="W194" s="242"/>
      <c r="AT194" s="179" t="s">
        <v>169</v>
      </c>
      <c r="AU194" s="179" t="s">
        <v>81</v>
      </c>
      <c r="AV194" s="14" t="s">
        <v>87</v>
      </c>
      <c r="AW194" s="14" t="s">
        <v>29</v>
      </c>
      <c r="AX194" s="14" t="s">
        <v>77</v>
      </c>
      <c r="AY194" s="179" t="s">
        <v>162</v>
      </c>
    </row>
    <row r="195" spans="2:65" s="1" customFormat="1" ht="62.65" customHeight="1" x14ac:dyDescent="0.2">
      <c r="B195" s="121"/>
      <c r="C195" s="151" t="s">
        <v>218</v>
      </c>
      <c r="D195" s="151" t="s">
        <v>164</v>
      </c>
      <c r="E195" s="152" t="s">
        <v>211</v>
      </c>
      <c r="F195" s="153" t="s">
        <v>212</v>
      </c>
      <c r="G195" s="154" t="s">
        <v>167</v>
      </c>
      <c r="H195" s="155">
        <v>67.03</v>
      </c>
      <c r="I195" s="156"/>
      <c r="J195" s="157">
        <f>ROUND(I195*H195,2)</f>
        <v>0</v>
      </c>
      <c r="K195" s="158"/>
      <c r="L195" s="32"/>
      <c r="M195" s="159" t="s">
        <v>1</v>
      </c>
      <c r="N195" s="120" t="s">
        <v>38</v>
      </c>
      <c r="P195" s="160">
        <f>O195*H195</f>
        <v>0</v>
      </c>
      <c r="Q195" s="160">
        <v>3.15E-2</v>
      </c>
      <c r="R195" s="160">
        <f>Q195*H195</f>
        <v>2.1114450000000002</v>
      </c>
      <c r="S195" s="160">
        <v>0</v>
      </c>
      <c r="T195" s="161">
        <f>S195*H195</f>
        <v>0</v>
      </c>
      <c r="W195" s="251"/>
      <c r="AR195" s="162" t="s">
        <v>87</v>
      </c>
      <c r="AT195" s="162" t="s">
        <v>164</v>
      </c>
      <c r="AU195" s="162" t="s">
        <v>81</v>
      </c>
      <c r="AY195" s="17" t="s">
        <v>162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81</v>
      </c>
      <c r="BK195" s="163">
        <f>ROUND(I195*H195,2)</f>
        <v>0</v>
      </c>
      <c r="BL195" s="17" t="s">
        <v>87</v>
      </c>
      <c r="BM195" s="162" t="s">
        <v>718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217</v>
      </c>
      <c r="H196" s="174">
        <v>4.01</v>
      </c>
      <c r="I196" s="175"/>
      <c r="L196" s="171"/>
      <c r="M196" s="176"/>
      <c r="T196" s="177"/>
      <c r="W196" s="246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3" customFormat="1" x14ac:dyDescent="0.2">
      <c r="B197" s="171"/>
      <c r="D197" s="165" t="s">
        <v>169</v>
      </c>
      <c r="E197" s="172" t="s">
        <v>1</v>
      </c>
      <c r="F197" s="173" t="s">
        <v>214</v>
      </c>
      <c r="H197" s="174">
        <v>61.414999999999999</v>
      </c>
      <c r="I197" s="175"/>
      <c r="L197" s="171"/>
      <c r="M197" s="176"/>
      <c r="T197" s="177"/>
      <c r="W197" s="240"/>
      <c r="AT197" s="172" t="s">
        <v>169</v>
      </c>
      <c r="AU197" s="172" t="s">
        <v>81</v>
      </c>
      <c r="AV197" s="13" t="s">
        <v>81</v>
      </c>
      <c r="AW197" s="13" t="s">
        <v>29</v>
      </c>
      <c r="AX197" s="13" t="s">
        <v>72</v>
      </c>
      <c r="AY197" s="172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215</v>
      </c>
      <c r="H198" s="174">
        <v>1.605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4" customFormat="1" x14ac:dyDescent="0.2">
      <c r="B199" s="178"/>
      <c r="D199" s="165" t="s">
        <v>169</v>
      </c>
      <c r="E199" s="179" t="s">
        <v>1</v>
      </c>
      <c r="F199" s="180" t="s">
        <v>174</v>
      </c>
      <c r="H199" s="181">
        <v>67.03</v>
      </c>
      <c r="I199" s="182"/>
      <c r="L199" s="178"/>
      <c r="M199" s="183"/>
      <c r="T199" s="184"/>
      <c r="W199" s="242"/>
      <c r="AT199" s="179" t="s">
        <v>169</v>
      </c>
      <c r="AU199" s="179" t="s">
        <v>81</v>
      </c>
      <c r="AV199" s="14" t="s">
        <v>87</v>
      </c>
      <c r="AW199" s="14" t="s">
        <v>29</v>
      </c>
      <c r="AX199" s="14" t="s">
        <v>77</v>
      </c>
      <c r="AY199" s="179" t="s">
        <v>162</v>
      </c>
    </row>
    <row r="200" spans="2:65" s="1" customFormat="1" ht="44.25" customHeight="1" x14ac:dyDescent="0.2">
      <c r="B200" s="121"/>
      <c r="C200" s="151" t="s">
        <v>222</v>
      </c>
      <c r="D200" s="151" t="s">
        <v>164</v>
      </c>
      <c r="E200" s="152" t="s">
        <v>219</v>
      </c>
      <c r="F200" s="153" t="s">
        <v>220</v>
      </c>
      <c r="G200" s="154" t="s">
        <v>167</v>
      </c>
      <c r="H200" s="155">
        <v>446.86399999999998</v>
      </c>
      <c r="I200" s="156"/>
      <c r="J200" s="157">
        <f>ROUND(I200*H200,2)</f>
        <v>0</v>
      </c>
      <c r="K200" s="158"/>
      <c r="L200" s="32"/>
      <c r="M200" s="159" t="s">
        <v>1</v>
      </c>
      <c r="N200" s="120" t="s">
        <v>38</v>
      </c>
      <c r="P200" s="160">
        <f>O200*H200</f>
        <v>0</v>
      </c>
      <c r="Q200" s="160">
        <v>3.15E-2</v>
      </c>
      <c r="R200" s="160">
        <f>Q200*H200</f>
        <v>14.076215999999999</v>
      </c>
      <c r="S200" s="160">
        <v>0</v>
      </c>
      <c r="T200" s="161">
        <f>S200*H200</f>
        <v>0</v>
      </c>
      <c r="W200" s="268"/>
      <c r="AR200" s="162" t="s">
        <v>87</v>
      </c>
      <c r="AT200" s="162" t="s">
        <v>164</v>
      </c>
      <c r="AU200" s="162" t="s">
        <v>81</v>
      </c>
      <c r="AY200" s="17" t="s">
        <v>162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7" t="s">
        <v>81</v>
      </c>
      <c r="BK200" s="163">
        <f>ROUND(I200*H200,2)</f>
        <v>0</v>
      </c>
      <c r="BL200" s="17" t="s">
        <v>87</v>
      </c>
      <c r="BM200" s="162" t="s">
        <v>719</v>
      </c>
    </row>
    <row r="201" spans="2:65" s="13" customFormat="1" x14ac:dyDescent="0.2">
      <c r="B201" s="171"/>
      <c r="D201" s="165" t="s">
        <v>169</v>
      </c>
      <c r="E201" s="172" t="s">
        <v>1</v>
      </c>
      <c r="F201" s="173" t="s">
        <v>101</v>
      </c>
      <c r="H201" s="174">
        <v>26.731999999999999</v>
      </c>
      <c r="I201" s="175"/>
      <c r="L201" s="171"/>
      <c r="M201" s="176"/>
      <c r="T201" s="177"/>
      <c r="W201" s="240"/>
      <c r="AT201" s="172" t="s">
        <v>169</v>
      </c>
      <c r="AU201" s="172" t="s">
        <v>81</v>
      </c>
      <c r="AV201" s="13" t="s">
        <v>81</v>
      </c>
      <c r="AW201" s="13" t="s">
        <v>29</v>
      </c>
      <c r="AX201" s="13" t="s">
        <v>72</v>
      </c>
      <c r="AY201" s="172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105</v>
      </c>
      <c r="H202" s="174">
        <v>409.435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3" customFormat="1" x14ac:dyDescent="0.2">
      <c r="B203" s="171"/>
      <c r="D203" s="165" t="s">
        <v>169</v>
      </c>
      <c r="E203" s="172" t="s">
        <v>1</v>
      </c>
      <c r="F203" s="173" t="s">
        <v>110</v>
      </c>
      <c r="H203" s="174">
        <v>10.696999999999999</v>
      </c>
      <c r="I203" s="175"/>
      <c r="L203" s="171"/>
      <c r="M203" s="176"/>
      <c r="T203" s="177"/>
      <c r="W203" s="240"/>
      <c r="AT203" s="172" t="s">
        <v>169</v>
      </c>
      <c r="AU203" s="172" t="s">
        <v>81</v>
      </c>
      <c r="AV203" s="13" t="s">
        <v>81</v>
      </c>
      <c r="AW203" s="13" t="s">
        <v>29</v>
      </c>
      <c r="AX203" s="13" t="s">
        <v>72</v>
      </c>
      <c r="AY203" s="172" t="s">
        <v>162</v>
      </c>
    </row>
    <row r="204" spans="2:65" s="14" customFormat="1" x14ac:dyDescent="0.2">
      <c r="B204" s="178"/>
      <c r="D204" s="165" t="s">
        <v>169</v>
      </c>
      <c r="E204" s="179" t="s">
        <v>1</v>
      </c>
      <c r="F204" s="180" t="s">
        <v>174</v>
      </c>
      <c r="H204" s="181">
        <v>446.86399999999998</v>
      </c>
      <c r="I204" s="182"/>
      <c r="L204" s="178"/>
      <c r="M204" s="183"/>
      <c r="T204" s="184"/>
      <c r="W204" s="242"/>
      <c r="AT204" s="179" t="s">
        <v>169</v>
      </c>
      <c r="AU204" s="179" t="s">
        <v>81</v>
      </c>
      <c r="AV204" s="14" t="s">
        <v>87</v>
      </c>
      <c r="AW204" s="14" t="s">
        <v>29</v>
      </c>
      <c r="AX204" s="14" t="s">
        <v>77</v>
      </c>
      <c r="AY204" s="179" t="s">
        <v>162</v>
      </c>
    </row>
    <row r="205" spans="2:65" s="1" customFormat="1" ht="76.349999999999994" customHeight="1" x14ac:dyDescent="0.2">
      <c r="B205" s="121"/>
      <c r="C205" s="151" t="s">
        <v>245</v>
      </c>
      <c r="D205" s="151" t="s">
        <v>164</v>
      </c>
      <c r="E205" s="152" t="s">
        <v>223</v>
      </c>
      <c r="F205" s="153" t="s">
        <v>224</v>
      </c>
      <c r="G205" s="154" t="s">
        <v>167</v>
      </c>
      <c r="H205" s="155">
        <v>10.696999999999999</v>
      </c>
      <c r="I205" s="156"/>
      <c r="J205" s="157">
        <f>ROUND(I205*H205,2)</f>
        <v>0</v>
      </c>
      <c r="K205" s="158"/>
      <c r="L205" s="32"/>
      <c r="M205" s="159" t="s">
        <v>1</v>
      </c>
      <c r="N205" s="120" t="s">
        <v>38</v>
      </c>
      <c r="P205" s="160">
        <f>O205*H205</f>
        <v>0</v>
      </c>
      <c r="Q205" s="160">
        <v>1.3680000000000001E-2</v>
      </c>
      <c r="R205" s="160">
        <f>Q205*H205</f>
        <v>0.14633496000000001</v>
      </c>
      <c r="S205" s="160">
        <v>0</v>
      </c>
      <c r="T205" s="161">
        <f>S205*H205</f>
        <v>0</v>
      </c>
      <c r="W205" s="266"/>
      <c r="AR205" s="162" t="s">
        <v>87</v>
      </c>
      <c r="AT205" s="162" t="s">
        <v>164</v>
      </c>
      <c r="AU205" s="162" t="s">
        <v>81</v>
      </c>
      <c r="AY205" s="17" t="s">
        <v>162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7" t="s">
        <v>81</v>
      </c>
      <c r="BK205" s="163">
        <f>ROUND(I205*H205,2)</f>
        <v>0</v>
      </c>
      <c r="BL205" s="17" t="s">
        <v>87</v>
      </c>
      <c r="BM205" s="162" t="s">
        <v>720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226</v>
      </c>
      <c r="H206" s="166" t="s">
        <v>1</v>
      </c>
      <c r="I206" s="168"/>
      <c r="L206" s="164"/>
      <c r="M206" s="169"/>
      <c r="T206" s="170"/>
      <c r="W206" s="252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721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722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51" s="12" customFormat="1" x14ac:dyDescent="0.2">
      <c r="B209" s="164"/>
      <c r="D209" s="165" t="s">
        <v>169</v>
      </c>
      <c r="E209" s="166" t="s">
        <v>1</v>
      </c>
      <c r="F209" s="167" t="s">
        <v>228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51" s="12" customFormat="1" x14ac:dyDescent="0.2">
      <c r="B210" s="164"/>
      <c r="D210" s="165" t="s">
        <v>169</v>
      </c>
      <c r="E210" s="166" t="s">
        <v>1</v>
      </c>
      <c r="F210" s="167" t="s">
        <v>723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51" s="13" customFormat="1" x14ac:dyDescent="0.2">
      <c r="B211" s="171"/>
      <c r="D211" s="165" t="s">
        <v>169</v>
      </c>
      <c r="E211" s="172" t="s">
        <v>1</v>
      </c>
      <c r="F211" s="173" t="s">
        <v>724</v>
      </c>
      <c r="H211" s="174">
        <v>1.9650000000000001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51" s="12" customFormat="1" x14ac:dyDescent="0.2">
      <c r="B212" s="164"/>
      <c r="D212" s="165" t="s">
        <v>169</v>
      </c>
      <c r="E212" s="166" t="s">
        <v>1</v>
      </c>
      <c r="F212" s="167" t="s">
        <v>725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51" s="12" customFormat="1" x14ac:dyDescent="0.2">
      <c r="B213" s="164"/>
      <c r="D213" s="165" t="s">
        <v>169</v>
      </c>
      <c r="E213" s="166" t="s">
        <v>1</v>
      </c>
      <c r="F213" s="167" t="s">
        <v>250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51" s="12" customFormat="1" x14ac:dyDescent="0.2">
      <c r="B214" s="164"/>
      <c r="D214" s="165" t="s">
        <v>169</v>
      </c>
      <c r="E214" s="166" t="s">
        <v>1</v>
      </c>
      <c r="F214" s="167" t="s">
        <v>726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51" s="13" customFormat="1" x14ac:dyDescent="0.2">
      <c r="B215" s="171"/>
      <c r="D215" s="165" t="s">
        <v>169</v>
      </c>
      <c r="E215" s="172" t="s">
        <v>1</v>
      </c>
      <c r="F215" s="173" t="s">
        <v>727</v>
      </c>
      <c r="H215" s="174">
        <v>5.8170000000000002</v>
      </c>
      <c r="I215" s="175"/>
      <c r="L215" s="171"/>
      <c r="M215" s="176"/>
      <c r="T215" s="177"/>
      <c r="W215" s="240"/>
      <c r="AT215" s="172" t="s">
        <v>169</v>
      </c>
      <c r="AU215" s="172" t="s">
        <v>81</v>
      </c>
      <c r="AV215" s="13" t="s">
        <v>81</v>
      </c>
      <c r="AW215" s="13" t="s">
        <v>29</v>
      </c>
      <c r="AX215" s="13" t="s">
        <v>72</v>
      </c>
      <c r="AY215" s="172" t="s">
        <v>162</v>
      </c>
    </row>
    <row r="216" spans="2:51" s="12" customFormat="1" x14ac:dyDescent="0.2">
      <c r="B216" s="164"/>
      <c r="D216" s="165" t="s">
        <v>169</v>
      </c>
      <c r="E216" s="166" t="s">
        <v>1</v>
      </c>
      <c r="F216" s="167" t="s">
        <v>728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729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730</v>
      </c>
      <c r="H218" s="174">
        <v>0.185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228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2" customFormat="1" x14ac:dyDescent="0.2">
      <c r="B220" s="164"/>
      <c r="D220" s="165" t="s">
        <v>169</v>
      </c>
      <c r="E220" s="166" t="s">
        <v>1</v>
      </c>
      <c r="F220" s="167" t="s">
        <v>731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51" s="13" customFormat="1" x14ac:dyDescent="0.2">
      <c r="B221" s="171"/>
      <c r="D221" s="165" t="s">
        <v>169</v>
      </c>
      <c r="E221" s="172" t="s">
        <v>1</v>
      </c>
      <c r="F221" s="173" t="s">
        <v>732</v>
      </c>
      <c r="H221" s="174">
        <v>2.73</v>
      </c>
      <c r="I221" s="175"/>
      <c r="L221" s="171"/>
      <c r="M221" s="176"/>
      <c r="T221" s="177"/>
      <c r="W221" s="240"/>
      <c r="AT221" s="172" t="s">
        <v>169</v>
      </c>
      <c r="AU221" s="172" t="s">
        <v>81</v>
      </c>
      <c r="AV221" s="13" t="s">
        <v>81</v>
      </c>
      <c r="AW221" s="13" t="s">
        <v>29</v>
      </c>
      <c r="AX221" s="13" t="s">
        <v>72</v>
      </c>
      <c r="AY221" s="172" t="s">
        <v>162</v>
      </c>
    </row>
    <row r="222" spans="2:51" s="15" customFormat="1" x14ac:dyDescent="0.2">
      <c r="B222" s="185"/>
      <c r="D222" s="165" t="s">
        <v>169</v>
      </c>
      <c r="E222" s="186" t="s">
        <v>110</v>
      </c>
      <c r="F222" s="187" t="s">
        <v>187</v>
      </c>
      <c r="H222" s="188">
        <v>10.696999999999999</v>
      </c>
      <c r="I222" s="189"/>
      <c r="L222" s="185"/>
      <c r="M222" s="190"/>
      <c r="T222" s="191"/>
      <c r="W222" s="241"/>
      <c r="AT222" s="186" t="s">
        <v>169</v>
      </c>
      <c r="AU222" s="186" t="s">
        <v>81</v>
      </c>
      <c r="AV222" s="15" t="s">
        <v>84</v>
      </c>
      <c r="AW222" s="15" t="s">
        <v>29</v>
      </c>
      <c r="AX222" s="15" t="s">
        <v>72</v>
      </c>
      <c r="AY222" s="186" t="s">
        <v>162</v>
      </c>
    </row>
    <row r="223" spans="2:51" s="14" customFormat="1" x14ac:dyDescent="0.2">
      <c r="B223" s="178"/>
      <c r="D223" s="165" t="s">
        <v>169</v>
      </c>
      <c r="E223" s="179" t="s">
        <v>1</v>
      </c>
      <c r="F223" s="180" t="s">
        <v>174</v>
      </c>
      <c r="H223" s="181">
        <v>10.696999999999999</v>
      </c>
      <c r="I223" s="182"/>
      <c r="L223" s="178"/>
      <c r="M223" s="183"/>
      <c r="T223" s="184"/>
      <c r="W223" s="242"/>
      <c r="AT223" s="179" t="s">
        <v>169</v>
      </c>
      <c r="AU223" s="179" t="s">
        <v>81</v>
      </c>
      <c r="AV223" s="14" t="s">
        <v>87</v>
      </c>
      <c r="AW223" s="14" t="s">
        <v>29</v>
      </c>
      <c r="AX223" s="14" t="s">
        <v>77</v>
      </c>
      <c r="AY223" s="179" t="s">
        <v>162</v>
      </c>
    </row>
    <row r="224" spans="2:51" s="12" customFormat="1" ht="33.75" x14ac:dyDescent="0.2">
      <c r="B224" s="164"/>
      <c r="D224" s="165" t="s">
        <v>169</v>
      </c>
      <c r="E224" s="166" t="s">
        <v>1</v>
      </c>
      <c r="F224" s="167" t="s">
        <v>231</v>
      </c>
      <c r="H224" s="166" t="s">
        <v>1</v>
      </c>
      <c r="I224" s="168"/>
      <c r="L224" s="164"/>
      <c r="M224" s="169"/>
      <c r="T224" s="170"/>
      <c r="W224" s="239"/>
      <c r="AT224" s="166" t="s">
        <v>169</v>
      </c>
      <c r="AU224" s="166" t="s">
        <v>81</v>
      </c>
      <c r="AV224" s="12" t="s">
        <v>77</v>
      </c>
      <c r="AW224" s="12" t="s">
        <v>29</v>
      </c>
      <c r="AX224" s="12" t="s">
        <v>72</v>
      </c>
      <c r="AY224" s="166" t="s">
        <v>162</v>
      </c>
    </row>
    <row r="225" spans="2:65" s="12" customFormat="1" ht="33.75" x14ac:dyDescent="0.2">
      <c r="B225" s="164"/>
      <c r="D225" s="165" t="s">
        <v>169</v>
      </c>
      <c r="E225" s="166" t="s">
        <v>1</v>
      </c>
      <c r="F225" s="167" t="s">
        <v>232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2" customFormat="1" x14ac:dyDescent="0.2">
      <c r="B226" s="164"/>
      <c r="D226" s="165" t="s">
        <v>169</v>
      </c>
      <c r="E226" s="166" t="s">
        <v>1</v>
      </c>
      <c r="F226" s="167" t="s">
        <v>233</v>
      </c>
      <c r="H226" s="166" t="s">
        <v>1</v>
      </c>
      <c r="I226" s="168"/>
      <c r="L226" s="164"/>
      <c r="M226" s="169"/>
      <c r="T226" s="170"/>
      <c r="W226" s="239"/>
      <c r="AT226" s="166" t="s">
        <v>169</v>
      </c>
      <c r="AU226" s="166" t="s">
        <v>81</v>
      </c>
      <c r="AV226" s="12" t="s">
        <v>77</v>
      </c>
      <c r="AW226" s="12" t="s">
        <v>29</v>
      </c>
      <c r="AX226" s="12" t="s">
        <v>72</v>
      </c>
      <c r="AY226" s="166" t="s">
        <v>162</v>
      </c>
    </row>
    <row r="227" spans="2:65" s="12" customFormat="1" ht="33.75" x14ac:dyDescent="0.2">
      <c r="B227" s="164"/>
      <c r="D227" s="165" t="s">
        <v>169</v>
      </c>
      <c r="E227" s="166" t="s">
        <v>1</v>
      </c>
      <c r="F227" s="167" t="s">
        <v>234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2" customFormat="1" x14ac:dyDescent="0.2">
      <c r="B228" s="164"/>
      <c r="D228" s="165" t="s">
        <v>169</v>
      </c>
      <c r="E228" s="166" t="s">
        <v>1</v>
      </c>
      <c r="F228" s="167" t="s">
        <v>235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236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2" customFormat="1" x14ac:dyDescent="0.2">
      <c r="B230" s="164"/>
      <c r="D230" s="165" t="s">
        <v>169</v>
      </c>
      <c r="E230" s="166" t="s">
        <v>1</v>
      </c>
      <c r="F230" s="167" t="s">
        <v>237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238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2" customFormat="1" ht="22.5" x14ac:dyDescent="0.2">
      <c r="B232" s="164"/>
      <c r="D232" s="165" t="s">
        <v>169</v>
      </c>
      <c r="E232" s="166" t="s">
        <v>1</v>
      </c>
      <c r="F232" s="167" t="s">
        <v>239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65" s="12" customFormat="1" ht="33.75" x14ac:dyDescent="0.2">
      <c r="B233" s="164"/>
      <c r="D233" s="165" t="s">
        <v>169</v>
      </c>
      <c r="E233" s="166" t="s">
        <v>1</v>
      </c>
      <c r="F233" s="167" t="s">
        <v>240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2" customFormat="1" ht="33.75" x14ac:dyDescent="0.2">
      <c r="B234" s="164"/>
      <c r="D234" s="165" t="s">
        <v>169</v>
      </c>
      <c r="E234" s="166" t="s">
        <v>1</v>
      </c>
      <c r="F234" s="167" t="s">
        <v>241</v>
      </c>
      <c r="H234" s="166" t="s">
        <v>1</v>
      </c>
      <c r="I234" s="168"/>
      <c r="L234" s="164"/>
      <c r="M234" s="169"/>
      <c r="T234" s="170"/>
      <c r="W234" s="239"/>
      <c r="AT234" s="166" t="s">
        <v>169</v>
      </c>
      <c r="AU234" s="166" t="s">
        <v>81</v>
      </c>
      <c r="AV234" s="12" t="s">
        <v>77</v>
      </c>
      <c r="AW234" s="12" t="s">
        <v>29</v>
      </c>
      <c r="AX234" s="12" t="s">
        <v>72</v>
      </c>
      <c r="AY234" s="166" t="s">
        <v>162</v>
      </c>
    </row>
    <row r="235" spans="2:65" s="12" customFormat="1" ht="33.75" x14ac:dyDescent="0.2">
      <c r="B235" s="164"/>
      <c r="D235" s="165" t="s">
        <v>169</v>
      </c>
      <c r="E235" s="166" t="s">
        <v>1</v>
      </c>
      <c r="F235" s="167" t="s">
        <v>242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2" customFormat="1" ht="33.75" x14ac:dyDescent="0.2">
      <c r="B236" s="164"/>
      <c r="D236" s="165" t="s">
        <v>169</v>
      </c>
      <c r="E236" s="166" t="s">
        <v>1</v>
      </c>
      <c r="F236" s="167" t="s">
        <v>243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2" customFormat="1" ht="22.5" x14ac:dyDescent="0.2">
      <c r="B237" s="164"/>
      <c r="D237" s="165" t="s">
        <v>169</v>
      </c>
      <c r="E237" s="166" t="s">
        <v>1</v>
      </c>
      <c r="F237" s="167" t="s">
        <v>244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" customFormat="1" ht="66.75" customHeight="1" x14ac:dyDescent="0.2">
      <c r="B238" s="121"/>
      <c r="C238" s="151" t="s">
        <v>262</v>
      </c>
      <c r="D238" s="151" t="s">
        <v>164</v>
      </c>
      <c r="E238" s="152" t="s">
        <v>263</v>
      </c>
      <c r="F238" s="153" t="s">
        <v>264</v>
      </c>
      <c r="G238" s="154" t="s">
        <v>167</v>
      </c>
      <c r="H238" s="155">
        <v>409.435</v>
      </c>
      <c r="I238" s="156"/>
      <c r="J238" s="157">
        <f>ROUND(I238*H238,2)</f>
        <v>0</v>
      </c>
      <c r="K238" s="158"/>
      <c r="L238" s="32"/>
      <c r="M238" s="159" t="s">
        <v>1</v>
      </c>
      <c r="N238" s="120" t="s">
        <v>38</v>
      </c>
      <c r="P238" s="160">
        <f>O238*H238</f>
        <v>0</v>
      </c>
      <c r="Q238" s="160">
        <v>3.0059999999999996E-2</v>
      </c>
      <c r="R238" s="160">
        <f>Q238*H238</f>
        <v>12.307616099999999</v>
      </c>
      <c r="S238" s="160">
        <v>0</v>
      </c>
      <c r="T238" s="161">
        <f>S238*H238</f>
        <v>0</v>
      </c>
      <c r="W238" s="262"/>
      <c r="AR238" s="162" t="s">
        <v>87</v>
      </c>
      <c r="AT238" s="162" t="s">
        <v>164</v>
      </c>
      <c r="AU238" s="162" t="s">
        <v>81</v>
      </c>
      <c r="AY238" s="17" t="s">
        <v>162</v>
      </c>
      <c r="BE238" s="163">
        <f>IF(N238="základná",J238,0)</f>
        <v>0</v>
      </c>
      <c r="BF238" s="163">
        <f>IF(N238="znížená",J238,0)</f>
        <v>0</v>
      </c>
      <c r="BG238" s="163">
        <f>IF(N238="zákl. prenesená",J238,0)</f>
        <v>0</v>
      </c>
      <c r="BH238" s="163">
        <f>IF(N238="zníž. prenesená",J238,0)</f>
        <v>0</v>
      </c>
      <c r="BI238" s="163">
        <f>IF(N238="nulová",J238,0)</f>
        <v>0</v>
      </c>
      <c r="BJ238" s="17" t="s">
        <v>81</v>
      </c>
      <c r="BK238" s="163">
        <f>ROUND(I238*H238,2)</f>
        <v>0</v>
      </c>
      <c r="BL238" s="17" t="s">
        <v>87</v>
      </c>
      <c r="BM238" s="162" t="s">
        <v>733</v>
      </c>
    </row>
    <row r="239" spans="2:65" s="12" customFormat="1" x14ac:dyDescent="0.2">
      <c r="B239" s="164"/>
      <c r="D239" s="165" t="s">
        <v>169</v>
      </c>
      <c r="E239" s="166" t="s">
        <v>1</v>
      </c>
      <c r="F239" s="167" t="s">
        <v>266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65" s="12" customFormat="1" x14ac:dyDescent="0.2">
      <c r="B240" s="164"/>
      <c r="D240" s="165" t="s">
        <v>169</v>
      </c>
      <c r="E240" s="166" t="s">
        <v>1</v>
      </c>
      <c r="F240" s="167" t="s">
        <v>721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51" s="12" customFormat="1" x14ac:dyDescent="0.2">
      <c r="B241" s="164"/>
      <c r="D241" s="165" t="s">
        <v>169</v>
      </c>
      <c r="E241" s="166" t="s">
        <v>1</v>
      </c>
      <c r="F241" s="167" t="s">
        <v>722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51" s="12" customFormat="1" x14ac:dyDescent="0.2">
      <c r="B242" s="164"/>
      <c r="D242" s="165" t="s">
        <v>169</v>
      </c>
      <c r="E242" s="166" t="s">
        <v>1</v>
      </c>
      <c r="F242" s="167" t="s">
        <v>250</v>
      </c>
      <c r="H242" s="166" t="s">
        <v>1</v>
      </c>
      <c r="I242" s="168"/>
      <c r="L242" s="164"/>
      <c r="M242" s="169"/>
      <c r="T242" s="170"/>
      <c r="W242" s="239"/>
      <c r="AT242" s="166" t="s">
        <v>169</v>
      </c>
      <c r="AU242" s="166" t="s">
        <v>81</v>
      </c>
      <c r="AV242" s="12" t="s">
        <v>77</v>
      </c>
      <c r="AW242" s="12" t="s">
        <v>29</v>
      </c>
      <c r="AX242" s="12" t="s">
        <v>72</v>
      </c>
      <c r="AY242" s="166" t="s">
        <v>162</v>
      </c>
    </row>
    <row r="243" spans="2:51" s="12" customFormat="1" x14ac:dyDescent="0.2">
      <c r="B243" s="164"/>
      <c r="D243" s="165" t="s">
        <v>169</v>
      </c>
      <c r="E243" s="166" t="s">
        <v>1</v>
      </c>
      <c r="F243" s="167" t="s">
        <v>734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51" s="13" customFormat="1" x14ac:dyDescent="0.2">
      <c r="B244" s="171"/>
      <c r="D244" s="165" t="s">
        <v>169</v>
      </c>
      <c r="E244" s="172" t="s">
        <v>1</v>
      </c>
      <c r="F244" s="173" t="s">
        <v>735</v>
      </c>
      <c r="H244" s="174">
        <v>227.697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51" s="13" customFormat="1" x14ac:dyDescent="0.2">
      <c r="B245" s="171"/>
      <c r="D245" s="165" t="s">
        <v>169</v>
      </c>
      <c r="E245" s="172" t="s">
        <v>1</v>
      </c>
      <c r="F245" s="173" t="s">
        <v>736</v>
      </c>
      <c r="H245" s="174">
        <v>1.571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51" s="13" customFormat="1" x14ac:dyDescent="0.2">
      <c r="B246" s="171"/>
      <c r="D246" s="165" t="s">
        <v>169</v>
      </c>
      <c r="E246" s="172" t="s">
        <v>1</v>
      </c>
      <c r="F246" s="173" t="s">
        <v>737</v>
      </c>
      <c r="H246" s="174">
        <v>-9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51" s="13" customFormat="1" x14ac:dyDescent="0.2">
      <c r="B247" s="171"/>
      <c r="D247" s="165" t="s">
        <v>169</v>
      </c>
      <c r="E247" s="172" t="s">
        <v>1</v>
      </c>
      <c r="F247" s="173" t="s">
        <v>738</v>
      </c>
      <c r="H247" s="174">
        <v>-44.85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51" s="12" customFormat="1" x14ac:dyDescent="0.2">
      <c r="B248" s="164"/>
      <c r="D248" s="165" t="s">
        <v>169</v>
      </c>
      <c r="E248" s="166" t="s">
        <v>1</v>
      </c>
      <c r="F248" s="167" t="s">
        <v>228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51" s="12" customFormat="1" x14ac:dyDescent="0.2">
      <c r="B249" s="164"/>
      <c r="D249" s="165" t="s">
        <v>169</v>
      </c>
      <c r="E249" s="166" t="s">
        <v>1</v>
      </c>
      <c r="F249" s="167" t="s">
        <v>723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51" s="13" customFormat="1" x14ac:dyDescent="0.2">
      <c r="B250" s="171"/>
      <c r="D250" s="165" t="s">
        <v>169</v>
      </c>
      <c r="E250" s="172" t="s">
        <v>1</v>
      </c>
      <c r="F250" s="173" t="s">
        <v>739</v>
      </c>
      <c r="H250" s="174">
        <v>7.4909999999999988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51" s="13" customFormat="1" x14ac:dyDescent="0.2">
      <c r="B251" s="171"/>
      <c r="D251" s="165" t="s">
        <v>169</v>
      </c>
      <c r="E251" s="172" t="s">
        <v>1</v>
      </c>
      <c r="F251" s="173" t="s">
        <v>740</v>
      </c>
      <c r="H251" s="174">
        <v>4.258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51" s="13" customFormat="1" x14ac:dyDescent="0.2">
      <c r="B252" s="171"/>
      <c r="D252" s="165" t="s">
        <v>169</v>
      </c>
      <c r="E252" s="172" t="s">
        <v>1</v>
      </c>
      <c r="F252" s="173" t="s">
        <v>741</v>
      </c>
      <c r="H252" s="174">
        <v>-1.9650000000000001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51" s="12" customFormat="1" x14ac:dyDescent="0.2">
      <c r="B253" s="164"/>
      <c r="D253" s="165" t="s">
        <v>169</v>
      </c>
      <c r="E253" s="166" t="s">
        <v>1</v>
      </c>
      <c r="F253" s="167" t="s">
        <v>725</v>
      </c>
      <c r="H253" s="166" t="s">
        <v>1</v>
      </c>
      <c r="I253" s="168"/>
      <c r="L253" s="164"/>
      <c r="M253" s="169"/>
      <c r="T253" s="170"/>
      <c r="W253" s="239"/>
      <c r="AT253" s="166" t="s">
        <v>169</v>
      </c>
      <c r="AU253" s="166" t="s">
        <v>81</v>
      </c>
      <c r="AV253" s="12" t="s">
        <v>77</v>
      </c>
      <c r="AW253" s="12" t="s">
        <v>29</v>
      </c>
      <c r="AX253" s="12" t="s">
        <v>72</v>
      </c>
      <c r="AY253" s="166" t="s">
        <v>162</v>
      </c>
    </row>
    <row r="254" spans="2:51" s="12" customFormat="1" x14ac:dyDescent="0.2">
      <c r="B254" s="164"/>
      <c r="D254" s="165" t="s">
        <v>169</v>
      </c>
      <c r="E254" s="166" t="s">
        <v>1</v>
      </c>
      <c r="F254" s="167" t="s">
        <v>250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51" s="12" customFormat="1" x14ac:dyDescent="0.2">
      <c r="B255" s="164"/>
      <c r="D255" s="165" t="s">
        <v>169</v>
      </c>
      <c r="E255" s="166" t="s">
        <v>1</v>
      </c>
      <c r="F255" s="167" t="s">
        <v>726</v>
      </c>
      <c r="H255" s="166" t="s">
        <v>1</v>
      </c>
      <c r="I255" s="168"/>
      <c r="L255" s="164"/>
      <c r="M255" s="169"/>
      <c r="T255" s="170"/>
      <c r="W255" s="239"/>
      <c r="AT255" s="166" t="s">
        <v>169</v>
      </c>
      <c r="AU255" s="166" t="s">
        <v>81</v>
      </c>
      <c r="AV255" s="12" t="s">
        <v>77</v>
      </c>
      <c r="AW255" s="12" t="s">
        <v>29</v>
      </c>
      <c r="AX255" s="12" t="s">
        <v>72</v>
      </c>
      <c r="AY255" s="166" t="s">
        <v>162</v>
      </c>
    </row>
    <row r="256" spans="2:51" s="13" customFormat="1" x14ac:dyDescent="0.2">
      <c r="B256" s="171"/>
      <c r="D256" s="165" t="s">
        <v>169</v>
      </c>
      <c r="E256" s="172" t="s">
        <v>1</v>
      </c>
      <c r="F256" s="173" t="s">
        <v>742</v>
      </c>
      <c r="H256" s="174">
        <v>60.109000000000002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51" s="13" customFormat="1" x14ac:dyDescent="0.2">
      <c r="B257" s="171"/>
      <c r="D257" s="165" t="s">
        <v>169</v>
      </c>
      <c r="E257" s="172" t="s">
        <v>1</v>
      </c>
      <c r="F257" s="173" t="s">
        <v>743</v>
      </c>
      <c r="H257" s="174">
        <v>7.7279999999999989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51" s="13" customFormat="1" x14ac:dyDescent="0.2">
      <c r="B258" s="171"/>
      <c r="D258" s="165" t="s">
        <v>169</v>
      </c>
      <c r="E258" s="172" t="s">
        <v>1</v>
      </c>
      <c r="F258" s="173" t="s">
        <v>744</v>
      </c>
      <c r="H258" s="174">
        <v>-5.8170000000000002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228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745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3" customFormat="1" x14ac:dyDescent="0.2">
      <c r="B261" s="171"/>
      <c r="D261" s="165" t="s">
        <v>169</v>
      </c>
      <c r="E261" s="172" t="s">
        <v>1</v>
      </c>
      <c r="F261" s="173" t="s">
        <v>746</v>
      </c>
      <c r="H261" s="174">
        <v>1.0900000000000001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51" s="13" customFormat="1" x14ac:dyDescent="0.2">
      <c r="B262" s="171"/>
      <c r="D262" s="165" t="s">
        <v>169</v>
      </c>
      <c r="E262" s="172" t="s">
        <v>1</v>
      </c>
      <c r="F262" s="173" t="s">
        <v>747</v>
      </c>
      <c r="H262" s="174">
        <v>118.864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51" s="12" customFormat="1" x14ac:dyDescent="0.2">
      <c r="B263" s="164"/>
      <c r="D263" s="165" t="s">
        <v>169</v>
      </c>
      <c r="E263" s="166" t="s">
        <v>1</v>
      </c>
      <c r="F263" s="167" t="s">
        <v>728</v>
      </c>
      <c r="H263" s="166" t="s">
        <v>1</v>
      </c>
      <c r="I263" s="168"/>
      <c r="L263" s="164"/>
      <c r="M263" s="169"/>
      <c r="T263" s="170"/>
      <c r="W263" s="239"/>
      <c r="AT263" s="166" t="s">
        <v>169</v>
      </c>
      <c r="AU263" s="166" t="s">
        <v>81</v>
      </c>
      <c r="AV263" s="12" t="s">
        <v>77</v>
      </c>
      <c r="AW263" s="12" t="s">
        <v>29</v>
      </c>
      <c r="AX263" s="12" t="s">
        <v>72</v>
      </c>
      <c r="AY263" s="166" t="s">
        <v>162</v>
      </c>
    </row>
    <row r="264" spans="2:51" s="12" customFormat="1" x14ac:dyDescent="0.2">
      <c r="B264" s="164"/>
      <c r="D264" s="165" t="s">
        <v>169</v>
      </c>
      <c r="E264" s="166" t="s">
        <v>1</v>
      </c>
      <c r="F264" s="167" t="s">
        <v>729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748</v>
      </c>
      <c r="H265" s="174">
        <v>29.1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3" customFormat="1" x14ac:dyDescent="0.2">
      <c r="B266" s="171"/>
      <c r="D266" s="165" t="s">
        <v>169</v>
      </c>
      <c r="E266" s="172" t="s">
        <v>1</v>
      </c>
      <c r="F266" s="173" t="s">
        <v>749</v>
      </c>
      <c r="H266" s="174">
        <v>1.907</v>
      </c>
      <c r="I266" s="175"/>
      <c r="L266" s="171"/>
      <c r="M266" s="176"/>
      <c r="T266" s="177"/>
      <c r="W266" s="240"/>
      <c r="AT266" s="172" t="s">
        <v>169</v>
      </c>
      <c r="AU266" s="172" t="s">
        <v>81</v>
      </c>
      <c r="AV266" s="13" t="s">
        <v>81</v>
      </c>
      <c r="AW266" s="13" t="s">
        <v>29</v>
      </c>
      <c r="AX266" s="13" t="s">
        <v>72</v>
      </c>
      <c r="AY266" s="172" t="s">
        <v>162</v>
      </c>
    </row>
    <row r="267" spans="2:51" s="13" customFormat="1" x14ac:dyDescent="0.2">
      <c r="B267" s="171"/>
      <c r="D267" s="165" t="s">
        <v>169</v>
      </c>
      <c r="E267" s="172" t="s">
        <v>1</v>
      </c>
      <c r="F267" s="173" t="s">
        <v>750</v>
      </c>
      <c r="H267" s="174">
        <v>-0.185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51" s="12" customFormat="1" x14ac:dyDescent="0.2">
      <c r="B268" s="164"/>
      <c r="D268" s="165" t="s">
        <v>169</v>
      </c>
      <c r="E268" s="166" t="s">
        <v>1</v>
      </c>
      <c r="F268" s="167" t="s">
        <v>228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2" customFormat="1" x14ac:dyDescent="0.2">
      <c r="B269" s="164"/>
      <c r="D269" s="165" t="s">
        <v>169</v>
      </c>
      <c r="E269" s="166" t="s">
        <v>1</v>
      </c>
      <c r="F269" s="167" t="s">
        <v>731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3" customFormat="1" x14ac:dyDescent="0.2">
      <c r="B270" s="171"/>
      <c r="D270" s="165" t="s">
        <v>169</v>
      </c>
      <c r="E270" s="172" t="s">
        <v>1</v>
      </c>
      <c r="F270" s="173" t="s">
        <v>751</v>
      </c>
      <c r="H270" s="174">
        <v>14.167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752</v>
      </c>
      <c r="H271" s="174">
        <v>-2.73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5" customFormat="1" x14ac:dyDescent="0.2">
      <c r="B272" s="185"/>
      <c r="D272" s="165" t="s">
        <v>169</v>
      </c>
      <c r="E272" s="186" t="s">
        <v>105</v>
      </c>
      <c r="F272" s="187" t="s">
        <v>187</v>
      </c>
      <c r="H272" s="188">
        <v>409.435</v>
      </c>
      <c r="I272" s="189"/>
      <c r="L272" s="185"/>
      <c r="M272" s="190"/>
      <c r="T272" s="191"/>
      <c r="W272" s="241"/>
      <c r="AT272" s="186" t="s">
        <v>169</v>
      </c>
      <c r="AU272" s="186" t="s">
        <v>81</v>
      </c>
      <c r="AV272" s="15" t="s">
        <v>84</v>
      </c>
      <c r="AW272" s="15" t="s">
        <v>29</v>
      </c>
      <c r="AX272" s="15" t="s">
        <v>72</v>
      </c>
      <c r="AY272" s="186" t="s">
        <v>162</v>
      </c>
    </row>
    <row r="273" spans="2:51" s="14" customFormat="1" x14ac:dyDescent="0.2">
      <c r="B273" s="178"/>
      <c r="D273" s="165" t="s">
        <v>169</v>
      </c>
      <c r="E273" s="179" t="s">
        <v>1</v>
      </c>
      <c r="F273" s="180" t="s">
        <v>174</v>
      </c>
      <c r="H273" s="181">
        <v>409.435</v>
      </c>
      <c r="I273" s="182"/>
      <c r="L273" s="178"/>
      <c r="M273" s="183"/>
      <c r="T273" s="184"/>
      <c r="W273" s="242"/>
      <c r="AT273" s="179" t="s">
        <v>169</v>
      </c>
      <c r="AU273" s="179" t="s">
        <v>81</v>
      </c>
      <c r="AV273" s="14" t="s">
        <v>87</v>
      </c>
      <c r="AW273" s="14" t="s">
        <v>29</v>
      </c>
      <c r="AX273" s="14" t="s">
        <v>77</v>
      </c>
      <c r="AY273" s="179" t="s">
        <v>162</v>
      </c>
    </row>
    <row r="274" spans="2:51" s="12" customFormat="1" ht="33.75" x14ac:dyDescent="0.2">
      <c r="B274" s="164"/>
      <c r="D274" s="165" t="s">
        <v>169</v>
      </c>
      <c r="E274" s="166" t="s">
        <v>1</v>
      </c>
      <c r="F274" s="167" t="s">
        <v>231</v>
      </c>
      <c r="H274" s="166" t="s">
        <v>1</v>
      </c>
      <c r="I274" s="168"/>
      <c r="L274" s="164"/>
      <c r="M274" s="169"/>
      <c r="T274" s="170"/>
      <c r="W274" s="239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51" s="12" customFormat="1" ht="33.75" x14ac:dyDescent="0.2">
      <c r="B275" s="164"/>
      <c r="D275" s="165" t="s">
        <v>169</v>
      </c>
      <c r="E275" s="166" t="s">
        <v>1</v>
      </c>
      <c r="F275" s="167" t="s">
        <v>253</v>
      </c>
      <c r="H275" s="166" t="s">
        <v>1</v>
      </c>
      <c r="I275" s="168"/>
      <c r="L275" s="164"/>
      <c r="M275" s="169"/>
      <c r="T275" s="170"/>
      <c r="W275" s="239"/>
      <c r="AT275" s="166" t="s">
        <v>169</v>
      </c>
      <c r="AU275" s="166" t="s">
        <v>81</v>
      </c>
      <c r="AV275" s="12" t="s">
        <v>77</v>
      </c>
      <c r="AW275" s="12" t="s">
        <v>29</v>
      </c>
      <c r="AX275" s="12" t="s">
        <v>72</v>
      </c>
      <c r="AY275" s="166" t="s">
        <v>162</v>
      </c>
    </row>
    <row r="276" spans="2:51" s="12" customFormat="1" x14ac:dyDescent="0.2">
      <c r="B276" s="164"/>
      <c r="D276" s="165" t="s">
        <v>169</v>
      </c>
      <c r="E276" s="166" t="s">
        <v>1</v>
      </c>
      <c r="F276" s="167" t="s">
        <v>233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2" customFormat="1" ht="33.75" x14ac:dyDescent="0.2">
      <c r="B277" s="164"/>
      <c r="D277" s="165" t="s">
        <v>169</v>
      </c>
      <c r="E277" s="166" t="s">
        <v>1</v>
      </c>
      <c r="F277" s="167" t="s">
        <v>254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51" s="12" customFormat="1" ht="22.5" x14ac:dyDescent="0.2">
      <c r="B278" s="164"/>
      <c r="D278" s="165" t="s">
        <v>169</v>
      </c>
      <c r="E278" s="166" t="s">
        <v>1</v>
      </c>
      <c r="F278" s="167" t="s">
        <v>255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51" s="12" customFormat="1" ht="33.75" x14ac:dyDescent="0.2">
      <c r="B279" s="164"/>
      <c r="D279" s="165" t="s">
        <v>169</v>
      </c>
      <c r="E279" s="166" t="s">
        <v>1</v>
      </c>
      <c r="F279" s="167" t="s">
        <v>256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2" customFormat="1" ht="22.5" x14ac:dyDescent="0.2">
      <c r="B280" s="164"/>
      <c r="D280" s="165" t="s">
        <v>169</v>
      </c>
      <c r="E280" s="166" t="s">
        <v>1</v>
      </c>
      <c r="F280" s="167" t="s">
        <v>257</v>
      </c>
      <c r="H280" s="166" t="s">
        <v>1</v>
      </c>
      <c r="I280" s="168"/>
      <c r="L280" s="164"/>
      <c r="M280" s="169"/>
      <c r="T280" s="170"/>
      <c r="W280" s="239"/>
      <c r="AT280" s="166" t="s">
        <v>169</v>
      </c>
      <c r="AU280" s="166" t="s">
        <v>81</v>
      </c>
      <c r="AV280" s="12" t="s">
        <v>77</v>
      </c>
      <c r="AW280" s="12" t="s">
        <v>29</v>
      </c>
      <c r="AX280" s="12" t="s">
        <v>72</v>
      </c>
      <c r="AY280" s="166" t="s">
        <v>162</v>
      </c>
    </row>
    <row r="281" spans="2:51" s="12" customFormat="1" ht="33.75" x14ac:dyDescent="0.2">
      <c r="B281" s="164"/>
      <c r="D281" s="165" t="s">
        <v>169</v>
      </c>
      <c r="E281" s="166" t="s">
        <v>1</v>
      </c>
      <c r="F281" s="167" t="s">
        <v>258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2" customFormat="1" ht="22.5" x14ac:dyDescent="0.2">
      <c r="B282" s="164"/>
      <c r="D282" s="165" t="s">
        <v>169</v>
      </c>
      <c r="E282" s="166" t="s">
        <v>1</v>
      </c>
      <c r="F282" s="167" t="s">
        <v>259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51" s="12" customFormat="1" ht="33.75" x14ac:dyDescent="0.2">
      <c r="B283" s="164"/>
      <c r="D283" s="165" t="s">
        <v>169</v>
      </c>
      <c r="E283" s="166" t="s">
        <v>1</v>
      </c>
      <c r="F283" s="167" t="s">
        <v>260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ht="22.5" x14ac:dyDescent="0.2">
      <c r="B284" s="164"/>
      <c r="D284" s="165" t="s">
        <v>169</v>
      </c>
      <c r="E284" s="166" t="s">
        <v>1</v>
      </c>
      <c r="F284" s="167" t="s">
        <v>261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2" customFormat="1" ht="22.5" x14ac:dyDescent="0.2">
      <c r="B285" s="164"/>
      <c r="D285" s="165" t="s">
        <v>169</v>
      </c>
      <c r="E285" s="166" t="s">
        <v>1</v>
      </c>
      <c r="F285" s="167" t="s">
        <v>239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51" s="12" customFormat="1" ht="33.75" x14ac:dyDescent="0.2">
      <c r="B286" s="164"/>
      <c r="D286" s="165" t="s">
        <v>169</v>
      </c>
      <c r="E286" s="166" t="s">
        <v>1</v>
      </c>
      <c r="F286" s="167" t="s">
        <v>240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51" s="12" customFormat="1" ht="33.75" x14ac:dyDescent="0.2">
      <c r="B287" s="164"/>
      <c r="D287" s="165" t="s">
        <v>169</v>
      </c>
      <c r="E287" s="166" t="s">
        <v>1</v>
      </c>
      <c r="F287" s="167" t="s">
        <v>241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ht="33.75" x14ac:dyDescent="0.2">
      <c r="B288" s="164"/>
      <c r="D288" s="165" t="s">
        <v>169</v>
      </c>
      <c r="E288" s="166" t="s">
        <v>1</v>
      </c>
      <c r="F288" s="167" t="s">
        <v>242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243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22.5" x14ac:dyDescent="0.2">
      <c r="B290" s="164"/>
      <c r="D290" s="165" t="s">
        <v>169</v>
      </c>
      <c r="E290" s="166" t="s">
        <v>1</v>
      </c>
      <c r="F290" s="167" t="s">
        <v>244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" customFormat="1" ht="76.349999999999994" customHeight="1" x14ac:dyDescent="0.2">
      <c r="B291" s="121"/>
      <c r="C291" s="151" t="s">
        <v>275</v>
      </c>
      <c r="D291" s="151" t="s">
        <v>164</v>
      </c>
      <c r="E291" s="152" t="s">
        <v>276</v>
      </c>
      <c r="F291" s="153" t="s">
        <v>277</v>
      </c>
      <c r="G291" s="154" t="s">
        <v>167</v>
      </c>
      <c r="H291" s="155">
        <v>9.5879999999999992</v>
      </c>
      <c r="I291" s="156"/>
      <c r="J291" s="157">
        <f>ROUND(I291*H291,2)</f>
        <v>0</v>
      </c>
      <c r="K291" s="158"/>
      <c r="L291" s="32"/>
      <c r="M291" s="159" t="s">
        <v>1</v>
      </c>
      <c r="N291" s="120" t="s">
        <v>38</v>
      </c>
      <c r="P291" s="160">
        <f>O291*H291</f>
        <v>0</v>
      </c>
      <c r="Q291" s="160">
        <v>3.0059999999999996E-2</v>
      </c>
      <c r="R291" s="160">
        <f>Q291*H291</f>
        <v>0.28821527999999996</v>
      </c>
      <c r="S291" s="160">
        <v>0</v>
      </c>
      <c r="T291" s="161">
        <f>S291*H291</f>
        <v>0</v>
      </c>
      <c r="W291" s="262"/>
      <c r="AR291" s="162" t="s">
        <v>87</v>
      </c>
      <c r="AT291" s="162" t="s">
        <v>164</v>
      </c>
      <c r="AU291" s="162" t="s">
        <v>81</v>
      </c>
      <c r="AY291" s="17" t="s">
        <v>162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81</v>
      </c>
      <c r="BK291" s="163">
        <f>ROUND(I291*H291,2)</f>
        <v>0</v>
      </c>
      <c r="BL291" s="17" t="s">
        <v>87</v>
      </c>
      <c r="BM291" s="162" t="s">
        <v>753</v>
      </c>
    </row>
    <row r="292" spans="2:65" s="12" customFormat="1" x14ac:dyDescent="0.2">
      <c r="B292" s="164"/>
      <c r="D292" s="165" t="s">
        <v>169</v>
      </c>
      <c r="E292" s="166" t="s">
        <v>1</v>
      </c>
      <c r="F292" s="167" t="s">
        <v>279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x14ac:dyDescent="0.2">
      <c r="B293" s="164"/>
      <c r="D293" s="165" t="s">
        <v>169</v>
      </c>
      <c r="E293" s="166" t="s">
        <v>1</v>
      </c>
      <c r="F293" s="167" t="s">
        <v>721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250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x14ac:dyDescent="0.2">
      <c r="B295" s="164"/>
      <c r="D295" s="165" t="s">
        <v>169</v>
      </c>
      <c r="E295" s="166" t="s">
        <v>1</v>
      </c>
      <c r="F295" s="167" t="s">
        <v>734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3" customFormat="1" x14ac:dyDescent="0.2">
      <c r="B296" s="171"/>
      <c r="D296" s="165" t="s">
        <v>169</v>
      </c>
      <c r="E296" s="172" t="s">
        <v>1</v>
      </c>
      <c r="F296" s="173" t="s">
        <v>754</v>
      </c>
      <c r="H296" s="174">
        <v>9.5879999999999992</v>
      </c>
      <c r="I296" s="175"/>
      <c r="L296" s="171"/>
      <c r="M296" s="176"/>
      <c r="T296" s="177"/>
      <c r="W296" s="240"/>
      <c r="AT296" s="172" t="s">
        <v>169</v>
      </c>
      <c r="AU296" s="172" t="s">
        <v>81</v>
      </c>
      <c r="AV296" s="13" t="s">
        <v>81</v>
      </c>
      <c r="AW296" s="13" t="s">
        <v>29</v>
      </c>
      <c r="AX296" s="13" t="s">
        <v>72</v>
      </c>
      <c r="AY296" s="172" t="s">
        <v>162</v>
      </c>
    </row>
    <row r="297" spans="2:65" s="15" customFormat="1" x14ac:dyDescent="0.2">
      <c r="B297" s="185"/>
      <c r="D297" s="165" t="s">
        <v>169</v>
      </c>
      <c r="E297" s="186" t="s">
        <v>103</v>
      </c>
      <c r="F297" s="187" t="s">
        <v>187</v>
      </c>
      <c r="H297" s="188">
        <v>9.5879999999999992</v>
      </c>
      <c r="I297" s="189"/>
      <c r="L297" s="185"/>
      <c r="M297" s="190"/>
      <c r="T297" s="191"/>
      <c r="W297" s="241"/>
      <c r="AT297" s="186" t="s">
        <v>169</v>
      </c>
      <c r="AU297" s="186" t="s">
        <v>81</v>
      </c>
      <c r="AV297" s="15" t="s">
        <v>84</v>
      </c>
      <c r="AW297" s="15" t="s">
        <v>29</v>
      </c>
      <c r="AX297" s="15" t="s">
        <v>72</v>
      </c>
      <c r="AY297" s="186" t="s">
        <v>162</v>
      </c>
    </row>
    <row r="298" spans="2:65" s="14" customFormat="1" x14ac:dyDescent="0.2">
      <c r="B298" s="178"/>
      <c r="D298" s="165" t="s">
        <v>169</v>
      </c>
      <c r="E298" s="179" t="s">
        <v>1</v>
      </c>
      <c r="F298" s="180" t="s">
        <v>174</v>
      </c>
      <c r="H298" s="181">
        <v>9.5879999999999992</v>
      </c>
      <c r="I298" s="182"/>
      <c r="L298" s="178"/>
      <c r="M298" s="183"/>
      <c r="T298" s="184"/>
      <c r="W298" s="242"/>
      <c r="AT298" s="179" t="s">
        <v>169</v>
      </c>
      <c r="AU298" s="179" t="s">
        <v>81</v>
      </c>
      <c r="AV298" s="14" t="s">
        <v>87</v>
      </c>
      <c r="AW298" s="14" t="s">
        <v>29</v>
      </c>
      <c r="AX298" s="14" t="s">
        <v>77</v>
      </c>
      <c r="AY298" s="179" t="s">
        <v>162</v>
      </c>
    </row>
    <row r="299" spans="2:65" s="12" customFormat="1" ht="33.75" x14ac:dyDescent="0.2">
      <c r="B299" s="164"/>
      <c r="D299" s="165" t="s">
        <v>169</v>
      </c>
      <c r="E299" s="166" t="s">
        <v>1</v>
      </c>
      <c r="F299" s="167" t="s">
        <v>231</v>
      </c>
      <c r="H299" s="166" t="s">
        <v>1</v>
      </c>
      <c r="I299" s="168"/>
      <c r="L299" s="164"/>
      <c r="M299" s="169"/>
      <c r="T299" s="170"/>
      <c r="W299" s="239"/>
      <c r="AT299" s="166" t="s">
        <v>169</v>
      </c>
      <c r="AU299" s="166" t="s">
        <v>81</v>
      </c>
      <c r="AV299" s="12" t="s">
        <v>77</v>
      </c>
      <c r="AW299" s="12" t="s">
        <v>29</v>
      </c>
      <c r="AX299" s="12" t="s">
        <v>72</v>
      </c>
      <c r="AY299" s="166" t="s">
        <v>162</v>
      </c>
    </row>
    <row r="300" spans="2:65" s="12" customFormat="1" ht="33.75" x14ac:dyDescent="0.2">
      <c r="B300" s="164"/>
      <c r="D300" s="165" t="s">
        <v>169</v>
      </c>
      <c r="E300" s="166" t="s">
        <v>1</v>
      </c>
      <c r="F300" s="167" t="s">
        <v>253</v>
      </c>
      <c r="H300" s="166" t="s">
        <v>1</v>
      </c>
      <c r="I300" s="168"/>
      <c r="L300" s="164"/>
      <c r="M300" s="169"/>
      <c r="T300" s="170"/>
      <c r="W300" s="239"/>
      <c r="AT300" s="166" t="s">
        <v>169</v>
      </c>
      <c r="AU300" s="166" t="s">
        <v>81</v>
      </c>
      <c r="AV300" s="12" t="s">
        <v>77</v>
      </c>
      <c r="AW300" s="12" t="s">
        <v>29</v>
      </c>
      <c r="AX300" s="12" t="s">
        <v>72</v>
      </c>
      <c r="AY300" s="166" t="s">
        <v>162</v>
      </c>
    </row>
    <row r="301" spans="2:65" s="12" customFormat="1" x14ac:dyDescent="0.2">
      <c r="B301" s="164"/>
      <c r="D301" s="165" t="s">
        <v>169</v>
      </c>
      <c r="E301" s="166" t="s">
        <v>1</v>
      </c>
      <c r="F301" s="167" t="s">
        <v>233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ht="33.75" x14ac:dyDescent="0.2">
      <c r="B302" s="164"/>
      <c r="D302" s="165" t="s">
        <v>169</v>
      </c>
      <c r="E302" s="166" t="s">
        <v>1</v>
      </c>
      <c r="F302" s="167" t="s">
        <v>254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22.5" x14ac:dyDescent="0.2">
      <c r="B303" s="164"/>
      <c r="D303" s="165" t="s">
        <v>169</v>
      </c>
      <c r="E303" s="166" t="s">
        <v>1</v>
      </c>
      <c r="F303" s="167" t="s">
        <v>255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33.75" x14ac:dyDescent="0.2">
      <c r="B304" s="164"/>
      <c r="D304" s="165" t="s">
        <v>169</v>
      </c>
      <c r="E304" s="166" t="s">
        <v>1</v>
      </c>
      <c r="F304" s="167" t="s">
        <v>256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22.5" x14ac:dyDescent="0.2">
      <c r="B305" s="164"/>
      <c r="D305" s="165" t="s">
        <v>169</v>
      </c>
      <c r="E305" s="166" t="s">
        <v>1</v>
      </c>
      <c r="F305" s="167" t="s">
        <v>257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33.75" x14ac:dyDescent="0.2">
      <c r="B306" s="164"/>
      <c r="D306" s="165" t="s">
        <v>169</v>
      </c>
      <c r="E306" s="166" t="s">
        <v>1</v>
      </c>
      <c r="F306" s="167" t="s">
        <v>258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22.5" x14ac:dyDescent="0.2">
      <c r="B307" s="164"/>
      <c r="D307" s="165" t="s">
        <v>169</v>
      </c>
      <c r="E307" s="166" t="s">
        <v>1</v>
      </c>
      <c r="F307" s="167" t="s">
        <v>259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33.75" x14ac:dyDescent="0.2">
      <c r="B308" s="164"/>
      <c r="D308" s="165" t="s">
        <v>169</v>
      </c>
      <c r="E308" s="166" t="s">
        <v>1</v>
      </c>
      <c r="F308" s="167" t="s">
        <v>260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2" customFormat="1" ht="22.5" x14ac:dyDescent="0.2">
      <c r="B309" s="164"/>
      <c r="D309" s="165" t="s">
        <v>169</v>
      </c>
      <c r="E309" s="166" t="s">
        <v>1</v>
      </c>
      <c r="F309" s="167" t="s">
        <v>261</v>
      </c>
      <c r="H309" s="166" t="s">
        <v>1</v>
      </c>
      <c r="I309" s="168"/>
      <c r="L309" s="164"/>
      <c r="M309" s="169"/>
      <c r="T309" s="170"/>
      <c r="W309" s="239"/>
      <c r="AT309" s="166" t="s">
        <v>169</v>
      </c>
      <c r="AU309" s="166" t="s">
        <v>81</v>
      </c>
      <c r="AV309" s="12" t="s">
        <v>77</v>
      </c>
      <c r="AW309" s="12" t="s">
        <v>29</v>
      </c>
      <c r="AX309" s="12" t="s">
        <v>72</v>
      </c>
      <c r="AY309" s="166" t="s">
        <v>162</v>
      </c>
    </row>
    <row r="310" spans="2:65" s="12" customFormat="1" ht="22.5" x14ac:dyDescent="0.2">
      <c r="B310" s="164"/>
      <c r="D310" s="165" t="s">
        <v>169</v>
      </c>
      <c r="E310" s="166" t="s">
        <v>1</v>
      </c>
      <c r="F310" s="167" t="s">
        <v>239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ht="33.75" x14ac:dyDescent="0.2">
      <c r="B311" s="164"/>
      <c r="D311" s="165" t="s">
        <v>169</v>
      </c>
      <c r="E311" s="166" t="s">
        <v>1</v>
      </c>
      <c r="F311" s="167" t="s">
        <v>240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ht="33.75" x14ac:dyDescent="0.2">
      <c r="B312" s="164"/>
      <c r="D312" s="165" t="s">
        <v>169</v>
      </c>
      <c r="E312" s="166" t="s">
        <v>1</v>
      </c>
      <c r="F312" s="167" t="s">
        <v>241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ht="33.75" x14ac:dyDescent="0.2">
      <c r="B313" s="164"/>
      <c r="D313" s="165" t="s">
        <v>169</v>
      </c>
      <c r="E313" s="166" t="s">
        <v>1</v>
      </c>
      <c r="F313" s="167" t="s">
        <v>242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2" customFormat="1" ht="33.75" x14ac:dyDescent="0.2">
      <c r="B314" s="164"/>
      <c r="D314" s="165" t="s">
        <v>169</v>
      </c>
      <c r="E314" s="166" t="s">
        <v>1</v>
      </c>
      <c r="F314" s="167" t="s">
        <v>243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65" s="12" customFormat="1" ht="22.5" x14ac:dyDescent="0.2">
      <c r="B315" s="164"/>
      <c r="D315" s="165" t="s">
        <v>169</v>
      </c>
      <c r="E315" s="166" t="s">
        <v>1</v>
      </c>
      <c r="F315" s="167" t="s">
        <v>244</v>
      </c>
      <c r="H315" s="166" t="s">
        <v>1</v>
      </c>
      <c r="I315" s="168"/>
      <c r="L315" s="164"/>
      <c r="M315" s="169"/>
      <c r="T315" s="170"/>
      <c r="W315" s="244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" customFormat="1" ht="76.349999999999994" customHeight="1" x14ac:dyDescent="0.2">
      <c r="B316" s="121"/>
      <c r="C316" s="151" t="s">
        <v>282</v>
      </c>
      <c r="D316" s="151" t="s">
        <v>164</v>
      </c>
      <c r="E316" s="152" t="s">
        <v>283</v>
      </c>
      <c r="F316" s="153" t="s">
        <v>284</v>
      </c>
      <c r="G316" s="154" t="s">
        <v>167</v>
      </c>
      <c r="H316" s="155">
        <v>26.731999999999999</v>
      </c>
      <c r="I316" s="156"/>
      <c r="J316" s="157">
        <f>ROUND(I316*H316,2)</f>
        <v>0</v>
      </c>
      <c r="K316" s="158"/>
      <c r="L316" s="32"/>
      <c r="M316" s="159" t="s">
        <v>1</v>
      </c>
      <c r="N316" s="120" t="s">
        <v>38</v>
      </c>
      <c r="P316" s="160">
        <f>O316*H316</f>
        <v>0</v>
      </c>
      <c r="Q316" s="160">
        <v>1.8679999999999999E-2</v>
      </c>
      <c r="R316" s="160">
        <f>Q316*H316</f>
        <v>0.49935375999999998</v>
      </c>
      <c r="S316" s="160">
        <v>0</v>
      </c>
      <c r="T316" s="161">
        <f>S316*H316</f>
        <v>0</v>
      </c>
      <c r="W316" s="263"/>
      <c r="AR316" s="162" t="s">
        <v>87</v>
      </c>
      <c r="AT316" s="162" t="s">
        <v>164</v>
      </c>
      <c r="AU316" s="162" t="s">
        <v>81</v>
      </c>
      <c r="AY316" s="17" t="s">
        <v>162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7" t="s">
        <v>81</v>
      </c>
      <c r="BK316" s="163">
        <f>ROUND(I316*H316,2)</f>
        <v>0</v>
      </c>
      <c r="BL316" s="17" t="s">
        <v>87</v>
      </c>
      <c r="BM316" s="162" t="s">
        <v>755</v>
      </c>
    </row>
    <row r="317" spans="2:65" s="12" customFormat="1" x14ac:dyDescent="0.2">
      <c r="B317" s="164"/>
      <c r="D317" s="165" t="s">
        <v>169</v>
      </c>
      <c r="E317" s="166" t="s">
        <v>1</v>
      </c>
      <c r="F317" s="167" t="s">
        <v>286</v>
      </c>
      <c r="H317" s="166" t="s">
        <v>1</v>
      </c>
      <c r="I317" s="168"/>
      <c r="L317" s="164"/>
      <c r="M317" s="169"/>
      <c r="T317" s="170"/>
      <c r="W317" s="252"/>
      <c r="AT317" s="166" t="s">
        <v>169</v>
      </c>
      <c r="AU317" s="166" t="s">
        <v>81</v>
      </c>
      <c r="AV317" s="12" t="s">
        <v>77</v>
      </c>
      <c r="AW317" s="12" t="s">
        <v>29</v>
      </c>
      <c r="AX317" s="12" t="s">
        <v>72</v>
      </c>
      <c r="AY317" s="166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721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250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756</v>
      </c>
      <c r="H320" s="174">
        <v>6.6260000000000003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3" customFormat="1" x14ac:dyDescent="0.2">
      <c r="B321" s="171"/>
      <c r="D321" s="165" t="s">
        <v>169</v>
      </c>
      <c r="E321" s="172" t="s">
        <v>1</v>
      </c>
      <c r="F321" s="173" t="s">
        <v>757</v>
      </c>
      <c r="H321" s="174">
        <v>20.106000000000002</v>
      </c>
      <c r="I321" s="175"/>
      <c r="L321" s="171"/>
      <c r="M321" s="176"/>
      <c r="T321" s="177"/>
      <c r="W321" s="240"/>
      <c r="AT321" s="172" t="s">
        <v>169</v>
      </c>
      <c r="AU321" s="172" t="s">
        <v>81</v>
      </c>
      <c r="AV321" s="13" t="s">
        <v>81</v>
      </c>
      <c r="AW321" s="13" t="s">
        <v>29</v>
      </c>
      <c r="AX321" s="13" t="s">
        <v>72</v>
      </c>
      <c r="AY321" s="172" t="s">
        <v>162</v>
      </c>
    </row>
    <row r="322" spans="2:51" s="15" customFormat="1" x14ac:dyDescent="0.2">
      <c r="B322" s="185"/>
      <c r="D322" s="165" t="s">
        <v>169</v>
      </c>
      <c r="E322" s="186" t="s">
        <v>101</v>
      </c>
      <c r="F322" s="187" t="s">
        <v>187</v>
      </c>
      <c r="H322" s="188">
        <v>26.731999999999999</v>
      </c>
      <c r="I322" s="189"/>
      <c r="L322" s="185"/>
      <c r="M322" s="190"/>
      <c r="T322" s="191"/>
      <c r="W322" s="241"/>
      <c r="AT322" s="186" t="s">
        <v>169</v>
      </c>
      <c r="AU322" s="186" t="s">
        <v>81</v>
      </c>
      <c r="AV322" s="15" t="s">
        <v>84</v>
      </c>
      <c r="AW322" s="15" t="s">
        <v>29</v>
      </c>
      <c r="AX322" s="15" t="s">
        <v>72</v>
      </c>
      <c r="AY322" s="186" t="s">
        <v>162</v>
      </c>
    </row>
    <row r="323" spans="2:51" s="14" customFormat="1" x14ac:dyDescent="0.2">
      <c r="B323" s="178"/>
      <c r="D323" s="165" t="s">
        <v>169</v>
      </c>
      <c r="E323" s="179" t="s">
        <v>1</v>
      </c>
      <c r="F323" s="180" t="s">
        <v>174</v>
      </c>
      <c r="H323" s="181">
        <v>26.731999999999999</v>
      </c>
      <c r="I323" s="182"/>
      <c r="L323" s="178"/>
      <c r="M323" s="183"/>
      <c r="T323" s="184"/>
      <c r="W323" s="242"/>
      <c r="AT323" s="179" t="s">
        <v>169</v>
      </c>
      <c r="AU323" s="179" t="s">
        <v>81</v>
      </c>
      <c r="AV323" s="14" t="s">
        <v>87</v>
      </c>
      <c r="AW323" s="14" t="s">
        <v>29</v>
      </c>
      <c r="AX323" s="14" t="s">
        <v>77</v>
      </c>
      <c r="AY323" s="179" t="s">
        <v>162</v>
      </c>
    </row>
    <row r="324" spans="2:51" s="12" customFormat="1" ht="33.75" x14ac:dyDescent="0.2">
      <c r="B324" s="164"/>
      <c r="D324" s="165" t="s">
        <v>169</v>
      </c>
      <c r="E324" s="166" t="s">
        <v>1</v>
      </c>
      <c r="F324" s="167" t="s">
        <v>231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51" s="12" customFormat="1" ht="33.75" x14ac:dyDescent="0.2">
      <c r="B325" s="164"/>
      <c r="D325" s="165" t="s">
        <v>169</v>
      </c>
      <c r="E325" s="166" t="s">
        <v>1</v>
      </c>
      <c r="F325" s="167" t="s">
        <v>253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2" customFormat="1" x14ac:dyDescent="0.2">
      <c r="B326" s="164"/>
      <c r="D326" s="165" t="s">
        <v>169</v>
      </c>
      <c r="E326" s="166" t="s">
        <v>1</v>
      </c>
      <c r="F326" s="167" t="s">
        <v>233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51" s="12" customFormat="1" ht="33.75" x14ac:dyDescent="0.2">
      <c r="B327" s="164"/>
      <c r="D327" s="165" t="s">
        <v>169</v>
      </c>
      <c r="E327" s="166" t="s">
        <v>1</v>
      </c>
      <c r="F327" s="167" t="s">
        <v>254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51" s="12" customFormat="1" ht="22.5" x14ac:dyDescent="0.2">
      <c r="B328" s="164"/>
      <c r="D328" s="165" t="s">
        <v>169</v>
      </c>
      <c r="E328" s="166" t="s">
        <v>1</v>
      </c>
      <c r="F328" s="167" t="s">
        <v>255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290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ht="22.5" x14ac:dyDescent="0.2">
      <c r="B330" s="164"/>
      <c r="D330" s="165" t="s">
        <v>169</v>
      </c>
      <c r="E330" s="166" t="s">
        <v>1</v>
      </c>
      <c r="F330" s="167" t="s">
        <v>257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ht="33.75" x14ac:dyDescent="0.2">
      <c r="B331" s="164"/>
      <c r="D331" s="165" t="s">
        <v>169</v>
      </c>
      <c r="E331" s="166" t="s">
        <v>1</v>
      </c>
      <c r="F331" s="167" t="s">
        <v>258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22.5" x14ac:dyDescent="0.2">
      <c r="B332" s="164"/>
      <c r="D332" s="165" t="s">
        <v>169</v>
      </c>
      <c r="E332" s="166" t="s">
        <v>1</v>
      </c>
      <c r="F332" s="167" t="s">
        <v>259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291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292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22.5" x14ac:dyDescent="0.2">
      <c r="B335" s="164"/>
      <c r="D335" s="165" t="s">
        <v>169</v>
      </c>
      <c r="E335" s="166" t="s">
        <v>1</v>
      </c>
      <c r="F335" s="167" t="s">
        <v>239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33.75" x14ac:dyDescent="0.2">
      <c r="B336" s="164"/>
      <c r="D336" s="165" t="s">
        <v>169</v>
      </c>
      <c r="E336" s="166" t="s">
        <v>1</v>
      </c>
      <c r="F336" s="167" t="s">
        <v>240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241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33.75" x14ac:dyDescent="0.2">
      <c r="B338" s="164"/>
      <c r="D338" s="165" t="s">
        <v>169</v>
      </c>
      <c r="E338" s="166" t="s">
        <v>1</v>
      </c>
      <c r="F338" s="167" t="s">
        <v>242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ht="33.75" x14ac:dyDescent="0.2">
      <c r="B339" s="164"/>
      <c r="D339" s="165" t="s">
        <v>169</v>
      </c>
      <c r="E339" s="166" t="s">
        <v>1</v>
      </c>
      <c r="F339" s="167" t="s">
        <v>243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ht="22.5" x14ac:dyDescent="0.2">
      <c r="B340" s="164"/>
      <c r="D340" s="165" t="s">
        <v>169</v>
      </c>
      <c r="E340" s="166" t="s">
        <v>1</v>
      </c>
      <c r="F340" s="167" t="s">
        <v>244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1" customFormat="1" ht="22.9" customHeight="1" x14ac:dyDescent="0.2">
      <c r="B341" s="139"/>
      <c r="D341" s="140" t="s">
        <v>71</v>
      </c>
      <c r="E341" s="149" t="s">
        <v>218</v>
      </c>
      <c r="F341" s="149" t="s">
        <v>293</v>
      </c>
      <c r="I341" s="142"/>
      <c r="J341" s="150">
        <f>BK341</f>
        <v>0</v>
      </c>
      <c r="L341" s="139"/>
      <c r="M341" s="144"/>
      <c r="P341" s="145">
        <f>SUM(P342:P425)</f>
        <v>0</v>
      </c>
      <c r="R341" s="145">
        <f>SUM(R342:R425)</f>
        <v>28.73896225</v>
      </c>
      <c r="T341" s="146">
        <f>SUM(T342:T425)</f>
        <v>33.631043439999999</v>
      </c>
      <c r="W341" s="238"/>
      <c r="AR341" s="140" t="s">
        <v>77</v>
      </c>
      <c r="AT341" s="147" t="s">
        <v>71</v>
      </c>
      <c r="AU341" s="147" t="s">
        <v>77</v>
      </c>
      <c r="AY341" s="140" t="s">
        <v>162</v>
      </c>
      <c r="BK341" s="148">
        <f>SUM(BK342:BK425)</f>
        <v>0</v>
      </c>
    </row>
    <row r="342" spans="2:65" s="1" customFormat="1" ht="37.9" customHeight="1" x14ac:dyDescent="0.2">
      <c r="B342" s="121"/>
      <c r="C342" s="151" t="s">
        <v>294</v>
      </c>
      <c r="D342" s="151" t="s">
        <v>164</v>
      </c>
      <c r="E342" s="152" t="s">
        <v>295</v>
      </c>
      <c r="F342" s="153" t="s">
        <v>296</v>
      </c>
      <c r="G342" s="154" t="s">
        <v>167</v>
      </c>
      <c r="H342" s="155">
        <v>597.51</v>
      </c>
      <c r="I342" s="156"/>
      <c r="J342" s="157">
        <f>ROUND(I342*H342,2)</f>
        <v>0</v>
      </c>
      <c r="K342" s="158"/>
      <c r="L342" s="32"/>
      <c r="M342" s="159" t="s">
        <v>1</v>
      </c>
      <c r="N342" s="120" t="s">
        <v>38</v>
      </c>
      <c r="P342" s="160">
        <f>O342*H342</f>
        <v>0</v>
      </c>
      <c r="Q342" s="160">
        <v>2.3990000000000001E-2</v>
      </c>
      <c r="R342" s="160">
        <f>Q342*H342</f>
        <v>14.334264900000001</v>
      </c>
      <c r="S342" s="160">
        <v>0</v>
      </c>
      <c r="T342" s="161">
        <f>S342*H342</f>
        <v>0</v>
      </c>
      <c r="W342" s="245"/>
      <c r="AR342" s="162" t="s">
        <v>87</v>
      </c>
      <c r="AT342" s="162" t="s">
        <v>164</v>
      </c>
      <c r="AU342" s="162" t="s">
        <v>81</v>
      </c>
      <c r="AY342" s="17" t="s">
        <v>162</v>
      </c>
      <c r="BE342" s="163">
        <f>IF(N342="základná",J342,0)</f>
        <v>0</v>
      </c>
      <c r="BF342" s="163">
        <f>IF(N342="znížená",J342,0)</f>
        <v>0</v>
      </c>
      <c r="BG342" s="163">
        <f>IF(N342="zákl. prenesená",J342,0)</f>
        <v>0</v>
      </c>
      <c r="BH342" s="163">
        <f>IF(N342="zníž. prenesená",J342,0)</f>
        <v>0</v>
      </c>
      <c r="BI342" s="163">
        <f>IF(N342="nulová",J342,0)</f>
        <v>0</v>
      </c>
      <c r="BJ342" s="17" t="s">
        <v>81</v>
      </c>
      <c r="BK342" s="163">
        <f>ROUND(I342*H342,2)</f>
        <v>0</v>
      </c>
      <c r="BL342" s="17" t="s">
        <v>87</v>
      </c>
      <c r="BM342" s="162" t="s">
        <v>758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759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760</v>
      </c>
      <c r="H344" s="174">
        <v>257.06299999999999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3" customFormat="1" x14ac:dyDescent="0.2">
      <c r="B345" s="171"/>
      <c r="D345" s="165" t="s">
        <v>169</v>
      </c>
      <c r="E345" s="172" t="s">
        <v>1</v>
      </c>
      <c r="F345" s="173" t="s">
        <v>761</v>
      </c>
      <c r="H345" s="174">
        <v>224.68</v>
      </c>
      <c r="I345" s="175"/>
      <c r="L345" s="171"/>
      <c r="M345" s="176"/>
      <c r="T345" s="177"/>
      <c r="W345" s="240"/>
      <c r="AT345" s="172" t="s">
        <v>169</v>
      </c>
      <c r="AU345" s="172" t="s">
        <v>81</v>
      </c>
      <c r="AV345" s="13" t="s">
        <v>81</v>
      </c>
      <c r="AW345" s="13" t="s">
        <v>29</v>
      </c>
      <c r="AX345" s="13" t="s">
        <v>72</v>
      </c>
      <c r="AY345" s="172" t="s">
        <v>162</v>
      </c>
    </row>
    <row r="346" spans="2:65" s="13" customFormat="1" x14ac:dyDescent="0.2">
      <c r="B346" s="171"/>
      <c r="D346" s="165" t="s">
        <v>169</v>
      </c>
      <c r="E346" s="172" t="s">
        <v>1</v>
      </c>
      <c r="F346" s="173" t="s">
        <v>762</v>
      </c>
      <c r="H346" s="174">
        <v>77.432000000000002</v>
      </c>
      <c r="I346" s="175"/>
      <c r="L346" s="171"/>
      <c r="M346" s="176"/>
      <c r="T346" s="177"/>
      <c r="W346" s="240"/>
      <c r="AT346" s="172" t="s">
        <v>169</v>
      </c>
      <c r="AU346" s="172" t="s">
        <v>81</v>
      </c>
      <c r="AV346" s="13" t="s">
        <v>81</v>
      </c>
      <c r="AW346" s="13" t="s">
        <v>29</v>
      </c>
      <c r="AX346" s="13" t="s">
        <v>72</v>
      </c>
      <c r="AY346" s="172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763</v>
      </c>
      <c r="H347" s="174">
        <v>38.335000000000001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4" customFormat="1" x14ac:dyDescent="0.2">
      <c r="B348" s="178"/>
      <c r="D348" s="165" t="s">
        <v>169</v>
      </c>
      <c r="E348" s="179" t="s">
        <v>96</v>
      </c>
      <c r="F348" s="180" t="s">
        <v>174</v>
      </c>
      <c r="H348" s="181">
        <v>597.51</v>
      </c>
      <c r="I348" s="182"/>
      <c r="L348" s="178"/>
      <c r="M348" s="183"/>
      <c r="T348" s="184"/>
      <c r="W348" s="242"/>
      <c r="AT348" s="179" t="s">
        <v>169</v>
      </c>
      <c r="AU348" s="179" t="s">
        <v>81</v>
      </c>
      <c r="AV348" s="14" t="s">
        <v>87</v>
      </c>
      <c r="AW348" s="14" t="s">
        <v>29</v>
      </c>
      <c r="AX348" s="14" t="s">
        <v>77</v>
      </c>
      <c r="AY348" s="179" t="s">
        <v>162</v>
      </c>
    </row>
    <row r="349" spans="2:65" s="12" customFormat="1" ht="22.5" x14ac:dyDescent="0.2">
      <c r="B349" s="164"/>
      <c r="D349" s="165" t="s">
        <v>169</v>
      </c>
      <c r="E349" s="166" t="s">
        <v>1</v>
      </c>
      <c r="F349" s="167" t="s">
        <v>301</v>
      </c>
      <c r="H349" s="166" t="s">
        <v>1</v>
      </c>
      <c r="I349" s="168"/>
      <c r="L349" s="164"/>
      <c r="M349" s="169"/>
      <c r="T349" s="170"/>
      <c r="W349" s="239"/>
      <c r="AT349" s="166" t="s">
        <v>169</v>
      </c>
      <c r="AU349" s="166" t="s">
        <v>81</v>
      </c>
      <c r="AV349" s="12" t="s">
        <v>77</v>
      </c>
      <c r="AW349" s="12" t="s">
        <v>29</v>
      </c>
      <c r="AX349" s="12" t="s">
        <v>72</v>
      </c>
      <c r="AY349" s="166" t="s">
        <v>162</v>
      </c>
    </row>
    <row r="350" spans="2:65" s="1" customFormat="1" ht="44.25" customHeight="1" x14ac:dyDescent="0.2">
      <c r="B350" s="121"/>
      <c r="C350" s="151" t="s">
        <v>302</v>
      </c>
      <c r="D350" s="151" t="s">
        <v>164</v>
      </c>
      <c r="E350" s="152" t="s">
        <v>303</v>
      </c>
      <c r="F350" s="153" t="s">
        <v>304</v>
      </c>
      <c r="G350" s="154" t="s">
        <v>167</v>
      </c>
      <c r="H350" s="155">
        <v>1792.53</v>
      </c>
      <c r="I350" s="156"/>
      <c r="J350" s="157">
        <f>ROUND(I350*H350,2)</f>
        <v>0</v>
      </c>
      <c r="K350" s="158"/>
      <c r="L350" s="32"/>
      <c r="M350" s="159" t="s">
        <v>1</v>
      </c>
      <c r="N350" s="120" t="s">
        <v>38</v>
      </c>
      <c r="P350" s="160">
        <f>O350*H350</f>
        <v>0</v>
      </c>
      <c r="Q350" s="160">
        <v>0</v>
      </c>
      <c r="R350" s="160">
        <f>Q350*H350</f>
        <v>0</v>
      </c>
      <c r="S350" s="160">
        <v>0</v>
      </c>
      <c r="T350" s="161">
        <f>S350*H350</f>
        <v>0</v>
      </c>
      <c r="V350" s="261"/>
      <c r="W350" s="260"/>
      <c r="AR350" s="162" t="s">
        <v>87</v>
      </c>
      <c r="AT350" s="162" t="s">
        <v>164</v>
      </c>
      <c r="AU350" s="162" t="s">
        <v>81</v>
      </c>
      <c r="AY350" s="17" t="s">
        <v>162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7" t="s">
        <v>81</v>
      </c>
      <c r="BK350" s="163">
        <f>ROUND(I350*H350,2)</f>
        <v>0</v>
      </c>
      <c r="BL350" s="17" t="s">
        <v>87</v>
      </c>
      <c r="BM350" s="162" t="s">
        <v>764</v>
      </c>
    </row>
    <row r="351" spans="2:65" s="13" customFormat="1" x14ac:dyDescent="0.2">
      <c r="B351" s="171"/>
      <c r="D351" s="165" t="s">
        <v>169</v>
      </c>
      <c r="E351" s="172" t="s">
        <v>1</v>
      </c>
      <c r="F351" s="173" t="s">
        <v>306</v>
      </c>
      <c r="H351" s="174">
        <v>1792.53</v>
      </c>
      <c r="I351" s="175"/>
      <c r="L351" s="171"/>
      <c r="M351" s="176"/>
      <c r="T351" s="177"/>
      <c r="W351" s="246"/>
      <c r="AT351" s="172" t="s">
        <v>169</v>
      </c>
      <c r="AU351" s="172" t="s">
        <v>81</v>
      </c>
      <c r="AV351" s="13" t="s">
        <v>81</v>
      </c>
      <c r="AW351" s="13" t="s">
        <v>29</v>
      </c>
      <c r="AX351" s="13" t="s">
        <v>77</v>
      </c>
      <c r="AY351" s="172" t="s">
        <v>162</v>
      </c>
    </row>
    <row r="352" spans="2:65" s="1" customFormat="1" ht="37.9" customHeight="1" x14ac:dyDescent="0.2">
      <c r="B352" s="121"/>
      <c r="C352" s="151" t="s">
        <v>307</v>
      </c>
      <c r="D352" s="151" t="s">
        <v>164</v>
      </c>
      <c r="E352" s="152" t="s">
        <v>308</v>
      </c>
      <c r="F352" s="153" t="s">
        <v>309</v>
      </c>
      <c r="G352" s="154" t="s">
        <v>167</v>
      </c>
      <c r="H352" s="155">
        <v>597.51</v>
      </c>
      <c r="I352" s="156"/>
      <c r="J352" s="157">
        <f>ROUND(I352*H352,2)</f>
        <v>0</v>
      </c>
      <c r="K352" s="158"/>
      <c r="L352" s="32"/>
      <c r="M352" s="159" t="s">
        <v>1</v>
      </c>
      <c r="N352" s="120" t="s">
        <v>38</v>
      </c>
      <c r="P352" s="160">
        <f>O352*H352</f>
        <v>0</v>
      </c>
      <c r="Q352" s="160">
        <v>2.3990000000000001E-2</v>
      </c>
      <c r="R352" s="160">
        <f>Q352*H352</f>
        <v>14.334264900000001</v>
      </c>
      <c r="S352" s="160">
        <v>0</v>
      </c>
      <c r="T352" s="161">
        <f>S352*H352</f>
        <v>0</v>
      </c>
      <c r="W352" s="245"/>
      <c r="AR352" s="162" t="s">
        <v>87</v>
      </c>
      <c r="AT352" s="162" t="s">
        <v>164</v>
      </c>
      <c r="AU352" s="162" t="s">
        <v>81</v>
      </c>
      <c r="AY352" s="17" t="s">
        <v>162</v>
      </c>
      <c r="BE352" s="163">
        <f>IF(N352="základná",J352,0)</f>
        <v>0</v>
      </c>
      <c r="BF352" s="163">
        <f>IF(N352="znížená",J352,0)</f>
        <v>0</v>
      </c>
      <c r="BG352" s="163">
        <f>IF(N352="zákl. prenesená",J352,0)</f>
        <v>0</v>
      </c>
      <c r="BH352" s="163">
        <f>IF(N352="zníž. prenesená",J352,0)</f>
        <v>0</v>
      </c>
      <c r="BI352" s="163">
        <f>IF(N352="nulová",J352,0)</f>
        <v>0</v>
      </c>
      <c r="BJ352" s="17" t="s">
        <v>81</v>
      </c>
      <c r="BK352" s="163">
        <f>ROUND(I352*H352,2)</f>
        <v>0</v>
      </c>
      <c r="BL352" s="17" t="s">
        <v>87</v>
      </c>
      <c r="BM352" s="162" t="s">
        <v>765</v>
      </c>
    </row>
    <row r="353" spans="2:65" s="13" customFormat="1" x14ac:dyDescent="0.2">
      <c r="B353" s="171"/>
      <c r="D353" s="165" t="s">
        <v>169</v>
      </c>
      <c r="E353" s="172" t="s">
        <v>1</v>
      </c>
      <c r="F353" s="173" t="s">
        <v>96</v>
      </c>
      <c r="H353" s="174">
        <v>597.51</v>
      </c>
      <c r="I353" s="175"/>
      <c r="L353" s="171"/>
      <c r="M353" s="176"/>
      <c r="T353" s="177"/>
      <c r="W353" s="240"/>
      <c r="AT353" s="172" t="s">
        <v>169</v>
      </c>
      <c r="AU353" s="172" t="s">
        <v>81</v>
      </c>
      <c r="AV353" s="13" t="s">
        <v>81</v>
      </c>
      <c r="AW353" s="13" t="s">
        <v>29</v>
      </c>
      <c r="AX353" s="13" t="s">
        <v>77</v>
      </c>
      <c r="AY353" s="172" t="s">
        <v>162</v>
      </c>
    </row>
    <row r="354" spans="2:65" s="1" customFormat="1" ht="24.2" customHeight="1" x14ac:dyDescent="0.2">
      <c r="B354" s="121"/>
      <c r="C354" s="151" t="s">
        <v>311</v>
      </c>
      <c r="D354" s="151" t="s">
        <v>164</v>
      </c>
      <c r="E354" s="152" t="s">
        <v>312</v>
      </c>
      <c r="F354" s="153" t="s">
        <v>313</v>
      </c>
      <c r="G354" s="154" t="s">
        <v>167</v>
      </c>
      <c r="H354" s="155">
        <v>44.924999999999997</v>
      </c>
      <c r="I354" s="156"/>
      <c r="J354" s="157">
        <f>ROUND(I354*H354,2)</f>
        <v>0</v>
      </c>
      <c r="K354" s="158"/>
      <c r="L354" s="32"/>
      <c r="M354" s="159" t="s">
        <v>1</v>
      </c>
      <c r="N354" s="120" t="s">
        <v>38</v>
      </c>
      <c r="P354" s="160">
        <f>O354*H354</f>
        <v>0</v>
      </c>
      <c r="Q354" s="160">
        <v>1.5300000000000001E-3</v>
      </c>
      <c r="R354" s="160">
        <f>Q354*H354</f>
        <v>6.8735249999999998E-2</v>
      </c>
      <c r="S354" s="160">
        <v>0</v>
      </c>
      <c r="T354" s="161">
        <f>S354*H354</f>
        <v>0</v>
      </c>
      <c r="W354" s="251"/>
      <c r="AR354" s="162" t="s">
        <v>87</v>
      </c>
      <c r="AT354" s="162" t="s">
        <v>164</v>
      </c>
      <c r="AU354" s="162" t="s">
        <v>81</v>
      </c>
      <c r="AY354" s="17" t="s">
        <v>162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7" t="s">
        <v>81</v>
      </c>
      <c r="BK354" s="163">
        <f>ROUND(I354*H354,2)</f>
        <v>0</v>
      </c>
      <c r="BL354" s="17" t="s">
        <v>87</v>
      </c>
      <c r="BM354" s="162" t="s">
        <v>766</v>
      </c>
    </row>
    <row r="355" spans="2:65" s="12" customFormat="1" x14ac:dyDescent="0.2">
      <c r="B355" s="164"/>
      <c r="D355" s="165" t="s">
        <v>169</v>
      </c>
      <c r="E355" s="166" t="s">
        <v>1</v>
      </c>
      <c r="F355" s="167" t="s">
        <v>315</v>
      </c>
      <c r="H355" s="166" t="s">
        <v>1</v>
      </c>
      <c r="I355" s="168"/>
      <c r="L355" s="164"/>
      <c r="M355" s="169"/>
      <c r="T355" s="170"/>
      <c r="W355" s="252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x14ac:dyDescent="0.2">
      <c r="B356" s="164"/>
      <c r="D356" s="165" t="s">
        <v>169</v>
      </c>
      <c r="E356" s="166" t="s">
        <v>1</v>
      </c>
      <c r="F356" s="167" t="s">
        <v>698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3" customFormat="1" x14ac:dyDescent="0.2">
      <c r="B357" s="171"/>
      <c r="D357" s="165" t="s">
        <v>169</v>
      </c>
      <c r="E357" s="172" t="s">
        <v>1</v>
      </c>
      <c r="F357" s="173" t="s">
        <v>767</v>
      </c>
      <c r="H357" s="174">
        <v>20.7</v>
      </c>
      <c r="I357" s="175"/>
      <c r="L357" s="171"/>
      <c r="M357" s="176"/>
      <c r="T357" s="177"/>
      <c r="W357" s="240"/>
      <c r="AT357" s="172" t="s">
        <v>169</v>
      </c>
      <c r="AU357" s="172" t="s">
        <v>81</v>
      </c>
      <c r="AV357" s="13" t="s">
        <v>81</v>
      </c>
      <c r="AW357" s="13" t="s">
        <v>29</v>
      </c>
      <c r="AX357" s="13" t="s">
        <v>72</v>
      </c>
      <c r="AY357" s="172" t="s">
        <v>162</v>
      </c>
    </row>
    <row r="358" spans="2:65" s="12" customFormat="1" x14ac:dyDescent="0.2">
      <c r="B358" s="164"/>
      <c r="D358" s="165" t="s">
        <v>169</v>
      </c>
      <c r="E358" s="166" t="s">
        <v>1</v>
      </c>
      <c r="F358" s="167" t="s">
        <v>700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3" customFormat="1" x14ac:dyDescent="0.2">
      <c r="B359" s="171"/>
      <c r="D359" s="165" t="s">
        <v>169</v>
      </c>
      <c r="E359" s="172" t="s">
        <v>1</v>
      </c>
      <c r="F359" s="173" t="s">
        <v>768</v>
      </c>
      <c r="H359" s="174">
        <v>1.8</v>
      </c>
      <c r="I359" s="175"/>
      <c r="L359" s="171"/>
      <c r="M359" s="176"/>
      <c r="T359" s="177"/>
      <c r="W359" s="240"/>
      <c r="AT359" s="172" t="s">
        <v>169</v>
      </c>
      <c r="AU359" s="172" t="s">
        <v>81</v>
      </c>
      <c r="AV359" s="13" t="s">
        <v>81</v>
      </c>
      <c r="AW359" s="13" t="s">
        <v>29</v>
      </c>
      <c r="AX359" s="13" t="s">
        <v>72</v>
      </c>
      <c r="AY359" s="172" t="s">
        <v>162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702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3" customFormat="1" x14ac:dyDescent="0.2">
      <c r="B361" s="171"/>
      <c r="D361" s="165" t="s">
        <v>169</v>
      </c>
      <c r="E361" s="172" t="s">
        <v>1</v>
      </c>
      <c r="F361" s="173" t="s">
        <v>769</v>
      </c>
      <c r="H361" s="174">
        <v>22.425000000000001</v>
      </c>
      <c r="I361" s="175"/>
      <c r="L361" s="171"/>
      <c r="M361" s="176"/>
      <c r="T361" s="177"/>
      <c r="W361" s="240"/>
      <c r="AT361" s="172" t="s">
        <v>169</v>
      </c>
      <c r="AU361" s="172" t="s">
        <v>81</v>
      </c>
      <c r="AV361" s="13" t="s">
        <v>81</v>
      </c>
      <c r="AW361" s="13" t="s">
        <v>29</v>
      </c>
      <c r="AX361" s="13" t="s">
        <v>72</v>
      </c>
      <c r="AY361" s="172" t="s">
        <v>162</v>
      </c>
    </row>
    <row r="362" spans="2:65" s="14" customFormat="1" x14ac:dyDescent="0.2">
      <c r="B362" s="178"/>
      <c r="D362" s="165" t="s">
        <v>169</v>
      </c>
      <c r="E362" s="179" t="s">
        <v>1</v>
      </c>
      <c r="F362" s="180" t="s">
        <v>174</v>
      </c>
      <c r="H362" s="181">
        <v>44.924999999999997</v>
      </c>
      <c r="I362" s="182"/>
      <c r="L362" s="178"/>
      <c r="M362" s="183"/>
      <c r="T362" s="184"/>
      <c r="W362" s="242"/>
      <c r="AT362" s="179" t="s">
        <v>169</v>
      </c>
      <c r="AU362" s="179" t="s">
        <v>81</v>
      </c>
      <c r="AV362" s="14" t="s">
        <v>87</v>
      </c>
      <c r="AW362" s="14" t="s">
        <v>29</v>
      </c>
      <c r="AX362" s="14" t="s">
        <v>77</v>
      </c>
      <c r="AY362" s="179" t="s">
        <v>162</v>
      </c>
    </row>
    <row r="363" spans="2:65" s="1" customFormat="1" ht="37.9" customHeight="1" x14ac:dyDescent="0.2">
      <c r="B363" s="121"/>
      <c r="C363" s="151" t="s">
        <v>318</v>
      </c>
      <c r="D363" s="151" t="s">
        <v>164</v>
      </c>
      <c r="E363" s="152" t="s">
        <v>319</v>
      </c>
      <c r="F363" s="153" t="s">
        <v>320</v>
      </c>
      <c r="G363" s="154" t="s">
        <v>177</v>
      </c>
      <c r="H363" s="155">
        <v>1.82</v>
      </c>
      <c r="I363" s="156"/>
      <c r="J363" s="157">
        <f>ROUND(I363*H363,2)</f>
        <v>0</v>
      </c>
      <c r="K363" s="158"/>
      <c r="L363" s="32"/>
      <c r="M363" s="159" t="s">
        <v>1</v>
      </c>
      <c r="N363" s="120" t="s">
        <v>38</v>
      </c>
      <c r="P363" s="160">
        <f>O363*H363</f>
        <v>0</v>
      </c>
      <c r="Q363" s="160">
        <v>1.6000000000000001E-4</v>
      </c>
      <c r="R363" s="160">
        <f>Q363*H363</f>
        <v>2.9120000000000003E-4</v>
      </c>
      <c r="S363" s="160">
        <v>0</v>
      </c>
      <c r="T363" s="161">
        <f>S363*H363</f>
        <v>0</v>
      </c>
      <c r="W363" s="264"/>
      <c r="AR363" s="162" t="s">
        <v>87</v>
      </c>
      <c r="AT363" s="162" t="s">
        <v>164</v>
      </c>
      <c r="AU363" s="162" t="s">
        <v>81</v>
      </c>
      <c r="AY363" s="17" t="s">
        <v>162</v>
      </c>
      <c r="BE363" s="163">
        <f>IF(N363="základná",J363,0)</f>
        <v>0</v>
      </c>
      <c r="BF363" s="163">
        <f>IF(N363="znížená",J363,0)</f>
        <v>0</v>
      </c>
      <c r="BG363" s="163">
        <f>IF(N363="zákl. prenesená",J363,0)</f>
        <v>0</v>
      </c>
      <c r="BH363" s="163">
        <f>IF(N363="zníž. prenesená",J363,0)</f>
        <v>0</v>
      </c>
      <c r="BI363" s="163">
        <f>IF(N363="nulová",J363,0)</f>
        <v>0</v>
      </c>
      <c r="BJ363" s="17" t="s">
        <v>81</v>
      </c>
      <c r="BK363" s="163">
        <f>ROUND(I363*H363,2)</f>
        <v>0</v>
      </c>
      <c r="BL363" s="17" t="s">
        <v>87</v>
      </c>
      <c r="BM363" s="162" t="s">
        <v>770</v>
      </c>
    </row>
    <row r="364" spans="2:65" s="12" customFormat="1" x14ac:dyDescent="0.2">
      <c r="B364" s="164"/>
      <c r="D364" s="165" t="s">
        <v>169</v>
      </c>
      <c r="E364" s="166" t="s">
        <v>1</v>
      </c>
      <c r="F364" s="167" t="s">
        <v>322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3" customFormat="1" x14ac:dyDescent="0.2">
      <c r="B365" s="171"/>
      <c r="D365" s="165" t="s">
        <v>169</v>
      </c>
      <c r="E365" s="172" t="s">
        <v>1</v>
      </c>
      <c r="F365" s="173" t="s">
        <v>323</v>
      </c>
      <c r="H365" s="174">
        <v>0.62</v>
      </c>
      <c r="I365" s="175"/>
      <c r="L365" s="171"/>
      <c r="M365" s="176"/>
      <c r="T365" s="177"/>
      <c r="W365" s="240"/>
      <c r="AT365" s="172" t="s">
        <v>169</v>
      </c>
      <c r="AU365" s="172" t="s">
        <v>81</v>
      </c>
      <c r="AV365" s="13" t="s">
        <v>81</v>
      </c>
      <c r="AW365" s="13" t="s">
        <v>29</v>
      </c>
      <c r="AX365" s="13" t="s">
        <v>72</v>
      </c>
      <c r="AY365" s="172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771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772</v>
      </c>
      <c r="H367" s="174">
        <v>1.2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4" customFormat="1" x14ac:dyDescent="0.2">
      <c r="B368" s="178"/>
      <c r="D368" s="165" t="s">
        <v>169</v>
      </c>
      <c r="E368" s="179" t="s">
        <v>1</v>
      </c>
      <c r="F368" s="180" t="s">
        <v>174</v>
      </c>
      <c r="H368" s="181">
        <v>1.82</v>
      </c>
      <c r="I368" s="182"/>
      <c r="L368" s="178"/>
      <c r="M368" s="183"/>
      <c r="T368" s="184"/>
      <c r="W368" s="248"/>
      <c r="AT368" s="179" t="s">
        <v>169</v>
      </c>
      <c r="AU368" s="179" t="s">
        <v>81</v>
      </c>
      <c r="AV368" s="14" t="s">
        <v>87</v>
      </c>
      <c r="AW368" s="14" t="s">
        <v>29</v>
      </c>
      <c r="AX368" s="14" t="s">
        <v>77</v>
      </c>
      <c r="AY368" s="179" t="s">
        <v>162</v>
      </c>
    </row>
    <row r="369" spans="2:65" s="1" customFormat="1" ht="37.9" customHeight="1" x14ac:dyDescent="0.2">
      <c r="B369" s="121"/>
      <c r="C369" s="151" t="s">
        <v>7</v>
      </c>
      <c r="D369" s="151" t="s">
        <v>164</v>
      </c>
      <c r="E369" s="152" t="s">
        <v>324</v>
      </c>
      <c r="F369" s="153" t="s">
        <v>325</v>
      </c>
      <c r="G369" s="154" t="s">
        <v>177</v>
      </c>
      <c r="H369" s="155">
        <v>5.25</v>
      </c>
      <c r="I369" s="156"/>
      <c r="J369" s="157">
        <f>ROUND(I369*H369,2)</f>
        <v>0</v>
      </c>
      <c r="K369" s="158"/>
      <c r="L369" s="32"/>
      <c r="M369" s="159" t="s">
        <v>1</v>
      </c>
      <c r="N369" s="120" t="s">
        <v>38</v>
      </c>
      <c r="P369" s="160">
        <f>O369*H369</f>
        <v>0</v>
      </c>
      <c r="Q369" s="160">
        <v>1.6000000000000001E-4</v>
      </c>
      <c r="R369" s="160">
        <f>Q369*H369</f>
        <v>8.4000000000000003E-4</v>
      </c>
      <c r="S369" s="160">
        <v>0</v>
      </c>
      <c r="T369" s="161">
        <f>S369*H369</f>
        <v>0</v>
      </c>
      <c r="W369" s="265"/>
      <c r="AR369" s="162" t="s">
        <v>87</v>
      </c>
      <c r="AT369" s="162" t="s">
        <v>164</v>
      </c>
      <c r="AU369" s="162" t="s">
        <v>81</v>
      </c>
      <c r="AY369" s="17" t="s">
        <v>162</v>
      </c>
      <c r="BE369" s="163">
        <f>IF(N369="základná",J369,0)</f>
        <v>0</v>
      </c>
      <c r="BF369" s="163">
        <f>IF(N369="znížená",J369,0)</f>
        <v>0</v>
      </c>
      <c r="BG369" s="163">
        <f>IF(N369="zákl. prenesená",J369,0)</f>
        <v>0</v>
      </c>
      <c r="BH369" s="163">
        <f>IF(N369="zníž. prenesená",J369,0)</f>
        <v>0</v>
      </c>
      <c r="BI369" s="163">
        <f>IF(N369="nulová",J369,0)</f>
        <v>0</v>
      </c>
      <c r="BJ369" s="17" t="s">
        <v>81</v>
      </c>
      <c r="BK369" s="163">
        <f>ROUND(I369*H369,2)</f>
        <v>0</v>
      </c>
      <c r="BL369" s="17" t="s">
        <v>87</v>
      </c>
      <c r="BM369" s="162" t="s">
        <v>773</v>
      </c>
    </row>
    <row r="370" spans="2:65" s="12" customFormat="1" x14ac:dyDescent="0.2">
      <c r="B370" s="164"/>
      <c r="D370" s="165" t="s">
        <v>169</v>
      </c>
      <c r="E370" s="166" t="s">
        <v>1</v>
      </c>
      <c r="F370" s="167" t="s">
        <v>322</v>
      </c>
      <c r="H370" s="166" t="s">
        <v>1</v>
      </c>
      <c r="I370" s="168"/>
      <c r="L370" s="164"/>
      <c r="M370" s="169"/>
      <c r="T370" s="170"/>
      <c r="W370" s="252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3" customFormat="1" x14ac:dyDescent="0.2">
      <c r="B371" s="171"/>
      <c r="D371" s="165" t="s">
        <v>169</v>
      </c>
      <c r="E371" s="172" t="s">
        <v>1</v>
      </c>
      <c r="F371" s="173" t="s">
        <v>327</v>
      </c>
      <c r="H371" s="174">
        <v>5.25</v>
      </c>
      <c r="I371" s="175"/>
      <c r="L371" s="171"/>
      <c r="M371" s="176"/>
      <c r="T371" s="177"/>
      <c r="W371" s="240"/>
      <c r="AT371" s="172" t="s">
        <v>169</v>
      </c>
      <c r="AU371" s="172" t="s">
        <v>81</v>
      </c>
      <c r="AV371" s="13" t="s">
        <v>81</v>
      </c>
      <c r="AW371" s="13" t="s">
        <v>29</v>
      </c>
      <c r="AX371" s="13" t="s">
        <v>72</v>
      </c>
      <c r="AY371" s="172" t="s">
        <v>162</v>
      </c>
    </row>
    <row r="372" spans="2:65" s="14" customFormat="1" x14ac:dyDescent="0.2">
      <c r="B372" s="178"/>
      <c r="D372" s="165" t="s">
        <v>169</v>
      </c>
      <c r="E372" s="179" t="s">
        <v>1</v>
      </c>
      <c r="F372" s="180" t="s">
        <v>174</v>
      </c>
      <c r="H372" s="181">
        <v>5.25</v>
      </c>
      <c r="I372" s="182"/>
      <c r="L372" s="178"/>
      <c r="M372" s="183"/>
      <c r="T372" s="184"/>
      <c r="W372" s="242"/>
      <c r="AT372" s="179" t="s">
        <v>169</v>
      </c>
      <c r="AU372" s="179" t="s">
        <v>81</v>
      </c>
      <c r="AV372" s="14" t="s">
        <v>87</v>
      </c>
      <c r="AW372" s="14" t="s">
        <v>29</v>
      </c>
      <c r="AX372" s="14" t="s">
        <v>77</v>
      </c>
      <c r="AY372" s="179" t="s">
        <v>162</v>
      </c>
    </row>
    <row r="373" spans="2:65" s="1" customFormat="1" ht="24.2" customHeight="1" x14ac:dyDescent="0.2">
      <c r="B373" s="121"/>
      <c r="C373" s="151" t="s">
        <v>328</v>
      </c>
      <c r="D373" s="151" t="s">
        <v>164</v>
      </c>
      <c r="E373" s="152" t="s">
        <v>329</v>
      </c>
      <c r="F373" s="153" t="s">
        <v>330</v>
      </c>
      <c r="G373" s="154" t="s">
        <v>177</v>
      </c>
      <c r="H373" s="155">
        <v>11.32</v>
      </c>
      <c r="I373" s="156"/>
      <c r="J373" s="157">
        <f>ROUND(I373*H373,2)</f>
        <v>0</v>
      </c>
      <c r="K373" s="158"/>
      <c r="L373" s="32"/>
      <c r="M373" s="159" t="s">
        <v>1</v>
      </c>
      <c r="N373" s="120" t="s">
        <v>38</v>
      </c>
      <c r="P373" s="160">
        <f>O373*H373</f>
        <v>0</v>
      </c>
      <c r="Q373" s="160">
        <v>5.0000000000000002E-5</v>
      </c>
      <c r="R373" s="160">
        <f>Q373*H373</f>
        <v>5.6599999999999999E-4</v>
      </c>
      <c r="S373" s="160">
        <v>0</v>
      </c>
      <c r="T373" s="161">
        <f>S373*H373</f>
        <v>0</v>
      </c>
      <c r="W373" s="251"/>
      <c r="AR373" s="162" t="s">
        <v>87</v>
      </c>
      <c r="AT373" s="162" t="s">
        <v>164</v>
      </c>
      <c r="AU373" s="162" t="s">
        <v>81</v>
      </c>
      <c r="AY373" s="17" t="s">
        <v>162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7" t="s">
        <v>81</v>
      </c>
      <c r="BK373" s="163">
        <f>ROUND(I373*H373,2)</f>
        <v>0</v>
      </c>
      <c r="BL373" s="17" t="s">
        <v>87</v>
      </c>
      <c r="BM373" s="162" t="s">
        <v>774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322</v>
      </c>
      <c r="H374" s="166" t="s">
        <v>1</v>
      </c>
      <c r="I374" s="168"/>
      <c r="L374" s="164"/>
      <c r="M374" s="169"/>
      <c r="T374" s="170"/>
      <c r="W374" s="252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3" customFormat="1" x14ac:dyDescent="0.2">
      <c r="B375" s="171"/>
      <c r="D375" s="165" t="s">
        <v>169</v>
      </c>
      <c r="E375" s="172" t="s">
        <v>1</v>
      </c>
      <c r="F375" s="173" t="s">
        <v>333</v>
      </c>
      <c r="H375" s="174">
        <v>5.87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65" s="12" customFormat="1" x14ac:dyDescent="0.2">
      <c r="B376" s="164"/>
      <c r="D376" s="165" t="s">
        <v>169</v>
      </c>
      <c r="E376" s="166" t="s">
        <v>1</v>
      </c>
      <c r="F376" s="167" t="s">
        <v>775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3" customFormat="1" x14ac:dyDescent="0.2">
      <c r="B377" s="171"/>
      <c r="D377" s="165" t="s">
        <v>169</v>
      </c>
      <c r="E377" s="172" t="s">
        <v>1</v>
      </c>
      <c r="F377" s="173" t="s">
        <v>776</v>
      </c>
      <c r="H377" s="174">
        <v>5.45</v>
      </c>
      <c r="I377" s="175"/>
      <c r="L377" s="171"/>
      <c r="M377" s="176"/>
      <c r="T377" s="177"/>
      <c r="W377" s="240"/>
      <c r="AT377" s="172" t="s">
        <v>169</v>
      </c>
      <c r="AU377" s="172" t="s">
        <v>81</v>
      </c>
      <c r="AV377" s="13" t="s">
        <v>81</v>
      </c>
      <c r="AW377" s="13" t="s">
        <v>29</v>
      </c>
      <c r="AX377" s="13" t="s">
        <v>72</v>
      </c>
      <c r="AY377" s="172" t="s">
        <v>162</v>
      </c>
    </row>
    <row r="378" spans="2:65" s="14" customFormat="1" x14ac:dyDescent="0.2">
      <c r="B378" s="178"/>
      <c r="D378" s="165" t="s">
        <v>169</v>
      </c>
      <c r="E378" s="179" t="s">
        <v>1</v>
      </c>
      <c r="F378" s="180" t="s">
        <v>174</v>
      </c>
      <c r="H378" s="181">
        <v>11.32</v>
      </c>
      <c r="I378" s="182"/>
      <c r="L378" s="178"/>
      <c r="M378" s="183"/>
      <c r="T378" s="184"/>
      <c r="W378" s="242"/>
      <c r="AT378" s="179" t="s">
        <v>169</v>
      </c>
      <c r="AU378" s="179" t="s">
        <v>81</v>
      </c>
      <c r="AV378" s="14" t="s">
        <v>87</v>
      </c>
      <c r="AW378" s="14" t="s">
        <v>29</v>
      </c>
      <c r="AX378" s="14" t="s">
        <v>77</v>
      </c>
      <c r="AY378" s="179" t="s">
        <v>162</v>
      </c>
    </row>
    <row r="379" spans="2:65" s="12" customFormat="1" ht="22.5" x14ac:dyDescent="0.2">
      <c r="B379" s="164"/>
      <c r="D379" s="165" t="s">
        <v>169</v>
      </c>
      <c r="E379" s="166" t="s">
        <v>1</v>
      </c>
      <c r="F379" s="167" t="s">
        <v>336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" customFormat="1" ht="24.2" customHeight="1" x14ac:dyDescent="0.2">
      <c r="B380" s="121"/>
      <c r="C380" s="151" t="s">
        <v>337</v>
      </c>
      <c r="D380" s="151" t="s">
        <v>164</v>
      </c>
      <c r="E380" s="152" t="s">
        <v>338</v>
      </c>
      <c r="F380" s="153" t="s">
        <v>339</v>
      </c>
      <c r="G380" s="154" t="s">
        <v>340</v>
      </c>
      <c r="H380" s="155">
        <v>53</v>
      </c>
      <c r="I380" s="156"/>
      <c r="J380" s="157">
        <f>ROUND(I380*H380,2)</f>
        <v>0</v>
      </c>
      <c r="K380" s="158"/>
      <c r="L380" s="32"/>
      <c r="M380" s="159" t="s">
        <v>1</v>
      </c>
      <c r="N380" s="120" t="s">
        <v>38</v>
      </c>
      <c r="P380" s="160">
        <f>O380*H380</f>
        <v>0</v>
      </c>
      <c r="Q380" s="160">
        <v>0</v>
      </c>
      <c r="R380" s="160">
        <f>Q380*H380</f>
        <v>0</v>
      </c>
      <c r="S380" s="160">
        <v>1.2E-2</v>
      </c>
      <c r="T380" s="161">
        <f>S380*H380</f>
        <v>0.63600000000000001</v>
      </c>
      <c r="W380" s="245"/>
      <c r="AR380" s="162" t="s">
        <v>87</v>
      </c>
      <c r="AT380" s="162" t="s">
        <v>164</v>
      </c>
      <c r="AU380" s="162" t="s">
        <v>81</v>
      </c>
      <c r="AY380" s="17" t="s">
        <v>162</v>
      </c>
      <c r="BE380" s="163">
        <f>IF(N380="základná",J380,0)</f>
        <v>0</v>
      </c>
      <c r="BF380" s="163">
        <f>IF(N380="znížená",J380,0)</f>
        <v>0</v>
      </c>
      <c r="BG380" s="163">
        <f>IF(N380="zákl. prenesená",J380,0)</f>
        <v>0</v>
      </c>
      <c r="BH380" s="163">
        <f>IF(N380="zníž. prenesená",J380,0)</f>
        <v>0</v>
      </c>
      <c r="BI380" s="163">
        <f>IF(N380="nulová",J380,0)</f>
        <v>0</v>
      </c>
      <c r="BJ380" s="17" t="s">
        <v>81</v>
      </c>
      <c r="BK380" s="163">
        <f>ROUND(I380*H380,2)</f>
        <v>0</v>
      </c>
      <c r="BL380" s="17" t="s">
        <v>87</v>
      </c>
      <c r="BM380" s="162" t="s">
        <v>777</v>
      </c>
    </row>
    <row r="381" spans="2:65" s="12" customFormat="1" x14ac:dyDescent="0.2">
      <c r="B381" s="164"/>
      <c r="D381" s="165" t="s">
        <v>169</v>
      </c>
      <c r="E381" s="166" t="s">
        <v>1</v>
      </c>
      <c r="F381" s="167" t="s">
        <v>778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3" customFormat="1" x14ac:dyDescent="0.2">
      <c r="B382" s="171"/>
      <c r="D382" s="165" t="s">
        <v>169</v>
      </c>
      <c r="E382" s="172" t="s">
        <v>1</v>
      </c>
      <c r="F382" s="173" t="s">
        <v>262</v>
      </c>
      <c r="H382" s="174">
        <v>12</v>
      </c>
      <c r="I382" s="175"/>
      <c r="L382" s="171"/>
      <c r="M382" s="176"/>
      <c r="T382" s="177"/>
      <c r="W382" s="240"/>
      <c r="AT382" s="172" t="s">
        <v>169</v>
      </c>
      <c r="AU382" s="172" t="s">
        <v>81</v>
      </c>
      <c r="AV382" s="13" t="s">
        <v>81</v>
      </c>
      <c r="AW382" s="13" t="s">
        <v>29</v>
      </c>
      <c r="AX382" s="13" t="s">
        <v>72</v>
      </c>
      <c r="AY382" s="172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779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81</v>
      </c>
      <c r="H384" s="174">
        <v>2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780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781</v>
      </c>
      <c r="H386" s="174">
        <v>39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4" customFormat="1" x14ac:dyDescent="0.2">
      <c r="B387" s="178"/>
      <c r="D387" s="165" t="s">
        <v>169</v>
      </c>
      <c r="E387" s="179" t="s">
        <v>1</v>
      </c>
      <c r="F387" s="180" t="s">
        <v>174</v>
      </c>
      <c r="H387" s="181">
        <v>53</v>
      </c>
      <c r="I387" s="182"/>
      <c r="L387" s="178"/>
      <c r="M387" s="183"/>
      <c r="T387" s="184"/>
      <c r="W387" s="242"/>
      <c r="AT387" s="179" t="s">
        <v>169</v>
      </c>
      <c r="AU387" s="179" t="s">
        <v>81</v>
      </c>
      <c r="AV387" s="14" t="s">
        <v>87</v>
      </c>
      <c r="AW387" s="14" t="s">
        <v>29</v>
      </c>
      <c r="AX387" s="14" t="s">
        <v>77</v>
      </c>
      <c r="AY387" s="179" t="s">
        <v>162</v>
      </c>
    </row>
    <row r="388" spans="2:65" s="1" customFormat="1" ht="24.2" customHeight="1" x14ac:dyDescent="0.2">
      <c r="B388" s="121"/>
      <c r="C388" s="151" t="s">
        <v>344</v>
      </c>
      <c r="D388" s="151" t="s">
        <v>164</v>
      </c>
      <c r="E388" s="152" t="s">
        <v>782</v>
      </c>
      <c r="F388" s="153" t="s">
        <v>783</v>
      </c>
      <c r="G388" s="154" t="s">
        <v>167</v>
      </c>
      <c r="H388" s="155">
        <v>9</v>
      </c>
      <c r="I388" s="156"/>
      <c r="J388" s="157">
        <f>ROUND(I388*H388,2)</f>
        <v>0</v>
      </c>
      <c r="K388" s="158"/>
      <c r="L388" s="32"/>
      <c r="M388" s="159" t="s">
        <v>1</v>
      </c>
      <c r="N388" s="120" t="s">
        <v>38</v>
      </c>
      <c r="P388" s="160">
        <f>O388*H388</f>
        <v>0</v>
      </c>
      <c r="Q388" s="160">
        <v>0</v>
      </c>
      <c r="R388" s="160">
        <f>Q388*H388</f>
        <v>0</v>
      </c>
      <c r="S388" s="160">
        <v>4.1000000000000009E-2</v>
      </c>
      <c r="T388" s="161">
        <f>S388*H388</f>
        <v>0.36900000000000011</v>
      </c>
      <c r="W388" s="251"/>
      <c r="AR388" s="162" t="s">
        <v>87</v>
      </c>
      <c r="AT388" s="162" t="s">
        <v>164</v>
      </c>
      <c r="AU388" s="162" t="s">
        <v>81</v>
      </c>
      <c r="AY388" s="17" t="s">
        <v>162</v>
      </c>
      <c r="BE388" s="163">
        <f>IF(N388="základná",J388,0)</f>
        <v>0</v>
      </c>
      <c r="BF388" s="163">
        <f>IF(N388="znížená",J388,0)</f>
        <v>0</v>
      </c>
      <c r="BG388" s="163">
        <f>IF(N388="zákl. prenesená",J388,0)</f>
        <v>0</v>
      </c>
      <c r="BH388" s="163">
        <f>IF(N388="zníž. prenesená",J388,0)</f>
        <v>0</v>
      </c>
      <c r="BI388" s="163">
        <f>IF(N388="nulová",J388,0)</f>
        <v>0</v>
      </c>
      <c r="BJ388" s="17" t="s">
        <v>81</v>
      </c>
      <c r="BK388" s="163">
        <f>ROUND(I388*H388,2)</f>
        <v>0</v>
      </c>
      <c r="BL388" s="17" t="s">
        <v>87</v>
      </c>
      <c r="BM388" s="162" t="s">
        <v>784</v>
      </c>
    </row>
    <row r="389" spans="2:65" s="12" customFormat="1" x14ac:dyDescent="0.2">
      <c r="B389" s="164"/>
      <c r="D389" s="165" t="s">
        <v>169</v>
      </c>
      <c r="E389" s="166" t="s">
        <v>1</v>
      </c>
      <c r="F389" s="167" t="s">
        <v>698</v>
      </c>
      <c r="H389" s="166" t="s">
        <v>1</v>
      </c>
      <c r="I389" s="168"/>
      <c r="L389" s="164"/>
      <c r="M389" s="169"/>
      <c r="T389" s="170"/>
      <c r="W389" s="252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3" customFormat="1" x14ac:dyDescent="0.2">
      <c r="B390" s="171"/>
      <c r="D390" s="165" t="s">
        <v>169</v>
      </c>
      <c r="E390" s="172" t="s">
        <v>1</v>
      </c>
      <c r="F390" s="173" t="s">
        <v>699</v>
      </c>
      <c r="H390" s="174">
        <v>8.2799999999999976</v>
      </c>
      <c r="I390" s="175"/>
      <c r="L390" s="171"/>
      <c r="M390" s="176"/>
      <c r="T390" s="177"/>
      <c r="W390" s="240"/>
      <c r="AT390" s="172" t="s">
        <v>169</v>
      </c>
      <c r="AU390" s="172" t="s">
        <v>81</v>
      </c>
      <c r="AV390" s="13" t="s">
        <v>81</v>
      </c>
      <c r="AW390" s="13" t="s">
        <v>29</v>
      </c>
      <c r="AX390" s="13" t="s">
        <v>72</v>
      </c>
      <c r="AY390" s="172" t="s">
        <v>162</v>
      </c>
    </row>
    <row r="391" spans="2:65" s="12" customFormat="1" x14ac:dyDescent="0.2">
      <c r="B391" s="164"/>
      <c r="D391" s="165" t="s">
        <v>169</v>
      </c>
      <c r="E391" s="166" t="s">
        <v>1</v>
      </c>
      <c r="F391" s="167" t="s">
        <v>700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3" customFormat="1" x14ac:dyDescent="0.2">
      <c r="B392" s="171"/>
      <c r="D392" s="165" t="s">
        <v>169</v>
      </c>
      <c r="E392" s="172" t="s">
        <v>1</v>
      </c>
      <c r="F392" s="173" t="s">
        <v>701</v>
      </c>
      <c r="H392" s="174">
        <v>0.71999999999999986</v>
      </c>
      <c r="I392" s="175"/>
      <c r="L392" s="171"/>
      <c r="M392" s="176"/>
      <c r="T392" s="177"/>
      <c r="W392" s="240"/>
      <c r="AT392" s="172" t="s">
        <v>169</v>
      </c>
      <c r="AU392" s="172" t="s">
        <v>81</v>
      </c>
      <c r="AV392" s="13" t="s">
        <v>81</v>
      </c>
      <c r="AW392" s="13" t="s">
        <v>29</v>
      </c>
      <c r="AX392" s="13" t="s">
        <v>72</v>
      </c>
      <c r="AY392" s="172" t="s">
        <v>162</v>
      </c>
    </row>
    <row r="393" spans="2:65" s="14" customFormat="1" x14ac:dyDescent="0.2">
      <c r="B393" s="178"/>
      <c r="D393" s="165" t="s">
        <v>169</v>
      </c>
      <c r="E393" s="179" t="s">
        <v>1</v>
      </c>
      <c r="F393" s="180" t="s">
        <v>174</v>
      </c>
      <c r="H393" s="181">
        <v>9</v>
      </c>
      <c r="I393" s="182"/>
      <c r="L393" s="178"/>
      <c r="M393" s="183"/>
      <c r="T393" s="184"/>
      <c r="W393" s="242"/>
      <c r="AT393" s="179" t="s">
        <v>169</v>
      </c>
      <c r="AU393" s="179" t="s">
        <v>81</v>
      </c>
      <c r="AV393" s="14" t="s">
        <v>87</v>
      </c>
      <c r="AW393" s="14" t="s">
        <v>29</v>
      </c>
      <c r="AX393" s="14" t="s">
        <v>77</v>
      </c>
      <c r="AY393" s="179" t="s">
        <v>162</v>
      </c>
    </row>
    <row r="394" spans="2:65" s="1" customFormat="1" ht="24.2" customHeight="1" x14ac:dyDescent="0.2">
      <c r="B394" s="121"/>
      <c r="C394" s="151" t="s">
        <v>350</v>
      </c>
      <c r="D394" s="151" t="s">
        <v>164</v>
      </c>
      <c r="E394" s="152" t="s">
        <v>356</v>
      </c>
      <c r="F394" s="153" t="s">
        <v>357</v>
      </c>
      <c r="G394" s="154" t="s">
        <v>167</v>
      </c>
      <c r="H394" s="155">
        <v>44.85</v>
      </c>
      <c r="I394" s="156"/>
      <c r="J394" s="157">
        <f>ROUND(I394*H394,2)</f>
        <v>0</v>
      </c>
      <c r="K394" s="158"/>
      <c r="L394" s="32"/>
      <c r="M394" s="159" t="s">
        <v>1</v>
      </c>
      <c r="N394" s="120" t="s">
        <v>38</v>
      </c>
      <c r="P394" s="160">
        <f>O394*H394</f>
        <v>0</v>
      </c>
      <c r="Q394" s="160">
        <v>0</v>
      </c>
      <c r="R394" s="160">
        <f>Q394*H394</f>
        <v>0</v>
      </c>
      <c r="S394" s="160">
        <v>2.7000000000000003E-2</v>
      </c>
      <c r="T394" s="161">
        <f>S394*H394</f>
        <v>1.2109500000000002</v>
      </c>
      <c r="W394" s="251"/>
      <c r="AR394" s="162" t="s">
        <v>87</v>
      </c>
      <c r="AT394" s="162" t="s">
        <v>164</v>
      </c>
      <c r="AU394" s="162" t="s">
        <v>81</v>
      </c>
      <c r="AY394" s="17" t="s">
        <v>162</v>
      </c>
      <c r="BE394" s="163">
        <f>IF(N394="základná",J394,0)</f>
        <v>0</v>
      </c>
      <c r="BF394" s="163">
        <f>IF(N394="znížená",J394,0)</f>
        <v>0</v>
      </c>
      <c r="BG394" s="163">
        <f>IF(N394="zákl. prenesená",J394,0)</f>
        <v>0</v>
      </c>
      <c r="BH394" s="163">
        <f>IF(N394="zníž. prenesená",J394,0)</f>
        <v>0</v>
      </c>
      <c r="BI394" s="163">
        <f>IF(N394="nulová",J394,0)</f>
        <v>0</v>
      </c>
      <c r="BJ394" s="17" t="s">
        <v>81</v>
      </c>
      <c r="BK394" s="163">
        <f>ROUND(I394*H394,2)</f>
        <v>0</v>
      </c>
      <c r="BL394" s="17" t="s">
        <v>87</v>
      </c>
      <c r="BM394" s="162" t="s">
        <v>785</v>
      </c>
    </row>
    <row r="395" spans="2:65" s="12" customFormat="1" x14ac:dyDescent="0.2">
      <c r="B395" s="164"/>
      <c r="D395" s="165" t="s">
        <v>169</v>
      </c>
      <c r="E395" s="166" t="s">
        <v>1</v>
      </c>
      <c r="F395" s="167" t="s">
        <v>702</v>
      </c>
      <c r="H395" s="166" t="s">
        <v>1</v>
      </c>
      <c r="I395" s="168"/>
      <c r="L395" s="164"/>
      <c r="M395" s="169"/>
      <c r="T395" s="170"/>
      <c r="W395" s="252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65" s="13" customFormat="1" x14ac:dyDescent="0.2">
      <c r="B396" s="171"/>
      <c r="D396" s="165" t="s">
        <v>169</v>
      </c>
      <c r="E396" s="172" t="s">
        <v>1</v>
      </c>
      <c r="F396" s="173" t="s">
        <v>703</v>
      </c>
      <c r="H396" s="174">
        <v>44.85</v>
      </c>
      <c r="I396" s="175"/>
      <c r="L396" s="171"/>
      <c r="M396" s="176"/>
      <c r="T396" s="177"/>
      <c r="W396" s="240"/>
      <c r="AT396" s="172" t="s">
        <v>169</v>
      </c>
      <c r="AU396" s="172" t="s">
        <v>81</v>
      </c>
      <c r="AV396" s="13" t="s">
        <v>81</v>
      </c>
      <c r="AW396" s="13" t="s">
        <v>29</v>
      </c>
      <c r="AX396" s="13" t="s">
        <v>72</v>
      </c>
      <c r="AY396" s="172" t="s">
        <v>162</v>
      </c>
    </row>
    <row r="397" spans="2:65" s="14" customFormat="1" x14ac:dyDescent="0.2">
      <c r="B397" s="178"/>
      <c r="D397" s="165" t="s">
        <v>169</v>
      </c>
      <c r="E397" s="179" t="s">
        <v>1</v>
      </c>
      <c r="F397" s="180" t="s">
        <v>174</v>
      </c>
      <c r="H397" s="181">
        <v>44.85</v>
      </c>
      <c r="I397" s="182"/>
      <c r="L397" s="178"/>
      <c r="M397" s="183"/>
      <c r="T397" s="184"/>
      <c r="W397" s="248"/>
      <c r="AT397" s="179" t="s">
        <v>169</v>
      </c>
      <c r="AU397" s="179" t="s">
        <v>81</v>
      </c>
      <c r="AV397" s="14" t="s">
        <v>87</v>
      </c>
      <c r="AW397" s="14" t="s">
        <v>29</v>
      </c>
      <c r="AX397" s="14" t="s">
        <v>77</v>
      </c>
      <c r="AY397" s="179" t="s">
        <v>162</v>
      </c>
    </row>
    <row r="398" spans="2:65" s="1" customFormat="1" ht="24.2" customHeight="1" x14ac:dyDescent="0.2">
      <c r="B398" s="121"/>
      <c r="C398" s="151" t="s">
        <v>355</v>
      </c>
      <c r="D398" s="151" t="s">
        <v>164</v>
      </c>
      <c r="E398" s="152" t="s">
        <v>786</v>
      </c>
      <c r="F398" s="153" t="s">
        <v>787</v>
      </c>
      <c r="G398" s="154" t="s">
        <v>340</v>
      </c>
      <c r="H398" s="155">
        <v>12</v>
      </c>
      <c r="I398" s="156"/>
      <c r="J398" s="157">
        <f>ROUND(I398*H398,2)</f>
        <v>0</v>
      </c>
      <c r="K398" s="158"/>
      <c r="L398" s="32"/>
      <c r="M398" s="159" t="s">
        <v>1</v>
      </c>
      <c r="N398" s="120" t="s">
        <v>38</v>
      </c>
      <c r="P398" s="160">
        <f>O398*H398</f>
        <v>0</v>
      </c>
      <c r="Q398" s="160">
        <v>0</v>
      </c>
      <c r="R398" s="160">
        <f>Q398*H398</f>
        <v>0</v>
      </c>
      <c r="S398" s="160">
        <v>3.1E-2</v>
      </c>
      <c r="T398" s="161">
        <f>S398*H398</f>
        <v>0.372</v>
      </c>
      <c r="W398" s="233"/>
      <c r="AR398" s="162" t="s">
        <v>87</v>
      </c>
      <c r="AT398" s="162" t="s">
        <v>164</v>
      </c>
      <c r="AU398" s="162" t="s">
        <v>81</v>
      </c>
      <c r="AY398" s="17" t="s">
        <v>162</v>
      </c>
      <c r="BE398" s="163">
        <f>IF(N398="základná",J398,0)</f>
        <v>0</v>
      </c>
      <c r="BF398" s="163">
        <f>IF(N398="znížená",J398,0)</f>
        <v>0</v>
      </c>
      <c r="BG398" s="163">
        <f>IF(N398="zákl. prenesená",J398,0)</f>
        <v>0</v>
      </c>
      <c r="BH398" s="163">
        <f>IF(N398="zníž. prenesená",J398,0)</f>
        <v>0</v>
      </c>
      <c r="BI398" s="163">
        <f>IF(N398="nulová",J398,0)</f>
        <v>0</v>
      </c>
      <c r="BJ398" s="17" t="s">
        <v>81</v>
      </c>
      <c r="BK398" s="163">
        <f>ROUND(I398*H398,2)</f>
        <v>0</v>
      </c>
      <c r="BL398" s="17" t="s">
        <v>87</v>
      </c>
      <c r="BM398" s="162" t="s">
        <v>788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694</v>
      </c>
      <c r="H399" s="166" t="s">
        <v>1</v>
      </c>
      <c r="I399" s="168"/>
      <c r="L399" s="164"/>
      <c r="M399" s="169"/>
      <c r="T399" s="170"/>
      <c r="W399" s="252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3" customFormat="1" x14ac:dyDescent="0.2">
      <c r="B400" s="171"/>
      <c r="D400" s="165" t="s">
        <v>169</v>
      </c>
      <c r="E400" s="172" t="s">
        <v>1</v>
      </c>
      <c r="F400" s="173" t="s">
        <v>695</v>
      </c>
      <c r="H400" s="174">
        <v>4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29</v>
      </c>
      <c r="AX400" s="13" t="s">
        <v>72</v>
      </c>
      <c r="AY400" s="172" t="s">
        <v>162</v>
      </c>
    </row>
    <row r="401" spans="2:65" s="13" customFormat="1" x14ac:dyDescent="0.2">
      <c r="B401" s="171"/>
      <c r="D401" s="165" t="s">
        <v>169</v>
      </c>
      <c r="E401" s="172" t="s">
        <v>1</v>
      </c>
      <c r="F401" s="173" t="s">
        <v>696</v>
      </c>
      <c r="H401" s="174">
        <v>8</v>
      </c>
      <c r="I401" s="175"/>
      <c r="L401" s="171"/>
      <c r="M401" s="176"/>
      <c r="T401" s="177"/>
      <c r="W401" s="240"/>
      <c r="AT401" s="172" t="s">
        <v>169</v>
      </c>
      <c r="AU401" s="172" t="s">
        <v>81</v>
      </c>
      <c r="AV401" s="13" t="s">
        <v>81</v>
      </c>
      <c r="AW401" s="13" t="s">
        <v>29</v>
      </c>
      <c r="AX401" s="13" t="s">
        <v>72</v>
      </c>
      <c r="AY401" s="172" t="s">
        <v>162</v>
      </c>
    </row>
    <row r="402" spans="2:65" s="14" customFormat="1" x14ac:dyDescent="0.2">
      <c r="B402" s="178"/>
      <c r="D402" s="165" t="s">
        <v>169</v>
      </c>
      <c r="E402" s="179" t="s">
        <v>1</v>
      </c>
      <c r="F402" s="180" t="s">
        <v>174</v>
      </c>
      <c r="H402" s="181">
        <v>12</v>
      </c>
      <c r="I402" s="182"/>
      <c r="L402" s="178"/>
      <c r="M402" s="183"/>
      <c r="T402" s="184"/>
      <c r="W402" s="242"/>
      <c r="AT402" s="179" t="s">
        <v>169</v>
      </c>
      <c r="AU402" s="179" t="s">
        <v>81</v>
      </c>
      <c r="AV402" s="14" t="s">
        <v>87</v>
      </c>
      <c r="AW402" s="14" t="s">
        <v>29</v>
      </c>
      <c r="AX402" s="14" t="s">
        <v>77</v>
      </c>
      <c r="AY402" s="179" t="s">
        <v>162</v>
      </c>
    </row>
    <row r="403" spans="2:65" s="1" customFormat="1" ht="24.2" customHeight="1" x14ac:dyDescent="0.2">
      <c r="B403" s="121"/>
      <c r="C403" s="151" t="s">
        <v>360</v>
      </c>
      <c r="D403" s="151" t="s">
        <v>164</v>
      </c>
      <c r="E403" s="152" t="s">
        <v>361</v>
      </c>
      <c r="F403" s="153" t="s">
        <v>362</v>
      </c>
      <c r="G403" s="154" t="s">
        <v>167</v>
      </c>
      <c r="H403" s="155">
        <v>456.452</v>
      </c>
      <c r="I403" s="156"/>
      <c r="J403" s="157">
        <f>ROUND(I403*H403,2)</f>
        <v>0</v>
      </c>
      <c r="K403" s="158"/>
      <c r="L403" s="32"/>
      <c r="M403" s="159" t="s">
        <v>1</v>
      </c>
      <c r="N403" s="120" t="s">
        <v>38</v>
      </c>
      <c r="P403" s="160">
        <f>O403*H403</f>
        <v>0</v>
      </c>
      <c r="Q403" s="160">
        <v>0</v>
      </c>
      <c r="R403" s="160">
        <f>Q403*H403</f>
        <v>0</v>
      </c>
      <c r="S403" s="160">
        <v>0.05</v>
      </c>
      <c r="T403" s="161">
        <f>S403*H403</f>
        <v>22.822600000000001</v>
      </c>
      <c r="W403" s="245"/>
      <c r="AR403" s="162" t="s">
        <v>87</v>
      </c>
      <c r="AT403" s="162" t="s">
        <v>164</v>
      </c>
      <c r="AU403" s="162" t="s">
        <v>81</v>
      </c>
      <c r="AY403" s="17" t="s">
        <v>162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7" t="s">
        <v>81</v>
      </c>
      <c r="BK403" s="163">
        <f>ROUND(I403*H403,2)</f>
        <v>0</v>
      </c>
      <c r="BL403" s="17" t="s">
        <v>87</v>
      </c>
      <c r="BM403" s="162" t="s">
        <v>789</v>
      </c>
    </row>
    <row r="404" spans="2:65" s="13" customFormat="1" x14ac:dyDescent="0.2">
      <c r="B404" s="171"/>
      <c r="D404" s="165" t="s">
        <v>169</v>
      </c>
      <c r="E404" s="172" t="s">
        <v>1</v>
      </c>
      <c r="F404" s="173" t="s">
        <v>101</v>
      </c>
      <c r="H404" s="174">
        <v>26.731999999999999</v>
      </c>
      <c r="I404" s="175"/>
      <c r="L404" s="171"/>
      <c r="M404" s="176"/>
      <c r="T404" s="177"/>
      <c r="W404" s="240"/>
      <c r="AT404" s="172" t="s">
        <v>169</v>
      </c>
      <c r="AU404" s="172" t="s">
        <v>81</v>
      </c>
      <c r="AV404" s="13" t="s">
        <v>81</v>
      </c>
      <c r="AW404" s="13" t="s">
        <v>29</v>
      </c>
      <c r="AX404" s="13" t="s">
        <v>72</v>
      </c>
      <c r="AY404" s="172" t="s">
        <v>162</v>
      </c>
    </row>
    <row r="405" spans="2:65" s="13" customFormat="1" x14ac:dyDescent="0.2">
      <c r="B405" s="171"/>
      <c r="D405" s="165" t="s">
        <v>169</v>
      </c>
      <c r="E405" s="172" t="s">
        <v>1</v>
      </c>
      <c r="F405" s="173" t="s">
        <v>103</v>
      </c>
      <c r="H405" s="174">
        <v>9.5879999999999992</v>
      </c>
      <c r="I405" s="175"/>
      <c r="L405" s="171"/>
      <c r="M405" s="176"/>
      <c r="T405" s="177"/>
      <c r="W405" s="240"/>
      <c r="AT405" s="172" t="s">
        <v>169</v>
      </c>
      <c r="AU405" s="172" t="s">
        <v>81</v>
      </c>
      <c r="AV405" s="13" t="s">
        <v>81</v>
      </c>
      <c r="AW405" s="13" t="s">
        <v>29</v>
      </c>
      <c r="AX405" s="13" t="s">
        <v>72</v>
      </c>
      <c r="AY405" s="172" t="s">
        <v>162</v>
      </c>
    </row>
    <row r="406" spans="2:65" s="13" customFormat="1" x14ac:dyDescent="0.2">
      <c r="B406" s="171"/>
      <c r="D406" s="165" t="s">
        <v>169</v>
      </c>
      <c r="E406" s="172" t="s">
        <v>1</v>
      </c>
      <c r="F406" s="173" t="s">
        <v>105</v>
      </c>
      <c r="H406" s="174">
        <v>409.435</v>
      </c>
      <c r="I406" s="175"/>
      <c r="L406" s="171"/>
      <c r="M406" s="176"/>
      <c r="T406" s="177"/>
      <c r="W406" s="240"/>
      <c r="AT406" s="172" t="s">
        <v>169</v>
      </c>
      <c r="AU406" s="172" t="s">
        <v>81</v>
      </c>
      <c r="AV406" s="13" t="s">
        <v>81</v>
      </c>
      <c r="AW406" s="13" t="s">
        <v>29</v>
      </c>
      <c r="AX406" s="13" t="s">
        <v>72</v>
      </c>
      <c r="AY406" s="172" t="s">
        <v>162</v>
      </c>
    </row>
    <row r="407" spans="2:65" s="13" customFormat="1" x14ac:dyDescent="0.2">
      <c r="B407" s="171"/>
      <c r="D407" s="165" t="s">
        <v>169</v>
      </c>
      <c r="E407" s="172" t="s">
        <v>1</v>
      </c>
      <c r="F407" s="173" t="s">
        <v>110</v>
      </c>
      <c r="H407" s="174">
        <v>10.696999999999999</v>
      </c>
      <c r="I407" s="175"/>
      <c r="L407" s="171"/>
      <c r="M407" s="176"/>
      <c r="T407" s="177"/>
      <c r="W407" s="240"/>
      <c r="AT407" s="172" t="s">
        <v>169</v>
      </c>
      <c r="AU407" s="172" t="s">
        <v>81</v>
      </c>
      <c r="AV407" s="13" t="s">
        <v>81</v>
      </c>
      <c r="AW407" s="13" t="s">
        <v>29</v>
      </c>
      <c r="AX407" s="13" t="s">
        <v>72</v>
      </c>
      <c r="AY407" s="172" t="s">
        <v>162</v>
      </c>
    </row>
    <row r="408" spans="2:65" s="14" customFormat="1" x14ac:dyDescent="0.2">
      <c r="B408" s="178"/>
      <c r="D408" s="165" t="s">
        <v>169</v>
      </c>
      <c r="E408" s="179" t="s">
        <v>1</v>
      </c>
      <c r="F408" s="180" t="s">
        <v>174</v>
      </c>
      <c r="H408" s="181">
        <v>456.452</v>
      </c>
      <c r="I408" s="182"/>
      <c r="L408" s="178"/>
      <c r="M408" s="183"/>
      <c r="T408" s="184"/>
      <c r="W408" s="248"/>
      <c r="AT408" s="179" t="s">
        <v>169</v>
      </c>
      <c r="AU408" s="179" t="s">
        <v>81</v>
      </c>
      <c r="AV408" s="14" t="s">
        <v>87</v>
      </c>
      <c r="AW408" s="14" t="s">
        <v>29</v>
      </c>
      <c r="AX408" s="14" t="s">
        <v>77</v>
      </c>
      <c r="AY408" s="179" t="s">
        <v>162</v>
      </c>
    </row>
    <row r="409" spans="2:65" s="1" customFormat="1" ht="37.9" customHeight="1" x14ac:dyDescent="0.2">
      <c r="B409" s="121"/>
      <c r="C409" s="151" t="s">
        <v>364</v>
      </c>
      <c r="D409" s="151" t="s">
        <v>164</v>
      </c>
      <c r="E409" s="152" t="s">
        <v>365</v>
      </c>
      <c r="F409" s="153" t="s">
        <v>366</v>
      </c>
      <c r="G409" s="154" t="s">
        <v>167</v>
      </c>
      <c r="H409" s="155">
        <v>429.72</v>
      </c>
      <c r="I409" s="156"/>
      <c r="J409" s="157">
        <f>ROUND(I409*H409,2)</f>
        <v>0</v>
      </c>
      <c r="K409" s="158"/>
      <c r="L409" s="32"/>
      <c r="M409" s="159" t="s">
        <v>1</v>
      </c>
      <c r="N409" s="120" t="s">
        <v>38</v>
      </c>
      <c r="P409" s="160">
        <f>O409*H409</f>
        <v>0</v>
      </c>
      <c r="Q409" s="160">
        <v>0</v>
      </c>
      <c r="R409" s="160">
        <f>Q409*H409</f>
        <v>0</v>
      </c>
      <c r="S409" s="160">
        <v>1.804E-2</v>
      </c>
      <c r="T409" s="161">
        <f>S409*H409</f>
        <v>7.7521488000000005</v>
      </c>
      <c r="W409" s="233"/>
      <c r="AR409" s="162" t="s">
        <v>87</v>
      </c>
      <c r="AT409" s="162" t="s">
        <v>164</v>
      </c>
      <c r="AU409" s="162" t="s">
        <v>81</v>
      </c>
      <c r="AY409" s="17" t="s">
        <v>162</v>
      </c>
      <c r="BE409" s="163">
        <f>IF(N409="základná",J409,0)</f>
        <v>0</v>
      </c>
      <c r="BF409" s="163">
        <f>IF(N409="znížená",J409,0)</f>
        <v>0</v>
      </c>
      <c r="BG409" s="163">
        <f>IF(N409="zákl. prenesená",J409,0)</f>
        <v>0</v>
      </c>
      <c r="BH409" s="163">
        <f>IF(N409="zníž. prenesená",J409,0)</f>
        <v>0</v>
      </c>
      <c r="BI409" s="163">
        <f>IF(N409="nulová",J409,0)</f>
        <v>0</v>
      </c>
      <c r="BJ409" s="17" t="s">
        <v>81</v>
      </c>
      <c r="BK409" s="163">
        <f>ROUND(I409*H409,2)</f>
        <v>0</v>
      </c>
      <c r="BL409" s="17" t="s">
        <v>87</v>
      </c>
      <c r="BM409" s="162" t="s">
        <v>790</v>
      </c>
    </row>
    <row r="410" spans="2:65" s="13" customFormat="1" x14ac:dyDescent="0.2">
      <c r="B410" s="171"/>
      <c r="D410" s="165" t="s">
        <v>169</v>
      </c>
      <c r="E410" s="172" t="s">
        <v>1</v>
      </c>
      <c r="F410" s="173" t="s">
        <v>103</v>
      </c>
      <c r="H410" s="174">
        <v>9.5879999999999992</v>
      </c>
      <c r="I410" s="175"/>
      <c r="L410" s="171"/>
      <c r="M410" s="176"/>
      <c r="T410" s="177"/>
      <c r="W410" s="246"/>
      <c r="AT410" s="172" t="s">
        <v>169</v>
      </c>
      <c r="AU410" s="172" t="s">
        <v>81</v>
      </c>
      <c r="AV410" s="13" t="s">
        <v>81</v>
      </c>
      <c r="AW410" s="13" t="s">
        <v>29</v>
      </c>
      <c r="AX410" s="13" t="s">
        <v>72</v>
      </c>
      <c r="AY410" s="172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105</v>
      </c>
      <c r="H411" s="174">
        <v>409.435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3" customFormat="1" x14ac:dyDescent="0.2">
      <c r="B412" s="171"/>
      <c r="D412" s="165" t="s">
        <v>169</v>
      </c>
      <c r="E412" s="172" t="s">
        <v>1</v>
      </c>
      <c r="F412" s="173" t="s">
        <v>110</v>
      </c>
      <c r="H412" s="174">
        <v>10.696999999999999</v>
      </c>
      <c r="I412" s="175"/>
      <c r="L412" s="171"/>
      <c r="M412" s="176"/>
      <c r="T412" s="177"/>
      <c r="W412" s="240"/>
      <c r="AT412" s="172" t="s">
        <v>169</v>
      </c>
      <c r="AU412" s="172" t="s">
        <v>81</v>
      </c>
      <c r="AV412" s="13" t="s">
        <v>81</v>
      </c>
      <c r="AW412" s="13" t="s">
        <v>29</v>
      </c>
      <c r="AX412" s="13" t="s">
        <v>72</v>
      </c>
      <c r="AY412" s="172" t="s">
        <v>162</v>
      </c>
    </row>
    <row r="413" spans="2:65" s="14" customFormat="1" x14ac:dyDescent="0.2">
      <c r="B413" s="178"/>
      <c r="D413" s="165" t="s">
        <v>169</v>
      </c>
      <c r="E413" s="179" t="s">
        <v>1</v>
      </c>
      <c r="F413" s="180" t="s">
        <v>174</v>
      </c>
      <c r="H413" s="181">
        <v>429.72</v>
      </c>
      <c r="I413" s="182"/>
      <c r="L413" s="178"/>
      <c r="M413" s="183"/>
      <c r="T413" s="184"/>
      <c r="W413" s="242"/>
      <c r="AT413" s="179" t="s">
        <v>169</v>
      </c>
      <c r="AU413" s="179" t="s">
        <v>81</v>
      </c>
      <c r="AV413" s="14" t="s">
        <v>87</v>
      </c>
      <c r="AW413" s="14" t="s">
        <v>29</v>
      </c>
      <c r="AX413" s="14" t="s">
        <v>77</v>
      </c>
      <c r="AY413" s="179" t="s">
        <v>162</v>
      </c>
    </row>
    <row r="414" spans="2:65" s="1" customFormat="1" ht="37.9" customHeight="1" x14ac:dyDescent="0.2">
      <c r="B414" s="121"/>
      <c r="C414" s="151" t="s">
        <v>368</v>
      </c>
      <c r="D414" s="151" t="s">
        <v>164</v>
      </c>
      <c r="E414" s="152" t="s">
        <v>369</v>
      </c>
      <c r="F414" s="153" t="s">
        <v>370</v>
      </c>
      <c r="G414" s="154" t="s">
        <v>167</v>
      </c>
      <c r="H414" s="155">
        <v>26.731999999999999</v>
      </c>
      <c r="I414" s="156"/>
      <c r="J414" s="157">
        <f>ROUND(I414*H414,2)</f>
        <v>0</v>
      </c>
      <c r="K414" s="158"/>
      <c r="L414" s="32"/>
      <c r="M414" s="159" t="s">
        <v>1</v>
      </c>
      <c r="N414" s="120" t="s">
        <v>38</v>
      </c>
      <c r="P414" s="160">
        <f>O414*H414</f>
        <v>0</v>
      </c>
      <c r="Q414" s="160">
        <v>0</v>
      </c>
      <c r="R414" s="160">
        <f>Q414*H414</f>
        <v>0</v>
      </c>
      <c r="S414" s="160">
        <v>1.7520000000000004E-2</v>
      </c>
      <c r="T414" s="161">
        <f>S414*H414</f>
        <v>0.46834464000000009</v>
      </c>
      <c r="W414" s="245"/>
      <c r="AR414" s="162" t="s">
        <v>87</v>
      </c>
      <c r="AT414" s="162" t="s">
        <v>164</v>
      </c>
      <c r="AU414" s="162" t="s">
        <v>81</v>
      </c>
      <c r="AY414" s="17" t="s">
        <v>162</v>
      </c>
      <c r="BE414" s="163">
        <f>IF(N414="základná",J414,0)</f>
        <v>0</v>
      </c>
      <c r="BF414" s="163">
        <f>IF(N414="znížená",J414,0)</f>
        <v>0</v>
      </c>
      <c r="BG414" s="163">
        <f>IF(N414="zákl. prenesená",J414,0)</f>
        <v>0</v>
      </c>
      <c r="BH414" s="163">
        <f>IF(N414="zníž. prenesená",J414,0)</f>
        <v>0</v>
      </c>
      <c r="BI414" s="163">
        <f>IF(N414="nulová",J414,0)</f>
        <v>0</v>
      </c>
      <c r="BJ414" s="17" t="s">
        <v>81</v>
      </c>
      <c r="BK414" s="163">
        <f>ROUND(I414*H414,2)</f>
        <v>0</v>
      </c>
      <c r="BL414" s="17" t="s">
        <v>87</v>
      </c>
      <c r="BM414" s="162" t="s">
        <v>791</v>
      </c>
    </row>
    <row r="415" spans="2:65" s="13" customFormat="1" x14ac:dyDescent="0.2">
      <c r="B415" s="171"/>
      <c r="D415" s="165" t="s">
        <v>169</v>
      </c>
      <c r="E415" s="172" t="s">
        <v>1</v>
      </c>
      <c r="F415" s="173" t="s">
        <v>101</v>
      </c>
      <c r="H415" s="174">
        <v>26.731999999999999</v>
      </c>
      <c r="I415" s="175"/>
      <c r="L415" s="171"/>
      <c r="M415" s="176"/>
      <c r="T415" s="177"/>
      <c r="W415" s="240"/>
      <c r="AT415" s="172" t="s">
        <v>169</v>
      </c>
      <c r="AU415" s="172" t="s">
        <v>81</v>
      </c>
      <c r="AV415" s="13" t="s">
        <v>81</v>
      </c>
      <c r="AW415" s="13" t="s">
        <v>29</v>
      </c>
      <c r="AX415" s="13" t="s">
        <v>77</v>
      </c>
      <c r="AY415" s="172" t="s">
        <v>162</v>
      </c>
    </row>
    <row r="416" spans="2:65" s="1" customFormat="1" ht="21.75" customHeight="1" x14ac:dyDescent="0.2">
      <c r="B416" s="121"/>
      <c r="C416" s="151" t="s">
        <v>372</v>
      </c>
      <c r="D416" s="151" t="s">
        <v>164</v>
      </c>
      <c r="E416" s="152" t="s">
        <v>373</v>
      </c>
      <c r="F416" s="153" t="s">
        <v>374</v>
      </c>
      <c r="G416" s="154" t="s">
        <v>375</v>
      </c>
      <c r="H416" s="155">
        <v>34.488999999999997</v>
      </c>
      <c r="I416" s="156"/>
      <c r="J416" s="157">
        <f>ROUND(I416*H416,2)</f>
        <v>0</v>
      </c>
      <c r="K416" s="158"/>
      <c r="L416" s="32"/>
      <c r="M416" s="159" t="s">
        <v>1</v>
      </c>
      <c r="N416" s="120" t="s">
        <v>38</v>
      </c>
      <c r="P416" s="160">
        <f>O416*H416</f>
        <v>0</v>
      </c>
      <c r="Q416" s="160">
        <v>0</v>
      </c>
      <c r="R416" s="160">
        <f>Q416*H416</f>
        <v>0</v>
      </c>
      <c r="S416" s="160">
        <v>0</v>
      </c>
      <c r="T416" s="161">
        <f>S416*H416</f>
        <v>0</v>
      </c>
      <c r="W416" s="251"/>
      <c r="AR416" s="162" t="s">
        <v>87</v>
      </c>
      <c r="AT416" s="162" t="s">
        <v>164</v>
      </c>
      <c r="AU416" s="162" t="s">
        <v>81</v>
      </c>
      <c r="AY416" s="17" t="s">
        <v>162</v>
      </c>
      <c r="BE416" s="163">
        <f>IF(N416="základná",J416,0)</f>
        <v>0</v>
      </c>
      <c r="BF416" s="163">
        <f>IF(N416="znížená",J416,0)</f>
        <v>0</v>
      </c>
      <c r="BG416" s="163">
        <f>IF(N416="zákl. prenesená",J416,0)</f>
        <v>0</v>
      </c>
      <c r="BH416" s="163">
        <f>IF(N416="zníž. prenesená",J416,0)</f>
        <v>0</v>
      </c>
      <c r="BI416" s="163">
        <f>IF(N416="nulová",J416,0)</f>
        <v>0</v>
      </c>
      <c r="BJ416" s="17" t="s">
        <v>81</v>
      </c>
      <c r="BK416" s="163">
        <f>ROUND(I416*H416,2)</f>
        <v>0</v>
      </c>
      <c r="BL416" s="17" t="s">
        <v>87</v>
      </c>
      <c r="BM416" s="162" t="s">
        <v>792</v>
      </c>
    </row>
    <row r="417" spans="2:65" s="1" customFormat="1" ht="16.5" customHeight="1" x14ac:dyDescent="0.2">
      <c r="B417" s="121"/>
      <c r="C417" s="151" t="s">
        <v>377</v>
      </c>
      <c r="D417" s="151" t="s">
        <v>164</v>
      </c>
      <c r="E417" s="152" t="s">
        <v>378</v>
      </c>
      <c r="F417" s="153" t="s">
        <v>379</v>
      </c>
      <c r="G417" s="154" t="s">
        <v>375</v>
      </c>
      <c r="H417" s="155">
        <v>68.977999999999994</v>
      </c>
      <c r="I417" s="156"/>
      <c r="J417" s="157">
        <f>ROUND(I417*H417,2)</f>
        <v>0</v>
      </c>
      <c r="K417" s="158"/>
      <c r="L417" s="32"/>
      <c r="M417" s="159" t="s">
        <v>1</v>
      </c>
      <c r="N417" s="120" t="s">
        <v>38</v>
      </c>
      <c r="P417" s="160">
        <f>O417*H417</f>
        <v>0</v>
      </c>
      <c r="Q417" s="160">
        <v>0</v>
      </c>
      <c r="R417" s="160">
        <f>Q417*H417</f>
        <v>0</v>
      </c>
      <c r="S417" s="160">
        <v>0</v>
      </c>
      <c r="T417" s="161">
        <f>S417*H417</f>
        <v>0</v>
      </c>
      <c r="W417" s="251"/>
      <c r="AR417" s="162" t="s">
        <v>87</v>
      </c>
      <c r="AT417" s="162" t="s">
        <v>164</v>
      </c>
      <c r="AU417" s="162" t="s">
        <v>81</v>
      </c>
      <c r="AY417" s="17" t="s">
        <v>162</v>
      </c>
      <c r="BE417" s="163">
        <f>IF(N417="základná",J417,0)</f>
        <v>0</v>
      </c>
      <c r="BF417" s="163">
        <f>IF(N417="znížená",J417,0)</f>
        <v>0</v>
      </c>
      <c r="BG417" s="163">
        <f>IF(N417="zákl. prenesená",J417,0)</f>
        <v>0</v>
      </c>
      <c r="BH417" s="163">
        <f>IF(N417="zníž. prenesená",J417,0)</f>
        <v>0</v>
      </c>
      <c r="BI417" s="163">
        <f>IF(N417="nulová",J417,0)</f>
        <v>0</v>
      </c>
      <c r="BJ417" s="17" t="s">
        <v>81</v>
      </c>
      <c r="BK417" s="163">
        <f>ROUND(I417*H417,2)</f>
        <v>0</v>
      </c>
      <c r="BL417" s="17" t="s">
        <v>87</v>
      </c>
      <c r="BM417" s="162" t="s">
        <v>793</v>
      </c>
    </row>
    <row r="418" spans="2:65" s="13" customFormat="1" x14ac:dyDescent="0.2">
      <c r="B418" s="171"/>
      <c r="D418" s="165" t="s">
        <v>169</v>
      </c>
      <c r="F418" s="173" t="s">
        <v>794</v>
      </c>
      <c r="H418" s="174">
        <v>68.977999999999994</v>
      </c>
      <c r="I418" s="175"/>
      <c r="L418" s="171"/>
      <c r="M418" s="176"/>
      <c r="T418" s="177"/>
      <c r="W418" s="246"/>
      <c r="AT418" s="172" t="s">
        <v>169</v>
      </c>
      <c r="AU418" s="172" t="s">
        <v>81</v>
      </c>
      <c r="AV418" s="13" t="s">
        <v>81</v>
      </c>
      <c r="AW418" s="13" t="s">
        <v>3</v>
      </c>
      <c r="AX418" s="13" t="s">
        <v>77</v>
      </c>
      <c r="AY418" s="172" t="s">
        <v>162</v>
      </c>
    </row>
    <row r="419" spans="2:65" s="1" customFormat="1" ht="21.75" customHeight="1" x14ac:dyDescent="0.2">
      <c r="B419" s="121"/>
      <c r="C419" s="151" t="s">
        <v>382</v>
      </c>
      <c r="D419" s="151" t="s">
        <v>164</v>
      </c>
      <c r="E419" s="152" t="s">
        <v>383</v>
      </c>
      <c r="F419" s="153" t="s">
        <v>384</v>
      </c>
      <c r="G419" s="154" t="s">
        <v>375</v>
      </c>
      <c r="H419" s="155">
        <v>34.488999999999997</v>
      </c>
      <c r="I419" s="156"/>
      <c r="J419" s="157">
        <f>ROUND(I419*H419,2)</f>
        <v>0</v>
      </c>
      <c r="K419" s="158"/>
      <c r="L419" s="32"/>
      <c r="M419" s="159" t="s">
        <v>1</v>
      </c>
      <c r="N419" s="120" t="s">
        <v>38</v>
      </c>
      <c r="P419" s="160">
        <f>O419*H419</f>
        <v>0</v>
      </c>
      <c r="Q419" s="160">
        <v>0</v>
      </c>
      <c r="R419" s="160">
        <f>Q419*H419</f>
        <v>0</v>
      </c>
      <c r="S419" s="160">
        <v>0</v>
      </c>
      <c r="T419" s="161">
        <f>S419*H419</f>
        <v>0</v>
      </c>
      <c r="W419" s="245"/>
      <c r="AR419" s="162" t="s">
        <v>87</v>
      </c>
      <c r="AT419" s="162" t="s">
        <v>164</v>
      </c>
      <c r="AU419" s="162" t="s">
        <v>81</v>
      </c>
      <c r="AY419" s="17" t="s">
        <v>162</v>
      </c>
      <c r="BE419" s="163">
        <f>IF(N419="základná",J419,0)</f>
        <v>0</v>
      </c>
      <c r="BF419" s="163">
        <f>IF(N419="znížená",J419,0)</f>
        <v>0</v>
      </c>
      <c r="BG419" s="163">
        <f>IF(N419="zákl. prenesená",J419,0)</f>
        <v>0</v>
      </c>
      <c r="BH419" s="163">
        <f>IF(N419="zníž. prenesená",J419,0)</f>
        <v>0</v>
      </c>
      <c r="BI419" s="163">
        <f>IF(N419="nulová",J419,0)</f>
        <v>0</v>
      </c>
      <c r="BJ419" s="17" t="s">
        <v>81</v>
      </c>
      <c r="BK419" s="163">
        <f>ROUND(I419*H419,2)</f>
        <v>0</v>
      </c>
      <c r="BL419" s="17" t="s">
        <v>87</v>
      </c>
      <c r="BM419" s="162" t="s">
        <v>795</v>
      </c>
    </row>
    <row r="420" spans="2:65" s="1" customFormat="1" ht="24.2" customHeight="1" x14ac:dyDescent="0.2">
      <c r="B420" s="121"/>
      <c r="C420" s="151" t="s">
        <v>386</v>
      </c>
      <c r="D420" s="151" t="s">
        <v>164</v>
      </c>
      <c r="E420" s="152" t="s">
        <v>387</v>
      </c>
      <c r="F420" s="153" t="s">
        <v>388</v>
      </c>
      <c r="G420" s="154" t="s">
        <v>375</v>
      </c>
      <c r="H420" s="155">
        <v>896.71400000000006</v>
      </c>
      <c r="I420" s="156"/>
      <c r="J420" s="157">
        <f>ROUND(I420*H420,2)</f>
        <v>0</v>
      </c>
      <c r="K420" s="158"/>
      <c r="L420" s="32"/>
      <c r="M420" s="159" t="s">
        <v>1</v>
      </c>
      <c r="N420" s="120" t="s">
        <v>38</v>
      </c>
      <c r="P420" s="160">
        <f>O420*H420</f>
        <v>0</v>
      </c>
      <c r="Q420" s="160">
        <v>0</v>
      </c>
      <c r="R420" s="160">
        <f>Q420*H420</f>
        <v>0</v>
      </c>
      <c r="S420" s="160">
        <v>0</v>
      </c>
      <c r="T420" s="161">
        <f>S420*H420</f>
        <v>0</v>
      </c>
      <c r="W420" s="245"/>
      <c r="AR420" s="162" t="s">
        <v>87</v>
      </c>
      <c r="AT420" s="162" t="s">
        <v>164</v>
      </c>
      <c r="AU420" s="162" t="s">
        <v>81</v>
      </c>
      <c r="AY420" s="17" t="s">
        <v>162</v>
      </c>
      <c r="BE420" s="163">
        <f>IF(N420="základná",J420,0)</f>
        <v>0</v>
      </c>
      <c r="BF420" s="163">
        <f>IF(N420="znížená",J420,0)</f>
        <v>0</v>
      </c>
      <c r="BG420" s="163">
        <f>IF(N420="zákl. prenesená",J420,0)</f>
        <v>0</v>
      </c>
      <c r="BH420" s="163">
        <f>IF(N420="zníž. prenesená",J420,0)</f>
        <v>0</v>
      </c>
      <c r="BI420" s="163">
        <f>IF(N420="nulová",J420,0)</f>
        <v>0</v>
      </c>
      <c r="BJ420" s="17" t="s">
        <v>81</v>
      </c>
      <c r="BK420" s="163">
        <f>ROUND(I420*H420,2)</f>
        <v>0</v>
      </c>
      <c r="BL420" s="17" t="s">
        <v>87</v>
      </c>
      <c r="BM420" s="162" t="s">
        <v>796</v>
      </c>
    </row>
    <row r="421" spans="2:65" s="13" customFormat="1" x14ac:dyDescent="0.2">
      <c r="B421" s="171"/>
      <c r="D421" s="165" t="s">
        <v>169</v>
      </c>
      <c r="F421" s="173" t="s">
        <v>797</v>
      </c>
      <c r="H421" s="174">
        <v>896.71400000000006</v>
      </c>
      <c r="I421" s="175"/>
      <c r="L421" s="171"/>
      <c r="M421" s="176"/>
      <c r="T421" s="177"/>
      <c r="W421" s="240"/>
      <c r="AT421" s="172" t="s">
        <v>169</v>
      </c>
      <c r="AU421" s="172" t="s">
        <v>81</v>
      </c>
      <c r="AV421" s="13" t="s">
        <v>81</v>
      </c>
      <c r="AW421" s="13" t="s">
        <v>3</v>
      </c>
      <c r="AX421" s="13" t="s">
        <v>77</v>
      </c>
      <c r="AY421" s="172" t="s">
        <v>162</v>
      </c>
    </row>
    <row r="422" spans="2:65" s="1" customFormat="1" ht="24.2" customHeight="1" x14ac:dyDescent="0.2">
      <c r="B422" s="121"/>
      <c r="C422" s="151" t="s">
        <v>391</v>
      </c>
      <c r="D422" s="151" t="s">
        <v>164</v>
      </c>
      <c r="E422" s="152" t="s">
        <v>392</v>
      </c>
      <c r="F422" s="153" t="s">
        <v>393</v>
      </c>
      <c r="G422" s="154" t="s">
        <v>375</v>
      </c>
      <c r="H422" s="155">
        <v>34.488999999999997</v>
      </c>
      <c r="I422" s="156"/>
      <c r="J422" s="157">
        <f>ROUND(I422*H422,2)</f>
        <v>0</v>
      </c>
      <c r="K422" s="158"/>
      <c r="L422" s="32"/>
      <c r="M422" s="159" t="s">
        <v>1</v>
      </c>
      <c r="N422" s="120" t="s">
        <v>38</v>
      </c>
      <c r="P422" s="160">
        <f>O422*H422</f>
        <v>0</v>
      </c>
      <c r="Q422" s="160">
        <v>0</v>
      </c>
      <c r="R422" s="160">
        <f>Q422*H422</f>
        <v>0</v>
      </c>
      <c r="S422" s="160">
        <v>0</v>
      </c>
      <c r="T422" s="161">
        <f>S422*H422</f>
        <v>0</v>
      </c>
      <c r="W422" s="245"/>
      <c r="AR422" s="162" t="s">
        <v>87</v>
      </c>
      <c r="AT422" s="162" t="s">
        <v>164</v>
      </c>
      <c r="AU422" s="162" t="s">
        <v>81</v>
      </c>
      <c r="AY422" s="17" t="s">
        <v>162</v>
      </c>
      <c r="BE422" s="163">
        <f>IF(N422="základná",J422,0)</f>
        <v>0</v>
      </c>
      <c r="BF422" s="163">
        <f>IF(N422="znížená",J422,0)</f>
        <v>0</v>
      </c>
      <c r="BG422" s="163">
        <f>IF(N422="zákl. prenesená",J422,0)</f>
        <v>0</v>
      </c>
      <c r="BH422" s="163">
        <f>IF(N422="zníž. prenesená",J422,0)</f>
        <v>0</v>
      </c>
      <c r="BI422" s="163">
        <f>IF(N422="nulová",J422,0)</f>
        <v>0</v>
      </c>
      <c r="BJ422" s="17" t="s">
        <v>81</v>
      </c>
      <c r="BK422" s="163">
        <f>ROUND(I422*H422,2)</f>
        <v>0</v>
      </c>
      <c r="BL422" s="17" t="s">
        <v>87</v>
      </c>
      <c r="BM422" s="162" t="s">
        <v>798</v>
      </c>
    </row>
    <row r="423" spans="2:65" s="1" customFormat="1" ht="24.2" customHeight="1" x14ac:dyDescent="0.2">
      <c r="B423" s="121"/>
      <c r="C423" s="151" t="s">
        <v>395</v>
      </c>
      <c r="D423" s="151" t="s">
        <v>164</v>
      </c>
      <c r="E423" s="152" t="s">
        <v>396</v>
      </c>
      <c r="F423" s="153" t="s">
        <v>397</v>
      </c>
      <c r="G423" s="154" t="s">
        <v>375</v>
      </c>
      <c r="H423" s="155">
        <v>482.846</v>
      </c>
      <c r="I423" s="156"/>
      <c r="J423" s="157">
        <f>ROUND(I423*H423,2)</f>
        <v>0</v>
      </c>
      <c r="K423" s="158"/>
      <c r="L423" s="32"/>
      <c r="M423" s="159" t="s">
        <v>1</v>
      </c>
      <c r="N423" s="120" t="s">
        <v>38</v>
      </c>
      <c r="P423" s="160">
        <f>O423*H423</f>
        <v>0</v>
      </c>
      <c r="Q423" s="160">
        <v>0</v>
      </c>
      <c r="R423" s="160">
        <f>Q423*H423</f>
        <v>0</v>
      </c>
      <c r="S423" s="160">
        <v>0</v>
      </c>
      <c r="T423" s="161">
        <f>S423*H423</f>
        <v>0</v>
      </c>
      <c r="W423" s="245"/>
      <c r="AR423" s="162" t="s">
        <v>87</v>
      </c>
      <c r="AT423" s="162" t="s">
        <v>164</v>
      </c>
      <c r="AU423" s="162" t="s">
        <v>81</v>
      </c>
      <c r="AY423" s="17" t="s">
        <v>162</v>
      </c>
      <c r="BE423" s="163">
        <f>IF(N423="základná",J423,0)</f>
        <v>0</v>
      </c>
      <c r="BF423" s="163">
        <f>IF(N423="znížená",J423,0)</f>
        <v>0</v>
      </c>
      <c r="BG423" s="163">
        <f>IF(N423="zákl. prenesená",J423,0)</f>
        <v>0</v>
      </c>
      <c r="BH423" s="163">
        <f>IF(N423="zníž. prenesená",J423,0)</f>
        <v>0</v>
      </c>
      <c r="BI423" s="163">
        <f>IF(N423="nulová",J423,0)</f>
        <v>0</v>
      </c>
      <c r="BJ423" s="17" t="s">
        <v>81</v>
      </c>
      <c r="BK423" s="163">
        <f>ROUND(I423*H423,2)</f>
        <v>0</v>
      </c>
      <c r="BL423" s="17" t="s">
        <v>87</v>
      </c>
      <c r="BM423" s="162" t="s">
        <v>799</v>
      </c>
    </row>
    <row r="424" spans="2:65" s="13" customFormat="1" x14ac:dyDescent="0.2">
      <c r="B424" s="171"/>
      <c r="D424" s="165" t="s">
        <v>169</v>
      </c>
      <c r="F424" s="173" t="s">
        <v>800</v>
      </c>
      <c r="H424" s="174">
        <v>482.846</v>
      </c>
      <c r="I424" s="175"/>
      <c r="L424" s="171"/>
      <c r="M424" s="176"/>
      <c r="T424" s="177"/>
      <c r="W424" s="253"/>
      <c r="AT424" s="172" t="s">
        <v>169</v>
      </c>
      <c r="AU424" s="172" t="s">
        <v>81</v>
      </c>
      <c r="AV424" s="13" t="s">
        <v>81</v>
      </c>
      <c r="AW424" s="13" t="s">
        <v>3</v>
      </c>
      <c r="AX424" s="13" t="s">
        <v>77</v>
      </c>
      <c r="AY424" s="172" t="s">
        <v>162</v>
      </c>
    </row>
    <row r="425" spans="2:65" s="1" customFormat="1" ht="24.2" customHeight="1" x14ac:dyDescent="0.2">
      <c r="B425" s="121"/>
      <c r="C425" s="151" t="s">
        <v>400</v>
      </c>
      <c r="D425" s="151" t="s">
        <v>164</v>
      </c>
      <c r="E425" s="152" t="s">
        <v>401</v>
      </c>
      <c r="F425" s="153" t="s">
        <v>402</v>
      </c>
      <c r="G425" s="154" t="s">
        <v>375</v>
      </c>
      <c r="H425" s="155">
        <v>34.488999999999997</v>
      </c>
      <c r="I425" s="156"/>
      <c r="J425" s="157">
        <f>ROUND(I425*H425,2)</f>
        <v>0</v>
      </c>
      <c r="K425" s="158"/>
      <c r="L425" s="32"/>
      <c r="M425" s="159" t="s">
        <v>1</v>
      </c>
      <c r="N425" s="120" t="s">
        <v>38</v>
      </c>
      <c r="P425" s="160">
        <f>O425*H425</f>
        <v>0</v>
      </c>
      <c r="Q425" s="160">
        <v>0</v>
      </c>
      <c r="R425" s="160">
        <f>Q425*H425</f>
        <v>0</v>
      </c>
      <c r="S425" s="160">
        <v>0</v>
      </c>
      <c r="T425" s="161">
        <f>S425*H425</f>
        <v>0</v>
      </c>
      <c r="W425" s="245"/>
      <c r="AR425" s="162" t="s">
        <v>87</v>
      </c>
      <c r="AT425" s="162" t="s">
        <v>164</v>
      </c>
      <c r="AU425" s="162" t="s">
        <v>81</v>
      </c>
      <c r="AY425" s="17" t="s">
        <v>162</v>
      </c>
      <c r="BE425" s="163">
        <f>IF(N425="základná",J425,0)</f>
        <v>0</v>
      </c>
      <c r="BF425" s="163">
        <f>IF(N425="znížená",J425,0)</f>
        <v>0</v>
      </c>
      <c r="BG425" s="163">
        <f>IF(N425="zákl. prenesená",J425,0)</f>
        <v>0</v>
      </c>
      <c r="BH425" s="163">
        <f>IF(N425="zníž. prenesená",J425,0)</f>
        <v>0</v>
      </c>
      <c r="BI425" s="163">
        <f>IF(N425="nulová",J425,0)</f>
        <v>0</v>
      </c>
      <c r="BJ425" s="17" t="s">
        <v>81</v>
      </c>
      <c r="BK425" s="163">
        <f>ROUND(I425*H425,2)</f>
        <v>0</v>
      </c>
      <c r="BL425" s="17" t="s">
        <v>87</v>
      </c>
      <c r="BM425" s="162" t="s">
        <v>801</v>
      </c>
    </row>
    <row r="426" spans="2:65" s="11" customFormat="1" ht="22.9" customHeight="1" x14ac:dyDescent="0.2">
      <c r="B426" s="139"/>
      <c r="D426" s="140" t="s">
        <v>71</v>
      </c>
      <c r="E426" s="149" t="s">
        <v>404</v>
      </c>
      <c r="F426" s="149" t="s">
        <v>405</v>
      </c>
      <c r="I426" s="142"/>
      <c r="J426" s="150">
        <f>BK426</f>
        <v>0</v>
      </c>
      <c r="L426" s="139"/>
      <c r="M426" s="144"/>
      <c r="P426" s="145">
        <f>P427</f>
        <v>0</v>
      </c>
      <c r="R426" s="145">
        <f>R427</f>
        <v>0</v>
      </c>
      <c r="T426" s="146">
        <f>T427</f>
        <v>0</v>
      </c>
      <c r="W426" s="250"/>
      <c r="AR426" s="140" t="s">
        <v>77</v>
      </c>
      <c r="AT426" s="147" t="s">
        <v>71</v>
      </c>
      <c r="AU426" s="147" t="s">
        <v>77</v>
      </c>
      <c r="AY426" s="140" t="s">
        <v>162</v>
      </c>
      <c r="BK426" s="148">
        <f>BK427</f>
        <v>0</v>
      </c>
    </row>
    <row r="427" spans="2:65" s="1" customFormat="1" ht="24.2" customHeight="1" x14ac:dyDescent="0.2">
      <c r="B427" s="121"/>
      <c r="C427" s="151" t="s">
        <v>406</v>
      </c>
      <c r="D427" s="151" t="s">
        <v>164</v>
      </c>
      <c r="E427" s="152" t="s">
        <v>407</v>
      </c>
      <c r="F427" s="153" t="s">
        <v>408</v>
      </c>
      <c r="G427" s="154" t="s">
        <v>375</v>
      </c>
      <c r="H427" s="155">
        <v>63.426000000000002</v>
      </c>
      <c r="I427" s="156"/>
      <c r="J427" s="157">
        <f>ROUND(I427*H427,2)</f>
        <v>0</v>
      </c>
      <c r="K427" s="158"/>
      <c r="L427" s="32"/>
      <c r="M427" s="159" t="s">
        <v>1</v>
      </c>
      <c r="N427" s="120" t="s">
        <v>38</v>
      </c>
      <c r="P427" s="160">
        <f>O427*H427</f>
        <v>0</v>
      </c>
      <c r="Q427" s="160">
        <v>0</v>
      </c>
      <c r="R427" s="160">
        <f>Q427*H427</f>
        <v>0</v>
      </c>
      <c r="S427" s="160">
        <v>0</v>
      </c>
      <c r="T427" s="161">
        <f>S427*H427</f>
        <v>0</v>
      </c>
      <c r="W427" s="245"/>
      <c r="AR427" s="162" t="s">
        <v>87</v>
      </c>
      <c r="AT427" s="162" t="s">
        <v>164</v>
      </c>
      <c r="AU427" s="162" t="s">
        <v>81</v>
      </c>
      <c r="AY427" s="17" t="s">
        <v>162</v>
      </c>
      <c r="BE427" s="163">
        <f>IF(N427="základná",J427,0)</f>
        <v>0</v>
      </c>
      <c r="BF427" s="163">
        <f>IF(N427="znížená",J427,0)</f>
        <v>0</v>
      </c>
      <c r="BG427" s="163">
        <f>IF(N427="zákl. prenesená",J427,0)</f>
        <v>0</v>
      </c>
      <c r="BH427" s="163">
        <f>IF(N427="zníž. prenesená",J427,0)</f>
        <v>0</v>
      </c>
      <c r="BI427" s="163">
        <f>IF(N427="nulová",J427,0)</f>
        <v>0</v>
      </c>
      <c r="BJ427" s="17" t="s">
        <v>81</v>
      </c>
      <c r="BK427" s="163">
        <f>ROUND(I427*H427,2)</f>
        <v>0</v>
      </c>
      <c r="BL427" s="17" t="s">
        <v>87</v>
      </c>
      <c r="BM427" s="162" t="s">
        <v>802</v>
      </c>
    </row>
    <row r="428" spans="2:65" s="11" customFormat="1" ht="25.9" customHeight="1" x14ac:dyDescent="0.2">
      <c r="B428" s="139"/>
      <c r="D428" s="140" t="s">
        <v>71</v>
      </c>
      <c r="E428" s="141" t="s">
        <v>410</v>
      </c>
      <c r="F428" s="141" t="s">
        <v>411</v>
      </c>
      <c r="I428" s="142"/>
      <c r="J428" s="143">
        <f>BK428</f>
        <v>0</v>
      </c>
      <c r="L428" s="139"/>
      <c r="M428" s="144"/>
      <c r="P428" s="145">
        <f>P429+P465+P477+P486+P554+P587</f>
        <v>0</v>
      </c>
      <c r="R428" s="145">
        <f>R429+R465+R477+R486+R554+R587</f>
        <v>0.54720681999999998</v>
      </c>
      <c r="T428" s="146">
        <f>T429+T465+T477+T486+T554+T587</f>
        <v>0.85765150000000001</v>
      </c>
      <c r="W428" s="238"/>
      <c r="AR428" s="140" t="s">
        <v>81</v>
      </c>
      <c r="AT428" s="147" t="s">
        <v>71</v>
      </c>
      <c r="AU428" s="147" t="s">
        <v>72</v>
      </c>
      <c r="AY428" s="140" t="s">
        <v>162</v>
      </c>
      <c r="BK428" s="148">
        <f>BK429+BK465+BK477+BK486+BK554+BK587</f>
        <v>0</v>
      </c>
    </row>
    <row r="429" spans="2:65" s="11" customFormat="1" ht="22.9" customHeight="1" x14ac:dyDescent="0.2">
      <c r="B429" s="139"/>
      <c r="D429" s="140" t="s">
        <v>71</v>
      </c>
      <c r="E429" s="149" t="s">
        <v>412</v>
      </c>
      <c r="F429" s="149" t="s">
        <v>413</v>
      </c>
      <c r="I429" s="142"/>
      <c r="J429" s="150">
        <f>BK429</f>
        <v>0</v>
      </c>
      <c r="L429" s="139"/>
      <c r="M429" s="144"/>
      <c r="P429" s="145">
        <f>SUM(P430:P464)</f>
        <v>0</v>
      </c>
      <c r="R429" s="145">
        <f>SUM(R430:R464)</f>
        <v>0.39977111999999998</v>
      </c>
      <c r="T429" s="146">
        <f>SUM(T430:T464)</f>
        <v>0.20161000000000001</v>
      </c>
      <c r="W429" s="238"/>
      <c r="AR429" s="140" t="s">
        <v>81</v>
      </c>
      <c r="AT429" s="147" t="s">
        <v>71</v>
      </c>
      <c r="AU429" s="147" t="s">
        <v>77</v>
      </c>
      <c r="AY429" s="140" t="s">
        <v>162</v>
      </c>
      <c r="BK429" s="148">
        <f>SUM(BK430:BK464)</f>
        <v>0</v>
      </c>
    </row>
    <row r="430" spans="2:65" s="1" customFormat="1" ht="24.2" customHeight="1" x14ac:dyDescent="0.2">
      <c r="B430" s="121"/>
      <c r="C430" s="151" t="s">
        <v>414</v>
      </c>
      <c r="D430" s="151" t="s">
        <v>164</v>
      </c>
      <c r="E430" s="152" t="s">
        <v>415</v>
      </c>
      <c r="F430" s="153" t="s">
        <v>416</v>
      </c>
      <c r="G430" s="154" t="s">
        <v>167</v>
      </c>
      <c r="H430" s="155">
        <v>20.161000000000001</v>
      </c>
      <c r="I430" s="156"/>
      <c r="J430" s="157">
        <f>ROUND(I430*H430,2)</f>
        <v>0</v>
      </c>
      <c r="K430" s="158"/>
      <c r="L430" s="32"/>
      <c r="M430" s="159" t="s">
        <v>1</v>
      </c>
      <c r="N430" s="120" t="s">
        <v>38</v>
      </c>
      <c r="P430" s="160">
        <f>O430*H430</f>
        <v>0</v>
      </c>
      <c r="Q430" s="160">
        <v>0</v>
      </c>
      <c r="R430" s="160">
        <f>Q430*H430</f>
        <v>0</v>
      </c>
      <c r="S430" s="160">
        <v>0.01</v>
      </c>
      <c r="T430" s="161">
        <f>S430*H430</f>
        <v>0.20161000000000001</v>
      </c>
      <c r="W430" s="245"/>
      <c r="AR430" s="162" t="s">
        <v>302</v>
      </c>
      <c r="AT430" s="162" t="s">
        <v>164</v>
      </c>
      <c r="AU430" s="162" t="s">
        <v>81</v>
      </c>
      <c r="AY430" s="17" t="s">
        <v>162</v>
      </c>
      <c r="BE430" s="163">
        <f>IF(N430="základná",J430,0)</f>
        <v>0</v>
      </c>
      <c r="BF430" s="163">
        <f>IF(N430="znížená",J430,0)</f>
        <v>0</v>
      </c>
      <c r="BG430" s="163">
        <f>IF(N430="zákl. prenesená",J430,0)</f>
        <v>0</v>
      </c>
      <c r="BH430" s="163">
        <f>IF(N430="zníž. prenesená",J430,0)</f>
        <v>0</v>
      </c>
      <c r="BI430" s="163">
        <f>IF(N430="nulová",J430,0)</f>
        <v>0</v>
      </c>
      <c r="BJ430" s="17" t="s">
        <v>81</v>
      </c>
      <c r="BK430" s="163">
        <f>ROUND(I430*H430,2)</f>
        <v>0</v>
      </c>
      <c r="BL430" s="17" t="s">
        <v>302</v>
      </c>
      <c r="BM430" s="162" t="s">
        <v>803</v>
      </c>
    </row>
    <row r="431" spans="2:65" s="12" customFormat="1" x14ac:dyDescent="0.2">
      <c r="B431" s="164"/>
      <c r="D431" s="165" t="s">
        <v>169</v>
      </c>
      <c r="E431" s="166" t="s">
        <v>1</v>
      </c>
      <c r="F431" s="167" t="s">
        <v>804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5" s="13" customFormat="1" x14ac:dyDescent="0.2">
      <c r="B432" s="171"/>
      <c r="D432" s="165" t="s">
        <v>169</v>
      </c>
      <c r="E432" s="172" t="s">
        <v>1</v>
      </c>
      <c r="F432" s="173" t="s">
        <v>805</v>
      </c>
      <c r="H432" s="174">
        <v>10.318</v>
      </c>
      <c r="I432" s="175"/>
      <c r="L432" s="171"/>
      <c r="M432" s="176"/>
      <c r="T432" s="177"/>
      <c r="W432" s="240"/>
      <c r="AT432" s="172" t="s">
        <v>169</v>
      </c>
      <c r="AU432" s="172" t="s">
        <v>81</v>
      </c>
      <c r="AV432" s="13" t="s">
        <v>81</v>
      </c>
      <c r="AW432" s="13" t="s">
        <v>29</v>
      </c>
      <c r="AX432" s="13" t="s">
        <v>72</v>
      </c>
      <c r="AY432" s="172" t="s">
        <v>162</v>
      </c>
    </row>
    <row r="433" spans="2:65" s="13" customFormat="1" x14ac:dyDescent="0.2">
      <c r="B433" s="171"/>
      <c r="D433" s="165" t="s">
        <v>169</v>
      </c>
      <c r="E433" s="172" t="s">
        <v>1</v>
      </c>
      <c r="F433" s="173" t="s">
        <v>806</v>
      </c>
      <c r="H433" s="174">
        <v>9.8430000000000017</v>
      </c>
      <c r="I433" s="175"/>
      <c r="L433" s="171"/>
      <c r="M433" s="176"/>
      <c r="T433" s="177"/>
      <c r="W433" s="240"/>
      <c r="AT433" s="172" t="s">
        <v>169</v>
      </c>
      <c r="AU433" s="172" t="s">
        <v>81</v>
      </c>
      <c r="AV433" s="13" t="s">
        <v>81</v>
      </c>
      <c r="AW433" s="13" t="s">
        <v>29</v>
      </c>
      <c r="AX433" s="13" t="s">
        <v>72</v>
      </c>
      <c r="AY433" s="172" t="s">
        <v>162</v>
      </c>
    </row>
    <row r="434" spans="2:65" s="14" customFormat="1" x14ac:dyDescent="0.2">
      <c r="B434" s="178"/>
      <c r="D434" s="165" t="s">
        <v>169</v>
      </c>
      <c r="E434" s="179" t="s">
        <v>1</v>
      </c>
      <c r="F434" s="180" t="s">
        <v>174</v>
      </c>
      <c r="H434" s="181">
        <v>20.161000000000001</v>
      </c>
      <c r="I434" s="182"/>
      <c r="L434" s="178"/>
      <c r="M434" s="183"/>
      <c r="T434" s="184"/>
      <c r="W434" s="242"/>
      <c r="AT434" s="179" t="s">
        <v>169</v>
      </c>
      <c r="AU434" s="179" t="s">
        <v>81</v>
      </c>
      <c r="AV434" s="14" t="s">
        <v>87</v>
      </c>
      <c r="AW434" s="14" t="s">
        <v>29</v>
      </c>
      <c r="AX434" s="14" t="s">
        <v>77</v>
      </c>
      <c r="AY434" s="179" t="s">
        <v>162</v>
      </c>
    </row>
    <row r="435" spans="2:65" s="1" customFormat="1" ht="33" customHeight="1" x14ac:dyDescent="0.2">
      <c r="B435" s="121"/>
      <c r="C435" s="151" t="s">
        <v>422</v>
      </c>
      <c r="D435" s="151" t="s">
        <v>164</v>
      </c>
      <c r="E435" s="152" t="s">
        <v>423</v>
      </c>
      <c r="F435" s="153" t="s">
        <v>424</v>
      </c>
      <c r="G435" s="154" t="s">
        <v>167</v>
      </c>
      <c r="H435" s="155">
        <v>37.901000000000003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51"/>
      <c r="AR435" s="162" t="s">
        <v>302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302</v>
      </c>
      <c r="BM435" s="162" t="s">
        <v>807</v>
      </c>
    </row>
    <row r="436" spans="2:65" s="12" customFormat="1" x14ac:dyDescent="0.2">
      <c r="B436" s="164"/>
      <c r="D436" s="165" t="s">
        <v>169</v>
      </c>
      <c r="E436" s="166" t="s">
        <v>1</v>
      </c>
      <c r="F436" s="167" t="s">
        <v>808</v>
      </c>
      <c r="H436" s="166" t="s">
        <v>1</v>
      </c>
      <c r="I436" s="168"/>
      <c r="L436" s="164"/>
      <c r="M436" s="169"/>
      <c r="T436" s="170"/>
      <c r="W436" s="252"/>
      <c r="AT436" s="166" t="s">
        <v>169</v>
      </c>
      <c r="AU436" s="166" t="s">
        <v>81</v>
      </c>
      <c r="AV436" s="12" t="s">
        <v>77</v>
      </c>
      <c r="AW436" s="12" t="s">
        <v>29</v>
      </c>
      <c r="AX436" s="12" t="s">
        <v>72</v>
      </c>
      <c r="AY436" s="166" t="s">
        <v>162</v>
      </c>
    </row>
    <row r="437" spans="2:65" s="13" customFormat="1" x14ac:dyDescent="0.2">
      <c r="B437" s="171"/>
      <c r="D437" s="165" t="s">
        <v>169</v>
      </c>
      <c r="E437" s="172" t="s">
        <v>1</v>
      </c>
      <c r="F437" s="173" t="s">
        <v>809</v>
      </c>
      <c r="H437" s="174">
        <v>19.396999999999998</v>
      </c>
      <c r="I437" s="175"/>
      <c r="L437" s="171"/>
      <c r="M437" s="176"/>
      <c r="T437" s="177"/>
      <c r="W437" s="240"/>
      <c r="AT437" s="172" t="s">
        <v>169</v>
      </c>
      <c r="AU437" s="172" t="s">
        <v>81</v>
      </c>
      <c r="AV437" s="13" t="s">
        <v>81</v>
      </c>
      <c r="AW437" s="13" t="s">
        <v>29</v>
      </c>
      <c r="AX437" s="13" t="s">
        <v>72</v>
      </c>
      <c r="AY437" s="172" t="s">
        <v>162</v>
      </c>
    </row>
    <row r="438" spans="2:65" s="13" customFormat="1" x14ac:dyDescent="0.2">
      <c r="B438" s="171"/>
      <c r="D438" s="165" t="s">
        <v>169</v>
      </c>
      <c r="E438" s="172" t="s">
        <v>1</v>
      </c>
      <c r="F438" s="173" t="s">
        <v>810</v>
      </c>
      <c r="H438" s="174">
        <v>18.504000000000001</v>
      </c>
      <c r="I438" s="175"/>
      <c r="L438" s="171"/>
      <c r="M438" s="176"/>
      <c r="T438" s="177"/>
      <c r="W438" s="240"/>
      <c r="AT438" s="172" t="s">
        <v>169</v>
      </c>
      <c r="AU438" s="172" t="s">
        <v>81</v>
      </c>
      <c r="AV438" s="13" t="s">
        <v>81</v>
      </c>
      <c r="AW438" s="13" t="s">
        <v>29</v>
      </c>
      <c r="AX438" s="13" t="s">
        <v>72</v>
      </c>
      <c r="AY438" s="172" t="s">
        <v>162</v>
      </c>
    </row>
    <row r="439" spans="2:65" s="14" customFormat="1" x14ac:dyDescent="0.2">
      <c r="B439" s="178"/>
      <c r="D439" s="165" t="s">
        <v>169</v>
      </c>
      <c r="E439" s="179" t="s">
        <v>98</v>
      </c>
      <c r="F439" s="180" t="s">
        <v>174</v>
      </c>
      <c r="H439" s="181">
        <v>37.901000000000003</v>
      </c>
      <c r="I439" s="182"/>
      <c r="L439" s="178"/>
      <c r="M439" s="183"/>
      <c r="T439" s="184"/>
      <c r="W439" s="242"/>
      <c r="AT439" s="179" t="s">
        <v>169</v>
      </c>
      <c r="AU439" s="179" t="s">
        <v>81</v>
      </c>
      <c r="AV439" s="14" t="s">
        <v>87</v>
      </c>
      <c r="AW439" s="14" t="s">
        <v>29</v>
      </c>
      <c r="AX439" s="14" t="s">
        <v>77</v>
      </c>
      <c r="AY439" s="179" t="s">
        <v>162</v>
      </c>
    </row>
    <row r="440" spans="2:65" s="1" customFormat="1" ht="16.5" customHeight="1" x14ac:dyDescent="0.2">
      <c r="B440" s="121"/>
      <c r="C440" s="151" t="s">
        <v>429</v>
      </c>
      <c r="D440" s="151" t="s">
        <v>164</v>
      </c>
      <c r="E440" s="152" t="s">
        <v>430</v>
      </c>
      <c r="F440" s="153" t="s">
        <v>431</v>
      </c>
      <c r="G440" s="154" t="s">
        <v>177</v>
      </c>
      <c r="H440" s="155">
        <v>80.64</v>
      </c>
      <c r="I440" s="156"/>
      <c r="J440" s="157">
        <f>ROUND(I440*H440,2)</f>
        <v>0</v>
      </c>
      <c r="K440" s="158"/>
      <c r="L440" s="32"/>
      <c r="M440" s="159" t="s">
        <v>1</v>
      </c>
      <c r="N440" s="120" t="s">
        <v>38</v>
      </c>
      <c r="P440" s="160">
        <f>O440*H440</f>
        <v>0</v>
      </c>
      <c r="Q440" s="160">
        <v>1.0000000000000001E-5</v>
      </c>
      <c r="R440" s="160">
        <f>Q440*H440</f>
        <v>8.0640000000000009E-4</v>
      </c>
      <c r="S440" s="160">
        <v>0</v>
      </c>
      <c r="T440" s="161">
        <f>S440*H440</f>
        <v>0</v>
      </c>
      <c r="W440" s="245"/>
      <c r="AR440" s="162" t="s">
        <v>302</v>
      </c>
      <c r="AT440" s="162" t="s">
        <v>164</v>
      </c>
      <c r="AU440" s="162" t="s">
        <v>81</v>
      </c>
      <c r="AY440" s="17" t="s">
        <v>162</v>
      </c>
      <c r="BE440" s="163">
        <f>IF(N440="základná",J440,0)</f>
        <v>0</v>
      </c>
      <c r="BF440" s="163">
        <f>IF(N440="znížená",J440,0)</f>
        <v>0</v>
      </c>
      <c r="BG440" s="163">
        <f>IF(N440="zákl. prenesená",J440,0)</f>
        <v>0</v>
      </c>
      <c r="BH440" s="163">
        <f>IF(N440="zníž. prenesená",J440,0)</f>
        <v>0</v>
      </c>
      <c r="BI440" s="163">
        <f>IF(N440="nulová",J440,0)</f>
        <v>0</v>
      </c>
      <c r="BJ440" s="17" t="s">
        <v>81</v>
      </c>
      <c r="BK440" s="163">
        <f>ROUND(I440*H440,2)</f>
        <v>0</v>
      </c>
      <c r="BL440" s="17" t="s">
        <v>302</v>
      </c>
      <c r="BM440" s="162" t="s">
        <v>811</v>
      </c>
    </row>
    <row r="441" spans="2:65" s="12" customFormat="1" x14ac:dyDescent="0.2">
      <c r="B441" s="164"/>
      <c r="D441" s="165" t="s">
        <v>169</v>
      </c>
      <c r="E441" s="166" t="s">
        <v>1</v>
      </c>
      <c r="F441" s="167" t="s">
        <v>812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3" customFormat="1" x14ac:dyDescent="0.2">
      <c r="B442" s="171"/>
      <c r="D442" s="165" t="s">
        <v>169</v>
      </c>
      <c r="E442" s="172" t="s">
        <v>1</v>
      </c>
      <c r="F442" s="173" t="s">
        <v>813</v>
      </c>
      <c r="H442" s="174">
        <v>41.27</v>
      </c>
      <c r="I442" s="175"/>
      <c r="L442" s="171"/>
      <c r="M442" s="176"/>
      <c r="T442" s="177"/>
      <c r="W442" s="240"/>
      <c r="AT442" s="172" t="s">
        <v>169</v>
      </c>
      <c r="AU442" s="172" t="s">
        <v>81</v>
      </c>
      <c r="AV442" s="13" t="s">
        <v>81</v>
      </c>
      <c r="AW442" s="13" t="s">
        <v>29</v>
      </c>
      <c r="AX442" s="13" t="s">
        <v>72</v>
      </c>
      <c r="AY442" s="172" t="s">
        <v>162</v>
      </c>
    </row>
    <row r="443" spans="2:65" s="13" customFormat="1" x14ac:dyDescent="0.2">
      <c r="B443" s="171"/>
      <c r="D443" s="165" t="s">
        <v>169</v>
      </c>
      <c r="E443" s="172" t="s">
        <v>1</v>
      </c>
      <c r="F443" s="173" t="s">
        <v>814</v>
      </c>
      <c r="H443" s="174">
        <v>39.369999999999997</v>
      </c>
      <c r="I443" s="175"/>
      <c r="L443" s="171"/>
      <c r="M443" s="176"/>
      <c r="T443" s="177"/>
      <c r="W443" s="240"/>
      <c r="AT443" s="172" t="s">
        <v>169</v>
      </c>
      <c r="AU443" s="172" t="s">
        <v>81</v>
      </c>
      <c r="AV443" s="13" t="s">
        <v>81</v>
      </c>
      <c r="AW443" s="13" t="s">
        <v>29</v>
      </c>
      <c r="AX443" s="13" t="s">
        <v>72</v>
      </c>
      <c r="AY443" s="172" t="s">
        <v>162</v>
      </c>
    </row>
    <row r="444" spans="2:65" s="14" customFormat="1" x14ac:dyDescent="0.2">
      <c r="B444" s="178"/>
      <c r="D444" s="165" t="s">
        <v>169</v>
      </c>
      <c r="E444" s="179" t="s">
        <v>1</v>
      </c>
      <c r="F444" s="180" t="s">
        <v>174</v>
      </c>
      <c r="H444" s="181">
        <v>80.64</v>
      </c>
      <c r="I444" s="182"/>
      <c r="L444" s="178"/>
      <c r="M444" s="183"/>
      <c r="T444" s="184"/>
      <c r="W444" s="242"/>
      <c r="AT444" s="179" t="s">
        <v>169</v>
      </c>
      <c r="AU444" s="179" t="s">
        <v>81</v>
      </c>
      <c r="AV444" s="14" t="s">
        <v>87</v>
      </c>
      <c r="AW444" s="14" t="s">
        <v>29</v>
      </c>
      <c r="AX444" s="14" t="s">
        <v>77</v>
      </c>
      <c r="AY444" s="179" t="s">
        <v>162</v>
      </c>
    </row>
    <row r="445" spans="2:65" s="1" customFormat="1" ht="24.2" customHeight="1" x14ac:dyDescent="0.2">
      <c r="B445" s="121"/>
      <c r="C445" s="192" t="s">
        <v>437</v>
      </c>
      <c r="D445" s="192" t="s">
        <v>438</v>
      </c>
      <c r="E445" s="193" t="s">
        <v>439</v>
      </c>
      <c r="F445" s="194" t="s">
        <v>440</v>
      </c>
      <c r="G445" s="195" t="s">
        <v>167</v>
      </c>
      <c r="H445" s="196">
        <v>43.585999999999999</v>
      </c>
      <c r="I445" s="197"/>
      <c r="J445" s="198">
        <f>ROUND(I445*H445,2)</f>
        <v>0</v>
      </c>
      <c r="K445" s="199"/>
      <c r="L445" s="200"/>
      <c r="M445" s="201" t="s">
        <v>1</v>
      </c>
      <c r="N445" s="202" t="s">
        <v>38</v>
      </c>
      <c r="P445" s="160">
        <f>O445*H445</f>
        <v>0</v>
      </c>
      <c r="Q445" s="160">
        <v>2.0999999999999994E-3</v>
      </c>
      <c r="R445" s="160">
        <f>Q445*H445</f>
        <v>9.1530599999999976E-2</v>
      </c>
      <c r="S445" s="160">
        <v>0</v>
      </c>
      <c r="T445" s="161">
        <f>S445*H445</f>
        <v>0</v>
      </c>
      <c r="W445" s="262"/>
      <c r="AR445" s="162" t="s">
        <v>386</v>
      </c>
      <c r="AT445" s="162" t="s">
        <v>438</v>
      </c>
      <c r="AU445" s="162" t="s">
        <v>81</v>
      </c>
      <c r="AY445" s="17" t="s">
        <v>162</v>
      </c>
      <c r="BE445" s="163">
        <f>IF(N445="základná",J445,0)</f>
        <v>0</v>
      </c>
      <c r="BF445" s="163">
        <f>IF(N445="znížená",J445,0)</f>
        <v>0</v>
      </c>
      <c r="BG445" s="163">
        <f>IF(N445="zákl. prenesená",J445,0)</f>
        <v>0</v>
      </c>
      <c r="BH445" s="163">
        <f>IF(N445="zníž. prenesená",J445,0)</f>
        <v>0</v>
      </c>
      <c r="BI445" s="163">
        <f>IF(N445="nulová",J445,0)</f>
        <v>0</v>
      </c>
      <c r="BJ445" s="17" t="s">
        <v>81</v>
      </c>
      <c r="BK445" s="163">
        <f>ROUND(I445*H445,2)</f>
        <v>0</v>
      </c>
      <c r="BL445" s="17" t="s">
        <v>302</v>
      </c>
      <c r="BM445" s="162" t="s">
        <v>815</v>
      </c>
    </row>
    <row r="446" spans="2:65" s="12" customFormat="1" x14ac:dyDescent="0.2">
      <c r="B446" s="164"/>
      <c r="D446" s="165" t="s">
        <v>169</v>
      </c>
      <c r="E446" s="166" t="s">
        <v>1</v>
      </c>
      <c r="F446" s="167" t="s">
        <v>426</v>
      </c>
      <c r="H446" s="166" t="s">
        <v>1</v>
      </c>
      <c r="I446" s="168"/>
      <c r="L446" s="164"/>
      <c r="M446" s="169"/>
      <c r="T446" s="170"/>
      <c r="W446" s="239"/>
      <c r="AT446" s="166" t="s">
        <v>169</v>
      </c>
      <c r="AU446" s="166" t="s">
        <v>81</v>
      </c>
      <c r="AV446" s="12" t="s">
        <v>77</v>
      </c>
      <c r="AW446" s="12" t="s">
        <v>29</v>
      </c>
      <c r="AX446" s="12" t="s">
        <v>72</v>
      </c>
      <c r="AY446" s="166" t="s">
        <v>162</v>
      </c>
    </row>
    <row r="447" spans="2:65" s="13" customFormat="1" x14ac:dyDescent="0.2">
      <c r="B447" s="171"/>
      <c r="D447" s="165" t="s">
        <v>169</v>
      </c>
      <c r="E447" s="172" t="s">
        <v>1</v>
      </c>
      <c r="F447" s="173" t="s">
        <v>442</v>
      </c>
      <c r="H447" s="174">
        <v>43.585999999999999</v>
      </c>
      <c r="I447" s="175"/>
      <c r="L447" s="171"/>
      <c r="M447" s="176"/>
      <c r="T447" s="177"/>
      <c r="W447" s="240"/>
      <c r="AT447" s="172" t="s">
        <v>169</v>
      </c>
      <c r="AU447" s="172" t="s">
        <v>81</v>
      </c>
      <c r="AV447" s="13" t="s">
        <v>81</v>
      </c>
      <c r="AW447" s="13" t="s">
        <v>29</v>
      </c>
      <c r="AX447" s="13" t="s">
        <v>72</v>
      </c>
      <c r="AY447" s="172" t="s">
        <v>162</v>
      </c>
    </row>
    <row r="448" spans="2:65" s="14" customFormat="1" x14ac:dyDescent="0.2">
      <c r="B448" s="178"/>
      <c r="D448" s="165" t="s">
        <v>169</v>
      </c>
      <c r="E448" s="179" t="s">
        <v>1</v>
      </c>
      <c r="F448" s="180" t="s">
        <v>174</v>
      </c>
      <c r="H448" s="181">
        <v>43.585999999999999</v>
      </c>
      <c r="I448" s="182"/>
      <c r="L448" s="178"/>
      <c r="M448" s="183"/>
      <c r="T448" s="184"/>
      <c r="W448" s="242"/>
      <c r="AT448" s="179" t="s">
        <v>169</v>
      </c>
      <c r="AU448" s="179" t="s">
        <v>81</v>
      </c>
      <c r="AV448" s="14" t="s">
        <v>87</v>
      </c>
      <c r="AW448" s="14" t="s">
        <v>29</v>
      </c>
      <c r="AX448" s="14" t="s">
        <v>77</v>
      </c>
      <c r="AY448" s="179" t="s">
        <v>162</v>
      </c>
    </row>
    <row r="449" spans="2:65" s="1" customFormat="1" ht="24.2" customHeight="1" x14ac:dyDescent="0.2">
      <c r="B449" s="121"/>
      <c r="C449" s="151" t="s">
        <v>443</v>
      </c>
      <c r="D449" s="151" t="s">
        <v>164</v>
      </c>
      <c r="E449" s="152" t="s">
        <v>444</v>
      </c>
      <c r="F449" s="153" t="s">
        <v>445</v>
      </c>
      <c r="G449" s="154" t="s">
        <v>167</v>
      </c>
      <c r="H449" s="155">
        <v>37.901000000000003</v>
      </c>
      <c r="I449" s="156"/>
      <c r="J449" s="157">
        <f>ROUND(I449*H449,2)</f>
        <v>0</v>
      </c>
      <c r="K449" s="158"/>
      <c r="L449" s="32"/>
      <c r="M449" s="159" t="s">
        <v>1</v>
      </c>
      <c r="N449" s="120" t="s">
        <v>38</v>
      </c>
      <c r="P449" s="160">
        <f>O449*H449</f>
        <v>0</v>
      </c>
      <c r="Q449" s="160">
        <v>0</v>
      </c>
      <c r="R449" s="160">
        <f>Q449*H449</f>
        <v>0</v>
      </c>
      <c r="S449" s="160">
        <v>0</v>
      </c>
      <c r="T449" s="161">
        <f>S449*H449</f>
        <v>0</v>
      </c>
      <c r="W449" s="245"/>
      <c r="AR449" s="162" t="s">
        <v>302</v>
      </c>
      <c r="AT449" s="162" t="s">
        <v>164</v>
      </c>
      <c r="AU449" s="162" t="s">
        <v>81</v>
      </c>
      <c r="AY449" s="17" t="s">
        <v>162</v>
      </c>
      <c r="BE449" s="163">
        <f>IF(N449="základná",J449,0)</f>
        <v>0</v>
      </c>
      <c r="BF449" s="163">
        <f>IF(N449="znížená",J449,0)</f>
        <v>0</v>
      </c>
      <c r="BG449" s="163">
        <f>IF(N449="zákl. prenesená",J449,0)</f>
        <v>0</v>
      </c>
      <c r="BH449" s="163">
        <f>IF(N449="zníž. prenesená",J449,0)</f>
        <v>0</v>
      </c>
      <c r="BI449" s="163">
        <f>IF(N449="nulová",J449,0)</f>
        <v>0</v>
      </c>
      <c r="BJ449" s="17" t="s">
        <v>81</v>
      </c>
      <c r="BK449" s="163">
        <f>ROUND(I449*H449,2)</f>
        <v>0</v>
      </c>
      <c r="BL449" s="17" t="s">
        <v>302</v>
      </c>
      <c r="BM449" s="162" t="s">
        <v>816</v>
      </c>
    </row>
    <row r="450" spans="2:65" s="13" customFormat="1" x14ac:dyDescent="0.2">
      <c r="B450" s="171"/>
      <c r="D450" s="165" t="s">
        <v>169</v>
      </c>
      <c r="E450" s="172" t="s">
        <v>1</v>
      </c>
      <c r="F450" s="173" t="s">
        <v>98</v>
      </c>
      <c r="H450" s="174">
        <v>37.901000000000003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77</v>
      </c>
      <c r="AY450" s="172" t="s">
        <v>162</v>
      </c>
    </row>
    <row r="451" spans="2:65" s="1" customFormat="1" ht="16.5" customHeight="1" x14ac:dyDescent="0.2">
      <c r="B451" s="121"/>
      <c r="C451" s="192" t="s">
        <v>447</v>
      </c>
      <c r="D451" s="192" t="s">
        <v>438</v>
      </c>
      <c r="E451" s="193" t="s">
        <v>448</v>
      </c>
      <c r="F451" s="194" t="s">
        <v>449</v>
      </c>
      <c r="G451" s="195" t="s">
        <v>167</v>
      </c>
      <c r="H451" s="196">
        <v>43.585999999999999</v>
      </c>
      <c r="I451" s="197"/>
      <c r="J451" s="198">
        <f>ROUND(I451*H451,2)</f>
        <v>0</v>
      </c>
      <c r="K451" s="199"/>
      <c r="L451" s="200"/>
      <c r="M451" s="201" t="s">
        <v>1</v>
      </c>
      <c r="N451" s="202" t="s">
        <v>38</v>
      </c>
      <c r="P451" s="160">
        <f>O451*H451</f>
        <v>0</v>
      </c>
      <c r="Q451" s="160">
        <v>2.9999999999999992E-4</v>
      </c>
      <c r="R451" s="160">
        <f>Q451*H451</f>
        <v>1.3075799999999997E-2</v>
      </c>
      <c r="S451" s="160">
        <v>0</v>
      </c>
      <c r="T451" s="161">
        <f>S451*H451</f>
        <v>0</v>
      </c>
      <c r="W451" s="268"/>
      <c r="AR451" s="162" t="s">
        <v>386</v>
      </c>
      <c r="AT451" s="162" t="s">
        <v>438</v>
      </c>
      <c r="AU451" s="162" t="s">
        <v>81</v>
      </c>
      <c r="AY451" s="17" t="s">
        <v>162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7" t="s">
        <v>81</v>
      </c>
      <c r="BK451" s="163">
        <f>ROUND(I451*H451,2)</f>
        <v>0</v>
      </c>
      <c r="BL451" s="17" t="s">
        <v>302</v>
      </c>
      <c r="BM451" s="162" t="s">
        <v>817</v>
      </c>
    </row>
    <row r="452" spans="2:65" s="13" customFormat="1" x14ac:dyDescent="0.2">
      <c r="B452" s="171"/>
      <c r="D452" s="165" t="s">
        <v>169</v>
      </c>
      <c r="E452" s="172" t="s">
        <v>1</v>
      </c>
      <c r="F452" s="173" t="s">
        <v>442</v>
      </c>
      <c r="H452" s="174">
        <v>43.585999999999999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77</v>
      </c>
      <c r="AY452" s="172" t="s">
        <v>162</v>
      </c>
    </row>
    <row r="453" spans="2:65" s="1" customFormat="1" ht="49.15" customHeight="1" x14ac:dyDescent="0.2">
      <c r="B453" s="121"/>
      <c r="C453" s="151" t="s">
        <v>451</v>
      </c>
      <c r="D453" s="151" t="s">
        <v>164</v>
      </c>
      <c r="E453" s="152" t="s">
        <v>452</v>
      </c>
      <c r="F453" s="153" t="s">
        <v>453</v>
      </c>
      <c r="G453" s="154" t="s">
        <v>177</v>
      </c>
      <c r="H453" s="155">
        <v>80.64</v>
      </c>
      <c r="I453" s="156"/>
      <c r="J453" s="157">
        <f>ROUND(I453*H453,2)</f>
        <v>0</v>
      </c>
      <c r="K453" s="158"/>
      <c r="L453" s="32"/>
      <c r="M453" s="159" t="s">
        <v>1</v>
      </c>
      <c r="N453" s="120" t="s">
        <v>38</v>
      </c>
      <c r="P453" s="160">
        <f>O453*H453</f>
        <v>0</v>
      </c>
      <c r="Q453" s="160">
        <v>3.0000000000000001E-5</v>
      </c>
      <c r="R453" s="160">
        <f>Q453*H453</f>
        <v>2.4192000000000003E-3</v>
      </c>
      <c r="S453" s="160">
        <v>0</v>
      </c>
      <c r="T453" s="161">
        <f>S453*H453</f>
        <v>0</v>
      </c>
      <c r="W453" s="245"/>
      <c r="AR453" s="162" t="s">
        <v>302</v>
      </c>
      <c r="AT453" s="162" t="s">
        <v>164</v>
      </c>
      <c r="AU453" s="162" t="s">
        <v>81</v>
      </c>
      <c r="AY453" s="17" t="s">
        <v>162</v>
      </c>
      <c r="BE453" s="163">
        <f>IF(N453="základná",J453,0)</f>
        <v>0</v>
      </c>
      <c r="BF453" s="163">
        <f>IF(N453="znížená",J453,0)</f>
        <v>0</v>
      </c>
      <c r="BG453" s="163">
        <f>IF(N453="zákl. prenesená",J453,0)</f>
        <v>0</v>
      </c>
      <c r="BH453" s="163">
        <f>IF(N453="zníž. prenesená",J453,0)</f>
        <v>0</v>
      </c>
      <c r="BI453" s="163">
        <f>IF(N453="nulová",J453,0)</f>
        <v>0</v>
      </c>
      <c r="BJ453" s="17" t="s">
        <v>81</v>
      </c>
      <c r="BK453" s="163">
        <f>ROUND(I453*H453,2)</f>
        <v>0</v>
      </c>
      <c r="BL453" s="17" t="s">
        <v>302</v>
      </c>
      <c r="BM453" s="162" t="s">
        <v>818</v>
      </c>
    </row>
    <row r="454" spans="2:65" s="12" customFormat="1" x14ac:dyDescent="0.2">
      <c r="B454" s="164"/>
      <c r="D454" s="165" t="s">
        <v>169</v>
      </c>
      <c r="E454" s="166" t="s">
        <v>1</v>
      </c>
      <c r="F454" s="167" t="s">
        <v>819</v>
      </c>
      <c r="H454" s="166" t="s">
        <v>1</v>
      </c>
      <c r="I454" s="168"/>
      <c r="L454" s="164"/>
      <c r="M454" s="169"/>
      <c r="T454" s="170"/>
      <c r="W454" s="239"/>
      <c r="AT454" s="166" t="s">
        <v>169</v>
      </c>
      <c r="AU454" s="166" t="s">
        <v>81</v>
      </c>
      <c r="AV454" s="12" t="s">
        <v>77</v>
      </c>
      <c r="AW454" s="12" t="s">
        <v>29</v>
      </c>
      <c r="AX454" s="12" t="s">
        <v>72</v>
      </c>
      <c r="AY454" s="166" t="s">
        <v>162</v>
      </c>
    </row>
    <row r="455" spans="2:65" s="13" customFormat="1" x14ac:dyDescent="0.2">
      <c r="B455" s="171"/>
      <c r="D455" s="165" t="s">
        <v>169</v>
      </c>
      <c r="E455" s="172" t="s">
        <v>1</v>
      </c>
      <c r="F455" s="173" t="s">
        <v>813</v>
      </c>
      <c r="H455" s="174">
        <v>41.27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65" s="13" customFormat="1" x14ac:dyDescent="0.2">
      <c r="B456" s="171"/>
      <c r="D456" s="165" t="s">
        <v>169</v>
      </c>
      <c r="E456" s="172" t="s">
        <v>1</v>
      </c>
      <c r="F456" s="173" t="s">
        <v>814</v>
      </c>
      <c r="H456" s="174">
        <v>39.369999999999997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65" s="14" customFormat="1" x14ac:dyDescent="0.2">
      <c r="B457" s="178"/>
      <c r="D457" s="165" t="s">
        <v>169</v>
      </c>
      <c r="E457" s="179" t="s">
        <v>1</v>
      </c>
      <c r="F457" s="180" t="s">
        <v>174</v>
      </c>
      <c r="H457" s="181">
        <v>80.64</v>
      </c>
      <c r="I457" s="182"/>
      <c r="L457" s="178"/>
      <c r="M457" s="183"/>
      <c r="T457" s="184"/>
      <c r="W457" s="242"/>
      <c r="AT457" s="179" t="s">
        <v>169</v>
      </c>
      <c r="AU457" s="179" t="s">
        <v>81</v>
      </c>
      <c r="AV457" s="14" t="s">
        <v>87</v>
      </c>
      <c r="AW457" s="14" t="s">
        <v>29</v>
      </c>
      <c r="AX457" s="14" t="s">
        <v>77</v>
      </c>
      <c r="AY457" s="179" t="s">
        <v>162</v>
      </c>
    </row>
    <row r="458" spans="2:65" s="1" customFormat="1" ht="16.5" customHeight="1" x14ac:dyDescent="0.2">
      <c r="B458" s="121"/>
      <c r="C458" s="192" t="s">
        <v>456</v>
      </c>
      <c r="D458" s="192" t="s">
        <v>438</v>
      </c>
      <c r="E458" s="193" t="s">
        <v>457</v>
      </c>
      <c r="F458" s="194" t="s">
        <v>458</v>
      </c>
      <c r="G458" s="195" t="s">
        <v>167</v>
      </c>
      <c r="H458" s="196">
        <v>30.158999999999999</v>
      </c>
      <c r="I458" s="197"/>
      <c r="J458" s="198">
        <f>ROUND(I458*H458,2)</f>
        <v>0</v>
      </c>
      <c r="K458" s="199"/>
      <c r="L458" s="200"/>
      <c r="M458" s="201" t="s">
        <v>1</v>
      </c>
      <c r="N458" s="202" t="s">
        <v>38</v>
      </c>
      <c r="P458" s="160">
        <f>O458*H458</f>
        <v>0</v>
      </c>
      <c r="Q458" s="160">
        <v>9.6799999999999994E-3</v>
      </c>
      <c r="R458" s="160">
        <f>Q458*H458</f>
        <v>0.29193912</v>
      </c>
      <c r="S458" s="160">
        <v>0</v>
      </c>
      <c r="T458" s="161">
        <f>S458*H458</f>
        <v>0</v>
      </c>
      <c r="W458" s="264"/>
      <c r="AR458" s="162" t="s">
        <v>386</v>
      </c>
      <c r="AT458" s="162" t="s">
        <v>438</v>
      </c>
      <c r="AU458" s="162" t="s">
        <v>81</v>
      </c>
      <c r="AY458" s="17" t="s">
        <v>162</v>
      </c>
      <c r="BE458" s="163">
        <f>IF(N458="základná",J458,0)</f>
        <v>0</v>
      </c>
      <c r="BF458" s="163">
        <f>IF(N458="znížená",J458,0)</f>
        <v>0</v>
      </c>
      <c r="BG458" s="163">
        <f>IF(N458="zákl. prenesená",J458,0)</f>
        <v>0</v>
      </c>
      <c r="BH458" s="163">
        <f>IF(N458="zníž. prenesená",J458,0)</f>
        <v>0</v>
      </c>
      <c r="BI458" s="163">
        <f>IF(N458="nulová",J458,0)</f>
        <v>0</v>
      </c>
      <c r="BJ458" s="17" t="s">
        <v>81</v>
      </c>
      <c r="BK458" s="163">
        <f>ROUND(I458*H458,2)</f>
        <v>0</v>
      </c>
      <c r="BL458" s="17" t="s">
        <v>302</v>
      </c>
      <c r="BM458" s="162" t="s">
        <v>820</v>
      </c>
    </row>
    <row r="459" spans="2:65" s="12" customFormat="1" x14ac:dyDescent="0.2">
      <c r="B459" s="164"/>
      <c r="D459" s="165" t="s">
        <v>169</v>
      </c>
      <c r="E459" s="166" t="s">
        <v>1</v>
      </c>
      <c r="F459" s="167" t="s">
        <v>455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65" s="13" customFormat="1" x14ac:dyDescent="0.2">
      <c r="B460" s="171"/>
      <c r="D460" s="165" t="s">
        <v>169</v>
      </c>
      <c r="E460" s="172" t="s">
        <v>1</v>
      </c>
      <c r="F460" s="173" t="s">
        <v>821</v>
      </c>
      <c r="H460" s="174">
        <v>15.435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65" s="13" customFormat="1" x14ac:dyDescent="0.2">
      <c r="B461" s="171"/>
      <c r="D461" s="165" t="s">
        <v>169</v>
      </c>
      <c r="E461" s="172" t="s">
        <v>1</v>
      </c>
      <c r="F461" s="173" t="s">
        <v>822</v>
      </c>
      <c r="H461" s="174">
        <v>14.724</v>
      </c>
      <c r="I461" s="175"/>
      <c r="L461" s="171"/>
      <c r="M461" s="176"/>
      <c r="T461" s="177"/>
      <c r="W461" s="240"/>
      <c r="AT461" s="172" t="s">
        <v>169</v>
      </c>
      <c r="AU461" s="172" t="s">
        <v>81</v>
      </c>
      <c r="AV461" s="13" t="s">
        <v>81</v>
      </c>
      <c r="AW461" s="13" t="s">
        <v>29</v>
      </c>
      <c r="AX461" s="13" t="s">
        <v>72</v>
      </c>
      <c r="AY461" s="172" t="s">
        <v>162</v>
      </c>
    </row>
    <row r="462" spans="2:65" s="14" customFormat="1" x14ac:dyDescent="0.2">
      <c r="B462" s="178"/>
      <c r="D462" s="165" t="s">
        <v>169</v>
      </c>
      <c r="E462" s="179" t="s">
        <v>1</v>
      </c>
      <c r="F462" s="180" t="s">
        <v>174</v>
      </c>
      <c r="H462" s="181">
        <v>30.158999999999999</v>
      </c>
      <c r="I462" s="182"/>
      <c r="L462" s="178"/>
      <c r="M462" s="183"/>
      <c r="T462" s="184"/>
      <c r="W462" s="242"/>
      <c r="AT462" s="179" t="s">
        <v>169</v>
      </c>
      <c r="AU462" s="179" t="s">
        <v>81</v>
      </c>
      <c r="AV462" s="14" t="s">
        <v>87</v>
      </c>
      <c r="AW462" s="14" t="s">
        <v>29</v>
      </c>
      <c r="AX462" s="14" t="s">
        <v>77</v>
      </c>
      <c r="AY462" s="179" t="s">
        <v>162</v>
      </c>
    </row>
    <row r="463" spans="2:65" s="1" customFormat="1" ht="24.2" customHeight="1" x14ac:dyDescent="0.2">
      <c r="B463" s="121"/>
      <c r="C463" s="151" t="s">
        <v>461</v>
      </c>
      <c r="D463" s="151" t="s">
        <v>164</v>
      </c>
      <c r="E463" s="152" t="s">
        <v>823</v>
      </c>
      <c r="F463" s="153" t="s">
        <v>824</v>
      </c>
      <c r="G463" s="154" t="s">
        <v>464</v>
      </c>
      <c r="H463" s="203"/>
      <c r="I463" s="156"/>
      <c r="J463" s="157">
        <f>ROUND(I463*H463,2)</f>
        <v>0</v>
      </c>
      <c r="K463" s="158"/>
      <c r="L463" s="32"/>
      <c r="M463" s="159" t="s">
        <v>1</v>
      </c>
      <c r="N463" s="120" t="s">
        <v>38</v>
      </c>
      <c r="P463" s="160">
        <f>O463*H463</f>
        <v>0</v>
      </c>
      <c r="Q463" s="160">
        <v>0</v>
      </c>
      <c r="R463" s="160">
        <f>Q463*H463</f>
        <v>0</v>
      </c>
      <c r="S463" s="160">
        <v>0</v>
      </c>
      <c r="T463" s="161">
        <f>S463*H463</f>
        <v>0</v>
      </c>
      <c r="W463" s="245"/>
      <c r="AR463" s="162" t="s">
        <v>302</v>
      </c>
      <c r="AT463" s="162" t="s">
        <v>164</v>
      </c>
      <c r="AU463" s="162" t="s">
        <v>81</v>
      </c>
      <c r="AY463" s="17" t="s">
        <v>162</v>
      </c>
      <c r="BE463" s="163">
        <f>IF(N463="základná",J463,0)</f>
        <v>0</v>
      </c>
      <c r="BF463" s="163">
        <f>IF(N463="znížená",J463,0)</f>
        <v>0</v>
      </c>
      <c r="BG463" s="163">
        <f>IF(N463="zákl. prenesená",J463,0)</f>
        <v>0</v>
      </c>
      <c r="BH463" s="163">
        <f>IF(N463="zníž. prenesená",J463,0)</f>
        <v>0</v>
      </c>
      <c r="BI463" s="163">
        <f>IF(N463="nulová",J463,0)</f>
        <v>0</v>
      </c>
      <c r="BJ463" s="17" t="s">
        <v>81</v>
      </c>
      <c r="BK463" s="163">
        <f>ROUND(I463*H463,2)</f>
        <v>0</v>
      </c>
      <c r="BL463" s="17" t="s">
        <v>302</v>
      </c>
      <c r="BM463" s="162" t="s">
        <v>825</v>
      </c>
    </row>
    <row r="464" spans="2:65" s="1" customFormat="1" ht="33" customHeight="1" x14ac:dyDescent="0.2">
      <c r="B464" s="121"/>
      <c r="C464" s="151" t="s">
        <v>466</v>
      </c>
      <c r="D464" s="151" t="s">
        <v>164</v>
      </c>
      <c r="E464" s="152" t="s">
        <v>467</v>
      </c>
      <c r="F464" s="153" t="s">
        <v>468</v>
      </c>
      <c r="G464" s="154" t="s">
        <v>464</v>
      </c>
      <c r="H464" s="203"/>
      <c r="I464" s="156"/>
      <c r="J464" s="157">
        <f>ROUND(I464*H464,2)</f>
        <v>0</v>
      </c>
      <c r="K464" s="158"/>
      <c r="L464" s="32"/>
      <c r="M464" s="159" t="s">
        <v>1</v>
      </c>
      <c r="N464" s="120" t="s">
        <v>38</v>
      </c>
      <c r="P464" s="160">
        <f>O464*H464</f>
        <v>0</v>
      </c>
      <c r="Q464" s="160">
        <v>0</v>
      </c>
      <c r="R464" s="160">
        <f>Q464*H464</f>
        <v>0</v>
      </c>
      <c r="S464" s="160">
        <v>0</v>
      </c>
      <c r="T464" s="161">
        <f>S464*H464</f>
        <v>0</v>
      </c>
      <c r="W464" s="233"/>
      <c r="AR464" s="162" t="s">
        <v>302</v>
      </c>
      <c r="AT464" s="162" t="s">
        <v>164</v>
      </c>
      <c r="AU464" s="162" t="s">
        <v>81</v>
      </c>
      <c r="AY464" s="17" t="s">
        <v>162</v>
      </c>
      <c r="BE464" s="163">
        <f>IF(N464="základná",J464,0)</f>
        <v>0</v>
      </c>
      <c r="BF464" s="163">
        <f>IF(N464="znížená",J464,0)</f>
        <v>0</v>
      </c>
      <c r="BG464" s="163">
        <f>IF(N464="zákl. prenesená",J464,0)</f>
        <v>0</v>
      </c>
      <c r="BH464" s="163">
        <f>IF(N464="zníž. prenesená",J464,0)</f>
        <v>0</v>
      </c>
      <c r="BI464" s="163">
        <f>IF(N464="nulová",J464,0)</f>
        <v>0</v>
      </c>
      <c r="BJ464" s="17" t="s">
        <v>81</v>
      </c>
      <c r="BK464" s="163">
        <f>ROUND(I464*H464,2)</f>
        <v>0</v>
      </c>
      <c r="BL464" s="17" t="s">
        <v>302</v>
      </c>
      <c r="BM464" s="162" t="s">
        <v>826</v>
      </c>
    </row>
    <row r="465" spans="2:65" s="11" customFormat="1" ht="22.9" customHeight="1" x14ac:dyDescent="0.2">
      <c r="B465" s="139"/>
      <c r="D465" s="140" t="s">
        <v>71</v>
      </c>
      <c r="E465" s="149" t="s">
        <v>470</v>
      </c>
      <c r="F465" s="149" t="s">
        <v>471</v>
      </c>
      <c r="I465" s="142"/>
      <c r="J465" s="150">
        <f>BK465</f>
        <v>0</v>
      </c>
      <c r="L465" s="139"/>
      <c r="M465" s="144"/>
      <c r="P465" s="145">
        <f>SUM(P466:P476)</f>
        <v>0</v>
      </c>
      <c r="R465" s="145">
        <f>SUM(R466:R476)</f>
        <v>3.43269E-2</v>
      </c>
      <c r="T465" s="146">
        <f>SUM(T466:T476)</f>
        <v>0</v>
      </c>
      <c r="W465" s="259"/>
      <c r="AR465" s="140" t="s">
        <v>81</v>
      </c>
      <c r="AT465" s="147" t="s">
        <v>71</v>
      </c>
      <c r="AU465" s="147" t="s">
        <v>77</v>
      </c>
      <c r="AY465" s="140" t="s">
        <v>162</v>
      </c>
      <c r="BK465" s="148">
        <f>SUM(BK466:BK476)</f>
        <v>0</v>
      </c>
    </row>
    <row r="466" spans="2:65" s="1" customFormat="1" ht="16.5" customHeight="1" x14ac:dyDescent="0.2">
      <c r="B466" s="121"/>
      <c r="C466" s="151" t="s">
        <v>472</v>
      </c>
      <c r="D466" s="151" t="s">
        <v>164</v>
      </c>
      <c r="E466" s="152" t="s">
        <v>473</v>
      </c>
      <c r="F466" s="153" t="s">
        <v>474</v>
      </c>
      <c r="G466" s="154" t="s">
        <v>167</v>
      </c>
      <c r="H466" s="155">
        <v>17.739999999999998</v>
      </c>
      <c r="I466" s="156"/>
      <c r="J466" s="157">
        <f>ROUND(I466*H466,2)</f>
        <v>0</v>
      </c>
      <c r="K466" s="158"/>
      <c r="L466" s="32"/>
      <c r="M466" s="159" t="s">
        <v>1</v>
      </c>
      <c r="N466" s="120" t="s">
        <v>38</v>
      </c>
      <c r="P466" s="160">
        <f>O466*H466</f>
        <v>0</v>
      </c>
      <c r="Q466" s="160">
        <v>1.1999999999999999E-4</v>
      </c>
      <c r="R466" s="160">
        <f>Q466*H466</f>
        <v>2.1287999999999997E-3</v>
      </c>
      <c r="S466" s="160">
        <v>0</v>
      </c>
      <c r="T466" s="161">
        <f>S466*H466</f>
        <v>0</v>
      </c>
      <c r="W466" s="245"/>
      <c r="AR466" s="162" t="s">
        <v>302</v>
      </c>
      <c r="AT466" s="162" t="s">
        <v>164</v>
      </c>
      <c r="AU466" s="162" t="s">
        <v>81</v>
      </c>
      <c r="AY466" s="17" t="s">
        <v>162</v>
      </c>
      <c r="BE466" s="163">
        <f>IF(N466="základná",J466,0)</f>
        <v>0</v>
      </c>
      <c r="BF466" s="163">
        <f>IF(N466="znížená",J466,0)</f>
        <v>0</v>
      </c>
      <c r="BG466" s="163">
        <f>IF(N466="zákl. prenesená",J466,0)</f>
        <v>0</v>
      </c>
      <c r="BH466" s="163">
        <f>IF(N466="zníž. prenesená",J466,0)</f>
        <v>0</v>
      </c>
      <c r="BI466" s="163">
        <f>IF(N466="nulová",J466,0)</f>
        <v>0</v>
      </c>
      <c r="BJ466" s="17" t="s">
        <v>81</v>
      </c>
      <c r="BK466" s="163">
        <f>ROUND(I466*H466,2)</f>
        <v>0</v>
      </c>
      <c r="BL466" s="17" t="s">
        <v>302</v>
      </c>
      <c r="BM466" s="162" t="s">
        <v>827</v>
      </c>
    </row>
    <row r="467" spans="2:65" s="12" customFormat="1" x14ac:dyDescent="0.2">
      <c r="B467" s="164"/>
      <c r="D467" s="165" t="s">
        <v>169</v>
      </c>
      <c r="E467" s="166" t="s">
        <v>1</v>
      </c>
      <c r="F467" s="167" t="s">
        <v>828</v>
      </c>
      <c r="H467" s="166" t="s">
        <v>1</v>
      </c>
      <c r="I467" s="168"/>
      <c r="L467" s="164"/>
      <c r="M467" s="169"/>
      <c r="T467" s="170"/>
      <c r="W467" s="239"/>
      <c r="AT467" s="166" t="s">
        <v>169</v>
      </c>
      <c r="AU467" s="166" t="s">
        <v>81</v>
      </c>
      <c r="AV467" s="12" t="s">
        <v>77</v>
      </c>
      <c r="AW467" s="12" t="s">
        <v>29</v>
      </c>
      <c r="AX467" s="12" t="s">
        <v>72</v>
      </c>
      <c r="AY467" s="166" t="s">
        <v>162</v>
      </c>
    </row>
    <row r="468" spans="2:65" s="13" customFormat="1" x14ac:dyDescent="0.2">
      <c r="B468" s="171"/>
      <c r="D468" s="165" t="s">
        <v>169</v>
      </c>
      <c r="E468" s="172" t="s">
        <v>1</v>
      </c>
      <c r="F468" s="173" t="s">
        <v>829</v>
      </c>
      <c r="H468" s="174">
        <v>9.0790000000000006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830</v>
      </c>
      <c r="H469" s="174">
        <v>8.6609999999999978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65" s="14" customFormat="1" x14ac:dyDescent="0.2">
      <c r="B470" s="178"/>
      <c r="D470" s="165" t="s">
        <v>169</v>
      </c>
      <c r="E470" s="179" t="s">
        <v>1</v>
      </c>
      <c r="F470" s="180" t="s">
        <v>174</v>
      </c>
      <c r="H470" s="181">
        <v>17.739999999999998</v>
      </c>
      <c r="I470" s="182"/>
      <c r="L470" s="178"/>
      <c r="M470" s="183"/>
      <c r="T470" s="184"/>
      <c r="W470" s="242"/>
      <c r="AT470" s="179" t="s">
        <v>169</v>
      </c>
      <c r="AU470" s="179" t="s">
        <v>81</v>
      </c>
      <c r="AV470" s="14" t="s">
        <v>87</v>
      </c>
      <c r="AW470" s="14" t="s">
        <v>29</v>
      </c>
      <c r="AX470" s="14" t="s">
        <v>77</v>
      </c>
      <c r="AY470" s="179" t="s">
        <v>162</v>
      </c>
    </row>
    <row r="471" spans="2:65" s="1" customFormat="1" ht="16.5" customHeight="1" x14ac:dyDescent="0.2">
      <c r="B471" s="121"/>
      <c r="C471" s="192" t="s">
        <v>478</v>
      </c>
      <c r="D471" s="192" t="s">
        <v>438</v>
      </c>
      <c r="E471" s="193" t="s">
        <v>479</v>
      </c>
      <c r="F471" s="194" t="s">
        <v>480</v>
      </c>
      <c r="G471" s="195" t="s">
        <v>167</v>
      </c>
      <c r="H471" s="196">
        <v>19.513999999999999</v>
      </c>
      <c r="I471" s="197"/>
      <c r="J471" s="198">
        <f>ROUND(I471*H471,2)</f>
        <v>0</v>
      </c>
      <c r="K471" s="199"/>
      <c r="L471" s="200"/>
      <c r="M471" s="201" t="s">
        <v>1</v>
      </c>
      <c r="N471" s="202" t="s">
        <v>38</v>
      </c>
      <c r="P471" s="160">
        <f>O471*H471</f>
        <v>0</v>
      </c>
      <c r="Q471" s="160">
        <v>1.6500000000000002E-3</v>
      </c>
      <c r="R471" s="160">
        <f>Q471*H471</f>
        <v>3.21981E-2</v>
      </c>
      <c r="S471" s="160">
        <v>0</v>
      </c>
      <c r="T471" s="161">
        <f>S471*H471</f>
        <v>0</v>
      </c>
      <c r="W471" s="269"/>
      <c r="AR471" s="162" t="s">
        <v>386</v>
      </c>
      <c r="AT471" s="162" t="s">
        <v>438</v>
      </c>
      <c r="AU471" s="162" t="s">
        <v>81</v>
      </c>
      <c r="AY471" s="17" t="s">
        <v>162</v>
      </c>
      <c r="BE471" s="163">
        <f>IF(N471="základná",J471,0)</f>
        <v>0</v>
      </c>
      <c r="BF471" s="163">
        <f>IF(N471="znížená",J471,0)</f>
        <v>0</v>
      </c>
      <c r="BG471" s="163">
        <f>IF(N471="zákl. prenesená",J471,0)</f>
        <v>0</v>
      </c>
      <c r="BH471" s="163">
        <f>IF(N471="zníž. prenesená",J471,0)</f>
        <v>0</v>
      </c>
      <c r="BI471" s="163">
        <f>IF(N471="nulová",J471,0)</f>
        <v>0</v>
      </c>
      <c r="BJ471" s="17" t="s">
        <v>81</v>
      </c>
      <c r="BK471" s="163">
        <f>ROUND(I471*H471,2)</f>
        <v>0</v>
      </c>
      <c r="BL471" s="17" t="s">
        <v>302</v>
      </c>
      <c r="BM471" s="162" t="s">
        <v>831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828</v>
      </c>
      <c r="H472" s="166" t="s">
        <v>1</v>
      </c>
      <c r="I472" s="168"/>
      <c r="L472" s="164"/>
      <c r="M472" s="169"/>
      <c r="T472" s="170"/>
      <c r="W472" s="252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832</v>
      </c>
      <c r="H473" s="174">
        <v>19.513999999999999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4" customFormat="1" x14ac:dyDescent="0.2">
      <c r="B474" s="178"/>
      <c r="D474" s="165" t="s">
        <v>169</v>
      </c>
      <c r="E474" s="179" t="s">
        <v>1</v>
      </c>
      <c r="F474" s="180" t="s">
        <v>174</v>
      </c>
      <c r="H474" s="181">
        <v>19.513999999999999</v>
      </c>
      <c r="I474" s="182"/>
      <c r="L474" s="178"/>
      <c r="M474" s="183"/>
      <c r="T474" s="184"/>
      <c r="W474" s="242"/>
      <c r="AT474" s="179" t="s">
        <v>169</v>
      </c>
      <c r="AU474" s="179" t="s">
        <v>81</v>
      </c>
      <c r="AV474" s="14" t="s">
        <v>87</v>
      </c>
      <c r="AW474" s="14" t="s">
        <v>29</v>
      </c>
      <c r="AX474" s="14" t="s">
        <v>77</v>
      </c>
      <c r="AY474" s="179" t="s">
        <v>162</v>
      </c>
    </row>
    <row r="475" spans="2:65" s="1" customFormat="1" ht="24.2" customHeight="1" x14ac:dyDescent="0.2">
      <c r="B475" s="121"/>
      <c r="C475" s="151" t="s">
        <v>483</v>
      </c>
      <c r="D475" s="151" t="s">
        <v>164</v>
      </c>
      <c r="E475" s="152" t="s">
        <v>833</v>
      </c>
      <c r="F475" s="153" t="s">
        <v>834</v>
      </c>
      <c r="G475" s="154" t="s">
        <v>464</v>
      </c>
      <c r="H475" s="203"/>
      <c r="I475" s="156"/>
      <c r="J475" s="157">
        <f>ROUND(I475*H475,2)</f>
        <v>0</v>
      </c>
      <c r="K475" s="158"/>
      <c r="L475" s="32"/>
      <c r="M475" s="159" t="s">
        <v>1</v>
      </c>
      <c r="N475" s="120" t="s">
        <v>38</v>
      </c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W475" s="251"/>
      <c r="AR475" s="162" t="s">
        <v>302</v>
      </c>
      <c r="AT475" s="162" t="s">
        <v>164</v>
      </c>
      <c r="AU475" s="162" t="s">
        <v>81</v>
      </c>
      <c r="AY475" s="17" t="s">
        <v>162</v>
      </c>
      <c r="BE475" s="163">
        <f>IF(N475="základná",J475,0)</f>
        <v>0</v>
      </c>
      <c r="BF475" s="163">
        <f>IF(N475="znížená",J475,0)</f>
        <v>0</v>
      </c>
      <c r="BG475" s="163">
        <f>IF(N475="zákl. prenesená",J475,0)</f>
        <v>0</v>
      </c>
      <c r="BH475" s="163">
        <f>IF(N475="zníž. prenesená",J475,0)</f>
        <v>0</v>
      </c>
      <c r="BI475" s="163">
        <f>IF(N475="nulová",J475,0)</f>
        <v>0</v>
      </c>
      <c r="BJ475" s="17" t="s">
        <v>81</v>
      </c>
      <c r="BK475" s="163">
        <f>ROUND(I475*H475,2)</f>
        <v>0</v>
      </c>
      <c r="BL475" s="17" t="s">
        <v>302</v>
      </c>
      <c r="BM475" s="162" t="s">
        <v>835</v>
      </c>
    </row>
    <row r="476" spans="2:65" s="1" customFormat="1" ht="24.2" customHeight="1" x14ac:dyDescent="0.2">
      <c r="B476" s="121"/>
      <c r="C476" s="151" t="s">
        <v>487</v>
      </c>
      <c r="D476" s="151" t="s">
        <v>164</v>
      </c>
      <c r="E476" s="152" t="s">
        <v>488</v>
      </c>
      <c r="F476" s="153" t="s">
        <v>489</v>
      </c>
      <c r="G476" s="154" t="s">
        <v>464</v>
      </c>
      <c r="H476" s="203"/>
      <c r="I476" s="156"/>
      <c r="J476" s="157">
        <f>ROUND(I476*H476,2)</f>
        <v>0</v>
      </c>
      <c r="K476" s="158"/>
      <c r="L476" s="32"/>
      <c r="M476" s="159" t="s">
        <v>1</v>
      </c>
      <c r="N476" s="120" t="s">
        <v>38</v>
      </c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W476" s="245"/>
      <c r="AR476" s="162" t="s">
        <v>302</v>
      </c>
      <c r="AT476" s="162" t="s">
        <v>164</v>
      </c>
      <c r="AU476" s="162" t="s">
        <v>81</v>
      </c>
      <c r="AY476" s="17" t="s">
        <v>162</v>
      </c>
      <c r="BE476" s="163">
        <f>IF(N476="základná",J476,0)</f>
        <v>0</v>
      </c>
      <c r="BF476" s="163">
        <f>IF(N476="znížená",J476,0)</f>
        <v>0</v>
      </c>
      <c r="BG476" s="163">
        <f>IF(N476="zákl. prenesená",J476,0)</f>
        <v>0</v>
      </c>
      <c r="BH476" s="163">
        <f>IF(N476="zníž. prenesená",J476,0)</f>
        <v>0</v>
      </c>
      <c r="BI476" s="163">
        <f>IF(N476="nulová",J476,0)</f>
        <v>0</v>
      </c>
      <c r="BJ476" s="17" t="s">
        <v>81</v>
      </c>
      <c r="BK476" s="163">
        <f>ROUND(I476*H476,2)</f>
        <v>0</v>
      </c>
      <c r="BL476" s="17" t="s">
        <v>302</v>
      </c>
      <c r="BM476" s="162" t="s">
        <v>836</v>
      </c>
    </row>
    <row r="477" spans="2:65" s="11" customFormat="1" ht="22.9" customHeight="1" x14ac:dyDescent="0.2">
      <c r="B477" s="139"/>
      <c r="D477" s="140" t="s">
        <v>71</v>
      </c>
      <c r="E477" s="149" t="s">
        <v>491</v>
      </c>
      <c r="F477" s="149" t="s">
        <v>492</v>
      </c>
      <c r="I477" s="142"/>
      <c r="J477" s="150">
        <f>BK477</f>
        <v>0</v>
      </c>
      <c r="L477" s="139"/>
      <c r="M477" s="144"/>
      <c r="P477" s="145">
        <f>SUM(P478:P485)</f>
        <v>0</v>
      </c>
      <c r="R477" s="145">
        <f>SUM(R478:R485)</f>
        <v>4.8636499999999985E-2</v>
      </c>
      <c r="T477" s="146">
        <f>SUM(T478:T485)</f>
        <v>0.32987150000000004</v>
      </c>
      <c r="W477" s="238"/>
      <c r="AR477" s="140" t="s">
        <v>81</v>
      </c>
      <c r="AT477" s="147" t="s">
        <v>71</v>
      </c>
      <c r="AU477" s="147" t="s">
        <v>77</v>
      </c>
      <c r="AY477" s="140" t="s">
        <v>162</v>
      </c>
      <c r="BK477" s="148">
        <f>SUM(BK478:BK485)</f>
        <v>0</v>
      </c>
    </row>
    <row r="478" spans="2:65" s="1" customFormat="1" ht="49.15" customHeight="1" x14ac:dyDescent="0.2">
      <c r="B478" s="121"/>
      <c r="C478" s="151" t="s">
        <v>493</v>
      </c>
      <c r="D478" s="151" t="s">
        <v>164</v>
      </c>
      <c r="E478" s="152" t="s">
        <v>837</v>
      </c>
      <c r="F478" s="153" t="s">
        <v>838</v>
      </c>
      <c r="G478" s="154" t="s">
        <v>177</v>
      </c>
      <c r="H478" s="155">
        <v>31.45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7.6999999999999963E-4</v>
      </c>
      <c r="R478" s="160">
        <f>Q478*H478</f>
        <v>2.4216499999999988E-2</v>
      </c>
      <c r="S478" s="160">
        <v>0</v>
      </c>
      <c r="T478" s="161">
        <f>S478*H478</f>
        <v>0</v>
      </c>
      <c r="W478" s="262"/>
      <c r="AR478" s="162" t="s">
        <v>302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302</v>
      </c>
      <c r="BM478" s="162" t="s">
        <v>839</v>
      </c>
    </row>
    <row r="479" spans="2:65" s="1" customFormat="1" ht="49.15" customHeight="1" x14ac:dyDescent="0.2">
      <c r="B479" s="121"/>
      <c r="C479" s="151" t="s">
        <v>497</v>
      </c>
      <c r="D479" s="151" t="s">
        <v>164</v>
      </c>
      <c r="E479" s="152" t="s">
        <v>498</v>
      </c>
      <c r="F479" s="153" t="s">
        <v>499</v>
      </c>
      <c r="G479" s="154" t="s">
        <v>177</v>
      </c>
      <c r="H479" s="155">
        <v>15</v>
      </c>
      <c r="I479" s="156"/>
      <c r="J479" s="157">
        <f>ROUND(I479*H479,2)</f>
        <v>0</v>
      </c>
      <c r="K479" s="158"/>
      <c r="L479" s="32"/>
      <c r="M479" s="159" t="s">
        <v>1</v>
      </c>
      <c r="N479" s="120" t="s">
        <v>38</v>
      </c>
      <c r="P479" s="160">
        <f>O479*H479</f>
        <v>0</v>
      </c>
      <c r="Q479" s="160">
        <v>8.9999999999999998E-4</v>
      </c>
      <c r="R479" s="160">
        <f>Q479*H479</f>
        <v>1.35E-2</v>
      </c>
      <c r="S479" s="160">
        <v>0</v>
      </c>
      <c r="T479" s="161">
        <f>S479*H479</f>
        <v>0</v>
      </c>
      <c r="W479" s="263"/>
      <c r="AR479" s="162" t="s">
        <v>302</v>
      </c>
      <c r="AT479" s="162" t="s">
        <v>164</v>
      </c>
      <c r="AU479" s="162" t="s">
        <v>81</v>
      </c>
      <c r="AY479" s="17" t="s">
        <v>162</v>
      </c>
      <c r="BE479" s="163">
        <f>IF(N479="základná",J479,0)</f>
        <v>0</v>
      </c>
      <c r="BF479" s="163">
        <f>IF(N479="znížená",J479,0)</f>
        <v>0</v>
      </c>
      <c r="BG479" s="163">
        <f>IF(N479="zákl. prenesená",J479,0)</f>
        <v>0</v>
      </c>
      <c r="BH479" s="163">
        <f>IF(N479="zníž. prenesená",J479,0)</f>
        <v>0</v>
      </c>
      <c r="BI479" s="163">
        <f>IF(N479="nulová",J479,0)</f>
        <v>0</v>
      </c>
      <c r="BJ479" s="17" t="s">
        <v>81</v>
      </c>
      <c r="BK479" s="163">
        <f>ROUND(I479*H479,2)</f>
        <v>0</v>
      </c>
      <c r="BL479" s="17" t="s">
        <v>302</v>
      </c>
      <c r="BM479" s="162" t="s">
        <v>840</v>
      </c>
    </row>
    <row r="480" spans="2:65" s="1" customFormat="1" ht="24.2" customHeight="1" x14ac:dyDescent="0.2">
      <c r="B480" s="121"/>
      <c r="C480" s="151" t="s">
        <v>501</v>
      </c>
      <c r="D480" s="151" t="s">
        <v>164</v>
      </c>
      <c r="E480" s="152" t="s">
        <v>507</v>
      </c>
      <c r="F480" s="153" t="s">
        <v>508</v>
      </c>
      <c r="G480" s="154" t="s">
        <v>177</v>
      </c>
      <c r="H480" s="155">
        <v>46.45</v>
      </c>
      <c r="I480" s="156"/>
      <c r="J480" s="157">
        <f>ROUND(I480*H480,2)</f>
        <v>0</v>
      </c>
      <c r="K480" s="158"/>
      <c r="L480" s="32"/>
      <c r="M480" s="159" t="s">
        <v>1</v>
      </c>
      <c r="N480" s="120" t="s">
        <v>38</v>
      </c>
      <c r="P480" s="160">
        <f>O480*H480</f>
        <v>0</v>
      </c>
      <c r="Q480" s="160">
        <v>0</v>
      </c>
      <c r="R480" s="160">
        <f>Q480*H480</f>
        <v>0</v>
      </c>
      <c r="S480" s="160">
        <v>2.8700000000000002E-3</v>
      </c>
      <c r="T480" s="161">
        <f>S480*H480</f>
        <v>0.13331150000000003</v>
      </c>
      <c r="W480" s="251"/>
      <c r="AR480" s="162" t="s">
        <v>302</v>
      </c>
      <c r="AT480" s="162" t="s">
        <v>164</v>
      </c>
      <c r="AU480" s="162" t="s">
        <v>81</v>
      </c>
      <c r="AY480" s="17" t="s">
        <v>162</v>
      </c>
      <c r="BE480" s="163">
        <f>IF(N480="základná",J480,0)</f>
        <v>0</v>
      </c>
      <c r="BF480" s="163">
        <f>IF(N480="znížená",J480,0)</f>
        <v>0</v>
      </c>
      <c r="BG480" s="163">
        <f>IF(N480="zákl. prenesená",J480,0)</f>
        <v>0</v>
      </c>
      <c r="BH480" s="163">
        <f>IF(N480="zníž. prenesená",J480,0)</f>
        <v>0</v>
      </c>
      <c r="BI480" s="163">
        <f>IF(N480="nulová",J480,0)</f>
        <v>0</v>
      </c>
      <c r="BJ480" s="17" t="s">
        <v>81</v>
      </c>
      <c r="BK480" s="163">
        <f>ROUND(I480*H480,2)</f>
        <v>0</v>
      </c>
      <c r="BL480" s="17" t="s">
        <v>302</v>
      </c>
      <c r="BM480" s="162" t="s">
        <v>841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842</v>
      </c>
      <c r="H481" s="174">
        <v>46.45</v>
      </c>
      <c r="I481" s="175"/>
      <c r="L481" s="171"/>
      <c r="M481" s="176"/>
      <c r="T481" s="177"/>
      <c r="W481" s="246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77</v>
      </c>
      <c r="AY481" s="172" t="s">
        <v>162</v>
      </c>
    </row>
    <row r="482" spans="2:65" s="1" customFormat="1" ht="49.15" customHeight="1" x14ac:dyDescent="0.2">
      <c r="B482" s="121"/>
      <c r="C482" s="151" t="s">
        <v>506</v>
      </c>
      <c r="D482" s="151" t="s">
        <v>164</v>
      </c>
      <c r="E482" s="152" t="s">
        <v>512</v>
      </c>
      <c r="F482" s="153" t="s">
        <v>513</v>
      </c>
      <c r="G482" s="154" t="s">
        <v>177</v>
      </c>
      <c r="H482" s="155">
        <v>78</v>
      </c>
      <c r="I482" s="156"/>
      <c r="J482" s="157">
        <f>ROUND(I482*H482,2)</f>
        <v>0</v>
      </c>
      <c r="K482" s="158"/>
      <c r="L482" s="32"/>
      <c r="M482" s="159" t="s">
        <v>1</v>
      </c>
      <c r="N482" s="120" t="s">
        <v>38</v>
      </c>
      <c r="P482" s="160">
        <f>O482*H482</f>
        <v>0</v>
      </c>
      <c r="Q482" s="160">
        <v>1.3999999999999999E-4</v>
      </c>
      <c r="R482" s="160">
        <f>Q482*H482</f>
        <v>1.0919999999999999E-2</v>
      </c>
      <c r="S482" s="160">
        <v>0</v>
      </c>
      <c r="T482" s="161">
        <f>S482*H482</f>
        <v>0</v>
      </c>
      <c r="W482" s="270"/>
      <c r="AR482" s="162" t="s">
        <v>302</v>
      </c>
      <c r="AT482" s="162" t="s">
        <v>164</v>
      </c>
      <c r="AU482" s="162" t="s">
        <v>81</v>
      </c>
      <c r="AY482" s="17" t="s">
        <v>162</v>
      </c>
      <c r="BE482" s="163">
        <f>IF(N482="základná",J482,0)</f>
        <v>0</v>
      </c>
      <c r="BF482" s="163">
        <f>IF(N482="znížená",J482,0)</f>
        <v>0</v>
      </c>
      <c r="BG482" s="163">
        <f>IF(N482="zákl. prenesená",J482,0)</f>
        <v>0</v>
      </c>
      <c r="BH482" s="163">
        <f>IF(N482="zníž. prenesená",J482,0)</f>
        <v>0</v>
      </c>
      <c r="BI482" s="163">
        <f>IF(N482="nulová",J482,0)</f>
        <v>0</v>
      </c>
      <c r="BJ482" s="17" t="s">
        <v>81</v>
      </c>
      <c r="BK482" s="163">
        <f>ROUND(I482*H482,2)</f>
        <v>0</v>
      </c>
      <c r="BL482" s="17" t="s">
        <v>302</v>
      </c>
      <c r="BM482" s="162" t="s">
        <v>843</v>
      </c>
    </row>
    <row r="483" spans="2:65" s="1" customFormat="1" ht="24.2" customHeight="1" x14ac:dyDescent="0.2">
      <c r="B483" s="121"/>
      <c r="C483" s="151" t="s">
        <v>511</v>
      </c>
      <c r="D483" s="151" t="s">
        <v>164</v>
      </c>
      <c r="E483" s="152" t="s">
        <v>516</v>
      </c>
      <c r="F483" s="153" t="s">
        <v>517</v>
      </c>
      <c r="G483" s="154" t="s">
        <v>177</v>
      </c>
      <c r="H483" s="155">
        <v>78</v>
      </c>
      <c r="I483" s="156"/>
      <c r="J483" s="157">
        <f>ROUND(I483*H483,2)</f>
        <v>0</v>
      </c>
      <c r="K483" s="158"/>
      <c r="L483" s="32"/>
      <c r="M483" s="159" t="s">
        <v>1</v>
      </c>
      <c r="N483" s="120" t="s">
        <v>38</v>
      </c>
      <c r="P483" s="160">
        <f>O483*H483</f>
        <v>0</v>
      </c>
      <c r="Q483" s="160">
        <v>0</v>
      </c>
      <c r="R483" s="160">
        <f>Q483*H483</f>
        <v>0</v>
      </c>
      <c r="S483" s="160">
        <v>2.5200000000000001E-3</v>
      </c>
      <c r="T483" s="161">
        <f>S483*H483</f>
        <v>0.19656000000000001</v>
      </c>
      <c r="W483" s="251"/>
      <c r="AR483" s="162" t="s">
        <v>302</v>
      </c>
      <c r="AT483" s="162" t="s">
        <v>164</v>
      </c>
      <c r="AU483" s="162" t="s">
        <v>81</v>
      </c>
      <c r="AY483" s="17" t="s">
        <v>162</v>
      </c>
      <c r="BE483" s="163">
        <f>IF(N483="základná",J483,0)</f>
        <v>0</v>
      </c>
      <c r="BF483" s="163">
        <f>IF(N483="znížená",J483,0)</f>
        <v>0</v>
      </c>
      <c r="BG483" s="163">
        <f>IF(N483="zákl. prenesená",J483,0)</f>
        <v>0</v>
      </c>
      <c r="BH483" s="163">
        <f>IF(N483="zníž. prenesená",J483,0)</f>
        <v>0</v>
      </c>
      <c r="BI483" s="163">
        <f>IF(N483="nulová",J483,0)</f>
        <v>0</v>
      </c>
      <c r="BJ483" s="17" t="s">
        <v>81</v>
      </c>
      <c r="BK483" s="163">
        <f>ROUND(I483*H483,2)</f>
        <v>0</v>
      </c>
      <c r="BL483" s="17" t="s">
        <v>302</v>
      </c>
      <c r="BM483" s="162" t="s">
        <v>844</v>
      </c>
    </row>
    <row r="484" spans="2:65" s="1" customFormat="1" ht="24.2" customHeight="1" x14ac:dyDescent="0.2">
      <c r="B484" s="121"/>
      <c r="C484" s="151" t="s">
        <v>515</v>
      </c>
      <c r="D484" s="151" t="s">
        <v>164</v>
      </c>
      <c r="E484" s="152" t="s">
        <v>845</v>
      </c>
      <c r="F484" s="153" t="s">
        <v>846</v>
      </c>
      <c r="G484" s="154" t="s">
        <v>464</v>
      </c>
      <c r="H484" s="203"/>
      <c r="I484" s="156"/>
      <c r="J484" s="157">
        <f>ROUND(I484*H484,2)</f>
        <v>0</v>
      </c>
      <c r="K484" s="158"/>
      <c r="L484" s="32"/>
      <c r="M484" s="159" t="s">
        <v>1</v>
      </c>
      <c r="N484" s="120" t="s">
        <v>38</v>
      </c>
      <c r="P484" s="160">
        <f>O484*H484</f>
        <v>0</v>
      </c>
      <c r="Q484" s="160">
        <v>0</v>
      </c>
      <c r="R484" s="160">
        <f>Q484*H484</f>
        <v>0</v>
      </c>
      <c r="S484" s="160">
        <v>0</v>
      </c>
      <c r="T484" s="161">
        <f>S484*H484</f>
        <v>0</v>
      </c>
      <c r="W484" s="245"/>
      <c r="AR484" s="162" t="s">
        <v>302</v>
      </c>
      <c r="AT484" s="162" t="s">
        <v>164</v>
      </c>
      <c r="AU484" s="162" t="s">
        <v>81</v>
      </c>
      <c r="AY484" s="17" t="s">
        <v>162</v>
      </c>
      <c r="BE484" s="163">
        <f>IF(N484="základná",J484,0)</f>
        <v>0</v>
      </c>
      <c r="BF484" s="163">
        <f>IF(N484="znížená",J484,0)</f>
        <v>0</v>
      </c>
      <c r="BG484" s="163">
        <f>IF(N484="zákl. prenesená",J484,0)</f>
        <v>0</v>
      </c>
      <c r="BH484" s="163">
        <f>IF(N484="zníž. prenesená",J484,0)</f>
        <v>0</v>
      </c>
      <c r="BI484" s="163">
        <f>IF(N484="nulová",J484,0)</f>
        <v>0</v>
      </c>
      <c r="BJ484" s="17" t="s">
        <v>81</v>
      </c>
      <c r="BK484" s="163">
        <f>ROUND(I484*H484,2)</f>
        <v>0</v>
      </c>
      <c r="BL484" s="17" t="s">
        <v>302</v>
      </c>
      <c r="BM484" s="162" t="s">
        <v>847</v>
      </c>
    </row>
    <row r="485" spans="2:65" s="1" customFormat="1" ht="24.2" customHeight="1" x14ac:dyDescent="0.2">
      <c r="B485" s="121"/>
      <c r="C485" s="151" t="s">
        <v>519</v>
      </c>
      <c r="D485" s="151" t="s">
        <v>164</v>
      </c>
      <c r="E485" s="152" t="s">
        <v>536</v>
      </c>
      <c r="F485" s="153" t="s">
        <v>537</v>
      </c>
      <c r="G485" s="154" t="s">
        <v>464</v>
      </c>
      <c r="H485" s="203"/>
      <c r="I485" s="156"/>
      <c r="J485" s="157">
        <f>ROUND(I485*H485,2)</f>
        <v>0</v>
      </c>
      <c r="K485" s="158"/>
      <c r="L485" s="32"/>
      <c r="M485" s="159" t="s">
        <v>1</v>
      </c>
      <c r="N485" s="120" t="s">
        <v>38</v>
      </c>
      <c r="P485" s="160">
        <f>O485*H485</f>
        <v>0</v>
      </c>
      <c r="Q485" s="160">
        <v>0</v>
      </c>
      <c r="R485" s="160">
        <f>Q485*H485</f>
        <v>0</v>
      </c>
      <c r="S485" s="160">
        <v>0</v>
      </c>
      <c r="T485" s="161">
        <f>S485*H485</f>
        <v>0</v>
      </c>
      <c r="W485" s="245"/>
      <c r="AR485" s="162" t="s">
        <v>302</v>
      </c>
      <c r="AT485" s="162" t="s">
        <v>164</v>
      </c>
      <c r="AU485" s="162" t="s">
        <v>81</v>
      </c>
      <c r="AY485" s="17" t="s">
        <v>162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7" t="s">
        <v>81</v>
      </c>
      <c r="BK485" s="163">
        <f>ROUND(I485*H485,2)</f>
        <v>0</v>
      </c>
      <c r="BL485" s="17" t="s">
        <v>302</v>
      </c>
      <c r="BM485" s="162" t="s">
        <v>848</v>
      </c>
    </row>
    <row r="486" spans="2:65" s="11" customFormat="1" ht="22.9" customHeight="1" x14ac:dyDescent="0.2">
      <c r="B486" s="139"/>
      <c r="D486" s="140" t="s">
        <v>71</v>
      </c>
      <c r="E486" s="149" t="s">
        <v>539</v>
      </c>
      <c r="F486" s="149" t="s">
        <v>540</v>
      </c>
      <c r="I486" s="142"/>
      <c r="J486" s="150">
        <f>BK486</f>
        <v>0</v>
      </c>
      <c r="L486" s="139"/>
      <c r="M486" s="144"/>
      <c r="P486" s="145">
        <f>SUM(P487:P553)</f>
        <v>0</v>
      </c>
      <c r="R486" s="145">
        <f>SUM(R487:R553)</f>
        <v>4.5690000000000008E-2</v>
      </c>
      <c r="T486" s="146">
        <f>SUM(T487:T553)</f>
        <v>0.216</v>
      </c>
      <c r="W486" s="250"/>
      <c r="AR486" s="140" t="s">
        <v>81</v>
      </c>
      <c r="AT486" s="147" t="s">
        <v>71</v>
      </c>
      <c r="AU486" s="147" t="s">
        <v>77</v>
      </c>
      <c r="AY486" s="140" t="s">
        <v>162</v>
      </c>
      <c r="BK486" s="148">
        <f>SUM(BK487:BK553)</f>
        <v>0</v>
      </c>
    </row>
    <row r="487" spans="2:65" s="1" customFormat="1" ht="49.15" customHeight="1" x14ac:dyDescent="0.2">
      <c r="B487" s="121"/>
      <c r="C487" s="151" t="s">
        <v>523</v>
      </c>
      <c r="D487" s="151" t="s">
        <v>164</v>
      </c>
      <c r="E487" s="152" t="s">
        <v>849</v>
      </c>
      <c r="F487" s="153" t="s">
        <v>850</v>
      </c>
      <c r="G487" s="154" t="s">
        <v>340</v>
      </c>
      <c r="H487" s="155">
        <v>12</v>
      </c>
      <c r="I487" s="156"/>
      <c r="J487" s="157">
        <f>ROUND(I487*H487,2)</f>
        <v>0</v>
      </c>
      <c r="K487" s="158"/>
      <c r="L487" s="32"/>
      <c r="M487" s="159" t="s">
        <v>1</v>
      </c>
      <c r="N487" s="120" t="s">
        <v>38</v>
      </c>
      <c r="P487" s="160">
        <f>O487*H487</f>
        <v>0</v>
      </c>
      <c r="Q487" s="160">
        <v>2.1000000000000006E-4</v>
      </c>
      <c r="R487" s="160">
        <f>Q487*H487</f>
        <v>2.5200000000000005E-3</v>
      </c>
      <c r="S487" s="160">
        <v>0</v>
      </c>
      <c r="T487" s="161">
        <f>S487*H487</f>
        <v>0</v>
      </c>
      <c r="W487" s="263"/>
      <c r="AR487" s="162" t="s">
        <v>302</v>
      </c>
      <c r="AT487" s="162" t="s">
        <v>164</v>
      </c>
      <c r="AU487" s="162" t="s">
        <v>81</v>
      </c>
      <c r="AY487" s="17" t="s">
        <v>162</v>
      </c>
      <c r="BE487" s="163">
        <f>IF(N487="základná",J487,0)</f>
        <v>0</v>
      </c>
      <c r="BF487" s="163">
        <f>IF(N487="znížená",J487,0)</f>
        <v>0</v>
      </c>
      <c r="BG487" s="163">
        <f>IF(N487="zákl. prenesená",J487,0)</f>
        <v>0</v>
      </c>
      <c r="BH487" s="163">
        <f>IF(N487="zníž. prenesená",J487,0)</f>
        <v>0</v>
      </c>
      <c r="BI487" s="163">
        <f>IF(N487="nulová",J487,0)</f>
        <v>0</v>
      </c>
      <c r="BJ487" s="17" t="s">
        <v>81</v>
      </c>
      <c r="BK487" s="163">
        <f>ROUND(I487*H487,2)</f>
        <v>0</v>
      </c>
      <c r="BL487" s="17" t="s">
        <v>302</v>
      </c>
      <c r="BM487" s="162" t="s">
        <v>851</v>
      </c>
    </row>
    <row r="488" spans="2:65" s="13" customFormat="1" x14ac:dyDescent="0.2">
      <c r="B488" s="171"/>
      <c r="D488" s="165" t="s">
        <v>169</v>
      </c>
      <c r="E488" s="172" t="s">
        <v>1</v>
      </c>
      <c r="F488" s="173" t="s">
        <v>262</v>
      </c>
      <c r="H488" s="174">
        <v>12</v>
      </c>
      <c r="I488" s="175"/>
      <c r="L488" s="171"/>
      <c r="M488" s="176"/>
      <c r="T488" s="177"/>
      <c r="W488" s="246"/>
      <c r="AT488" s="172" t="s">
        <v>169</v>
      </c>
      <c r="AU488" s="172" t="s">
        <v>81</v>
      </c>
      <c r="AV488" s="13" t="s">
        <v>81</v>
      </c>
      <c r="AW488" s="13" t="s">
        <v>29</v>
      </c>
      <c r="AX488" s="13" t="s">
        <v>77</v>
      </c>
      <c r="AY488" s="172" t="s">
        <v>162</v>
      </c>
    </row>
    <row r="489" spans="2:65" s="12" customFormat="1" ht="22.5" x14ac:dyDescent="0.2">
      <c r="B489" s="164"/>
      <c r="D489" s="165" t="s">
        <v>169</v>
      </c>
      <c r="E489" s="166" t="s">
        <v>1</v>
      </c>
      <c r="F489" s="167" t="s">
        <v>852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ht="22.5" x14ac:dyDescent="0.2">
      <c r="B490" s="164"/>
      <c r="D490" s="165" t="s">
        <v>169</v>
      </c>
      <c r="E490" s="166" t="s">
        <v>1</v>
      </c>
      <c r="F490" s="167" t="s">
        <v>547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548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x14ac:dyDescent="0.2">
      <c r="B492" s="164"/>
      <c r="D492" s="165" t="s">
        <v>169</v>
      </c>
      <c r="E492" s="166" t="s">
        <v>1</v>
      </c>
      <c r="F492" s="167" t="s">
        <v>549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550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2" customFormat="1" x14ac:dyDescent="0.2">
      <c r="B494" s="164"/>
      <c r="D494" s="165" t="s">
        <v>169</v>
      </c>
      <c r="E494" s="166" t="s">
        <v>1</v>
      </c>
      <c r="F494" s="167" t="s">
        <v>551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2" customFormat="1" ht="22.5" x14ac:dyDescent="0.2">
      <c r="B495" s="164"/>
      <c r="D495" s="165" t="s">
        <v>169</v>
      </c>
      <c r="E495" s="166" t="s">
        <v>1</v>
      </c>
      <c r="F495" s="167" t="s">
        <v>552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553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ht="22.5" x14ac:dyDescent="0.2">
      <c r="B497" s="164"/>
      <c r="D497" s="165" t="s">
        <v>169</v>
      </c>
      <c r="E497" s="166" t="s">
        <v>1</v>
      </c>
      <c r="F497" s="167" t="s">
        <v>554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ht="22.5" x14ac:dyDescent="0.2">
      <c r="B498" s="164"/>
      <c r="D498" s="165" t="s">
        <v>169</v>
      </c>
      <c r="E498" s="166" t="s">
        <v>1</v>
      </c>
      <c r="F498" s="167" t="s">
        <v>853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x14ac:dyDescent="0.2">
      <c r="B499" s="164"/>
      <c r="D499" s="165" t="s">
        <v>169</v>
      </c>
      <c r="E499" s="166" t="s">
        <v>1</v>
      </c>
      <c r="F499" s="167" t="s">
        <v>556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x14ac:dyDescent="0.2">
      <c r="B500" s="164"/>
      <c r="D500" s="165" t="s">
        <v>169</v>
      </c>
      <c r="E500" s="166" t="s">
        <v>1</v>
      </c>
      <c r="F500" s="167" t="s">
        <v>557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2" customFormat="1" x14ac:dyDescent="0.2">
      <c r="B501" s="164"/>
      <c r="D501" s="165" t="s">
        <v>169</v>
      </c>
      <c r="E501" s="166" t="s">
        <v>1</v>
      </c>
      <c r="F501" s="167" t="s">
        <v>558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65" s="12" customFormat="1" x14ac:dyDescent="0.2">
      <c r="B502" s="164"/>
      <c r="D502" s="165" t="s">
        <v>169</v>
      </c>
      <c r="E502" s="166" t="s">
        <v>1</v>
      </c>
      <c r="F502" s="167" t="s">
        <v>559</v>
      </c>
      <c r="H502" s="166" t="s">
        <v>1</v>
      </c>
      <c r="I502" s="168"/>
      <c r="L502" s="164"/>
      <c r="M502" s="169"/>
      <c r="T502" s="170"/>
      <c r="W502" s="239"/>
      <c r="AT502" s="166" t="s">
        <v>169</v>
      </c>
      <c r="AU502" s="166" t="s">
        <v>81</v>
      </c>
      <c r="AV502" s="12" t="s">
        <v>77</v>
      </c>
      <c r="AW502" s="12" t="s">
        <v>29</v>
      </c>
      <c r="AX502" s="12" t="s">
        <v>72</v>
      </c>
      <c r="AY502" s="166" t="s">
        <v>162</v>
      </c>
    </row>
    <row r="503" spans="2:65" s="12" customFormat="1" ht="22.5" x14ac:dyDescent="0.2">
      <c r="B503" s="164"/>
      <c r="D503" s="165" t="s">
        <v>169</v>
      </c>
      <c r="E503" s="166" t="s">
        <v>1</v>
      </c>
      <c r="F503" s="167" t="s">
        <v>560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" customFormat="1" ht="49.15" customHeight="1" x14ac:dyDescent="0.2">
      <c r="B504" s="121"/>
      <c r="C504" s="151" t="s">
        <v>527</v>
      </c>
      <c r="D504" s="151" t="s">
        <v>164</v>
      </c>
      <c r="E504" s="152" t="s">
        <v>854</v>
      </c>
      <c r="F504" s="153" t="s">
        <v>855</v>
      </c>
      <c r="G504" s="154" t="s">
        <v>340</v>
      </c>
      <c r="H504" s="155">
        <v>2</v>
      </c>
      <c r="I504" s="156"/>
      <c r="J504" s="157">
        <f>ROUND(I504*H504,2)</f>
        <v>0</v>
      </c>
      <c r="K504" s="158"/>
      <c r="L504" s="32"/>
      <c r="M504" s="159" t="s">
        <v>1</v>
      </c>
      <c r="N504" s="120" t="s">
        <v>38</v>
      </c>
      <c r="P504" s="160">
        <f>O504*H504</f>
        <v>0</v>
      </c>
      <c r="Q504" s="160">
        <v>2.1000000000000006E-4</v>
      </c>
      <c r="R504" s="160">
        <f>Q504*H504</f>
        <v>4.2000000000000013E-4</v>
      </c>
      <c r="S504" s="160">
        <v>0</v>
      </c>
      <c r="T504" s="161">
        <f>S504*H504</f>
        <v>0</v>
      </c>
      <c r="W504" s="262"/>
      <c r="AR504" s="162" t="s">
        <v>302</v>
      </c>
      <c r="AT504" s="162" t="s">
        <v>164</v>
      </c>
      <c r="AU504" s="162" t="s">
        <v>81</v>
      </c>
      <c r="AY504" s="17" t="s">
        <v>162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7" t="s">
        <v>81</v>
      </c>
      <c r="BK504" s="163">
        <f>ROUND(I504*H504,2)</f>
        <v>0</v>
      </c>
      <c r="BL504" s="17" t="s">
        <v>302</v>
      </c>
      <c r="BM504" s="162" t="s">
        <v>856</v>
      </c>
    </row>
    <row r="505" spans="2:65" s="13" customFormat="1" x14ac:dyDescent="0.2">
      <c r="B505" s="171"/>
      <c r="D505" s="165" t="s">
        <v>169</v>
      </c>
      <c r="E505" s="172" t="s">
        <v>1</v>
      </c>
      <c r="F505" s="173" t="s">
        <v>81</v>
      </c>
      <c r="H505" s="174">
        <v>2</v>
      </c>
      <c r="I505" s="175"/>
      <c r="L505" s="171"/>
      <c r="M505" s="176"/>
      <c r="T505" s="177"/>
      <c r="W505" s="240"/>
      <c r="AT505" s="172" t="s">
        <v>169</v>
      </c>
      <c r="AU505" s="172" t="s">
        <v>81</v>
      </c>
      <c r="AV505" s="13" t="s">
        <v>81</v>
      </c>
      <c r="AW505" s="13" t="s">
        <v>29</v>
      </c>
      <c r="AX505" s="13" t="s">
        <v>77</v>
      </c>
      <c r="AY505" s="172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852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ht="22.5" x14ac:dyDescent="0.2">
      <c r="B507" s="164"/>
      <c r="D507" s="165" t="s">
        <v>169</v>
      </c>
      <c r="E507" s="166" t="s">
        <v>1</v>
      </c>
      <c r="F507" s="167" t="s">
        <v>547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548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x14ac:dyDescent="0.2">
      <c r="B509" s="164"/>
      <c r="D509" s="165" t="s">
        <v>169</v>
      </c>
      <c r="E509" s="166" t="s">
        <v>1</v>
      </c>
      <c r="F509" s="167" t="s">
        <v>549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550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x14ac:dyDescent="0.2">
      <c r="B511" s="164"/>
      <c r="D511" s="165" t="s">
        <v>169</v>
      </c>
      <c r="E511" s="166" t="s">
        <v>1</v>
      </c>
      <c r="F511" s="167" t="s">
        <v>551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ht="22.5" x14ac:dyDescent="0.2">
      <c r="B512" s="164"/>
      <c r="D512" s="165" t="s">
        <v>169</v>
      </c>
      <c r="E512" s="166" t="s">
        <v>1</v>
      </c>
      <c r="F512" s="167" t="s">
        <v>552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553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ht="22.5" x14ac:dyDescent="0.2">
      <c r="B514" s="164"/>
      <c r="D514" s="165" t="s">
        <v>169</v>
      </c>
      <c r="E514" s="166" t="s">
        <v>1</v>
      </c>
      <c r="F514" s="167" t="s">
        <v>554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2" customFormat="1" ht="22.5" x14ac:dyDescent="0.2">
      <c r="B515" s="164"/>
      <c r="D515" s="165" t="s">
        <v>169</v>
      </c>
      <c r="E515" s="166" t="s">
        <v>1</v>
      </c>
      <c r="F515" s="167" t="s">
        <v>555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556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557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558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2" customFormat="1" x14ac:dyDescent="0.2">
      <c r="B519" s="164"/>
      <c r="D519" s="165" t="s">
        <v>169</v>
      </c>
      <c r="E519" s="166" t="s">
        <v>1</v>
      </c>
      <c r="F519" s="167" t="s">
        <v>559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560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" customFormat="1" ht="62.65" customHeight="1" x14ac:dyDescent="0.2">
      <c r="B521" s="121"/>
      <c r="C521" s="151" t="s">
        <v>531</v>
      </c>
      <c r="D521" s="151" t="s">
        <v>164</v>
      </c>
      <c r="E521" s="152" t="s">
        <v>857</v>
      </c>
      <c r="F521" s="153" t="s">
        <v>858</v>
      </c>
      <c r="G521" s="154" t="s">
        <v>340</v>
      </c>
      <c r="H521" s="155">
        <v>13</v>
      </c>
      <c r="I521" s="156"/>
      <c r="J521" s="157">
        <f>ROUND(I521*H521,2)</f>
        <v>0</v>
      </c>
      <c r="K521" s="158"/>
      <c r="L521" s="32"/>
      <c r="M521" s="159" t="s">
        <v>1</v>
      </c>
      <c r="N521" s="120" t="s">
        <v>38</v>
      </c>
      <c r="P521" s="160">
        <f>O521*H521</f>
        <v>0</v>
      </c>
      <c r="Q521" s="160">
        <v>2.1000000000000006E-4</v>
      </c>
      <c r="R521" s="160">
        <f>Q521*H521</f>
        <v>2.7300000000000007E-3</v>
      </c>
      <c r="S521" s="160">
        <v>0</v>
      </c>
      <c r="T521" s="161">
        <f>S521*H521</f>
        <v>0</v>
      </c>
      <c r="W521" s="262"/>
      <c r="AR521" s="162" t="s">
        <v>302</v>
      </c>
      <c r="AT521" s="162" t="s">
        <v>164</v>
      </c>
      <c r="AU521" s="162" t="s">
        <v>81</v>
      </c>
      <c r="AY521" s="17" t="s">
        <v>162</v>
      </c>
      <c r="BE521" s="163">
        <f>IF(N521="základná",J521,0)</f>
        <v>0</v>
      </c>
      <c r="BF521" s="163">
        <f>IF(N521="znížená",J521,0)</f>
        <v>0</v>
      </c>
      <c r="BG521" s="163">
        <f>IF(N521="zákl. prenesená",J521,0)</f>
        <v>0</v>
      </c>
      <c r="BH521" s="163">
        <f>IF(N521="zníž. prenesená",J521,0)</f>
        <v>0</v>
      </c>
      <c r="BI521" s="163">
        <f>IF(N521="nulová",J521,0)</f>
        <v>0</v>
      </c>
      <c r="BJ521" s="17" t="s">
        <v>81</v>
      </c>
      <c r="BK521" s="163">
        <f>ROUND(I521*H521,2)</f>
        <v>0</v>
      </c>
      <c r="BL521" s="17" t="s">
        <v>302</v>
      </c>
      <c r="BM521" s="162" t="s">
        <v>859</v>
      </c>
    </row>
    <row r="522" spans="2:65" s="13" customFormat="1" x14ac:dyDescent="0.2">
      <c r="B522" s="171"/>
      <c r="D522" s="165" t="s">
        <v>169</v>
      </c>
      <c r="E522" s="172" t="s">
        <v>1</v>
      </c>
      <c r="F522" s="173" t="s">
        <v>275</v>
      </c>
      <c r="H522" s="174">
        <v>13</v>
      </c>
      <c r="I522" s="175"/>
      <c r="L522" s="171"/>
      <c r="M522" s="176"/>
      <c r="T522" s="177"/>
      <c r="W522" s="240"/>
      <c r="AT522" s="172" t="s">
        <v>169</v>
      </c>
      <c r="AU522" s="172" t="s">
        <v>81</v>
      </c>
      <c r="AV522" s="13" t="s">
        <v>81</v>
      </c>
      <c r="AW522" s="13" t="s">
        <v>29</v>
      </c>
      <c r="AX522" s="13" t="s">
        <v>77</v>
      </c>
      <c r="AY522" s="172" t="s">
        <v>162</v>
      </c>
    </row>
    <row r="523" spans="2:65" s="12" customFormat="1" ht="22.5" x14ac:dyDescent="0.2">
      <c r="B523" s="164"/>
      <c r="D523" s="165" t="s">
        <v>169</v>
      </c>
      <c r="E523" s="166" t="s">
        <v>1</v>
      </c>
      <c r="F523" s="167" t="s">
        <v>852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ht="22.5" x14ac:dyDescent="0.2">
      <c r="B524" s="164"/>
      <c r="D524" s="165" t="s">
        <v>169</v>
      </c>
      <c r="E524" s="166" t="s">
        <v>1</v>
      </c>
      <c r="F524" s="167" t="s">
        <v>547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548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x14ac:dyDescent="0.2">
      <c r="B526" s="164"/>
      <c r="D526" s="165" t="s">
        <v>169</v>
      </c>
      <c r="E526" s="166" t="s">
        <v>1</v>
      </c>
      <c r="F526" s="167" t="s">
        <v>549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550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x14ac:dyDescent="0.2">
      <c r="B528" s="164"/>
      <c r="D528" s="165" t="s">
        <v>169</v>
      </c>
      <c r="E528" s="166" t="s">
        <v>1</v>
      </c>
      <c r="F528" s="167" t="s">
        <v>551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552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553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ht="22.5" x14ac:dyDescent="0.2">
      <c r="B531" s="164"/>
      <c r="D531" s="165" t="s">
        <v>169</v>
      </c>
      <c r="E531" s="166" t="s">
        <v>1</v>
      </c>
      <c r="F531" s="167" t="s">
        <v>860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ht="22.5" x14ac:dyDescent="0.2">
      <c r="B532" s="164"/>
      <c r="D532" s="165" t="s">
        <v>169</v>
      </c>
      <c r="E532" s="166" t="s">
        <v>1</v>
      </c>
      <c r="F532" s="167" t="s">
        <v>853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556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557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2" customFormat="1" x14ac:dyDescent="0.2">
      <c r="B535" s="164"/>
      <c r="D535" s="165" t="s">
        <v>169</v>
      </c>
      <c r="E535" s="166" t="s">
        <v>1</v>
      </c>
      <c r="F535" s="167" t="s">
        <v>558</v>
      </c>
      <c r="H535" s="166" t="s">
        <v>1</v>
      </c>
      <c r="I535" s="168"/>
      <c r="L535" s="164"/>
      <c r="M535" s="169"/>
      <c r="T535" s="170"/>
      <c r="W535" s="239"/>
      <c r="AT535" s="166" t="s">
        <v>169</v>
      </c>
      <c r="AU535" s="166" t="s">
        <v>81</v>
      </c>
      <c r="AV535" s="12" t="s">
        <v>77</v>
      </c>
      <c r="AW535" s="12" t="s">
        <v>29</v>
      </c>
      <c r="AX535" s="12" t="s">
        <v>72</v>
      </c>
      <c r="AY535" s="166" t="s">
        <v>162</v>
      </c>
    </row>
    <row r="536" spans="2:65" s="12" customFormat="1" x14ac:dyDescent="0.2">
      <c r="B536" s="164"/>
      <c r="D536" s="165" t="s">
        <v>169</v>
      </c>
      <c r="E536" s="166" t="s">
        <v>1</v>
      </c>
      <c r="F536" s="167" t="s">
        <v>559</v>
      </c>
      <c r="H536" s="166" t="s">
        <v>1</v>
      </c>
      <c r="I536" s="168"/>
      <c r="L536" s="164"/>
      <c r="M536" s="169"/>
      <c r="T536" s="170"/>
      <c r="W536" s="239"/>
      <c r="AT536" s="166" t="s">
        <v>169</v>
      </c>
      <c r="AU536" s="166" t="s">
        <v>81</v>
      </c>
      <c r="AV536" s="12" t="s">
        <v>77</v>
      </c>
      <c r="AW536" s="12" t="s">
        <v>29</v>
      </c>
      <c r="AX536" s="12" t="s">
        <v>72</v>
      </c>
      <c r="AY536" s="166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560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" customFormat="1" ht="24.2" customHeight="1" x14ac:dyDescent="0.2">
      <c r="B538" s="121"/>
      <c r="C538" s="151" t="s">
        <v>535</v>
      </c>
      <c r="D538" s="151" t="s">
        <v>164</v>
      </c>
      <c r="E538" s="152" t="s">
        <v>569</v>
      </c>
      <c r="F538" s="153" t="s">
        <v>570</v>
      </c>
      <c r="G538" s="154" t="s">
        <v>340</v>
      </c>
      <c r="H538" s="155">
        <v>27</v>
      </c>
      <c r="I538" s="156"/>
      <c r="J538" s="157">
        <f>ROUND(I538*H538,2)</f>
        <v>0</v>
      </c>
      <c r="K538" s="158"/>
      <c r="L538" s="32"/>
      <c r="M538" s="159" t="s">
        <v>1</v>
      </c>
      <c r="N538" s="120" t="s">
        <v>38</v>
      </c>
      <c r="P538" s="160">
        <f>O538*H538</f>
        <v>0</v>
      </c>
      <c r="Q538" s="160">
        <v>2.6000000000000003E-4</v>
      </c>
      <c r="R538" s="160">
        <f>Q538*H538</f>
        <v>7.0200000000000011E-3</v>
      </c>
      <c r="S538" s="160">
        <v>0</v>
      </c>
      <c r="T538" s="161">
        <f>S538*H538</f>
        <v>0</v>
      </c>
      <c r="W538" s="251"/>
      <c r="AR538" s="162" t="s">
        <v>302</v>
      </c>
      <c r="AT538" s="162" t="s">
        <v>164</v>
      </c>
      <c r="AU538" s="162" t="s">
        <v>81</v>
      </c>
      <c r="AY538" s="17" t="s">
        <v>162</v>
      </c>
      <c r="BE538" s="163">
        <f>IF(N538="základná",J538,0)</f>
        <v>0</v>
      </c>
      <c r="BF538" s="163">
        <f>IF(N538="znížená",J538,0)</f>
        <v>0</v>
      </c>
      <c r="BG538" s="163">
        <f>IF(N538="zákl. prenesená",J538,0)</f>
        <v>0</v>
      </c>
      <c r="BH538" s="163">
        <f>IF(N538="zníž. prenesená",J538,0)</f>
        <v>0</v>
      </c>
      <c r="BI538" s="163">
        <f>IF(N538="nulová",J538,0)</f>
        <v>0</v>
      </c>
      <c r="BJ538" s="17" t="s">
        <v>81</v>
      </c>
      <c r="BK538" s="163">
        <f>ROUND(I538*H538,2)</f>
        <v>0</v>
      </c>
      <c r="BL538" s="17" t="s">
        <v>302</v>
      </c>
      <c r="BM538" s="162" t="s">
        <v>861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364</v>
      </c>
      <c r="H539" s="174">
        <v>27</v>
      </c>
      <c r="I539" s="175"/>
      <c r="L539" s="171"/>
      <c r="M539" s="176"/>
      <c r="T539" s="177"/>
      <c r="W539" s="246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77</v>
      </c>
      <c r="AY539" s="172" t="s">
        <v>162</v>
      </c>
    </row>
    <row r="540" spans="2:65" s="12" customFormat="1" ht="22.5" x14ac:dyDescent="0.2">
      <c r="B540" s="164"/>
      <c r="D540" s="165" t="s">
        <v>169</v>
      </c>
      <c r="E540" s="166" t="s">
        <v>1</v>
      </c>
      <c r="F540" s="167" t="s">
        <v>573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" customFormat="1" ht="37.9" customHeight="1" x14ac:dyDescent="0.2">
      <c r="B541" s="121"/>
      <c r="C541" s="192" t="s">
        <v>541</v>
      </c>
      <c r="D541" s="192" t="s">
        <v>438</v>
      </c>
      <c r="E541" s="193" t="s">
        <v>575</v>
      </c>
      <c r="F541" s="194" t="s">
        <v>576</v>
      </c>
      <c r="G541" s="195" t="s">
        <v>177</v>
      </c>
      <c r="H541" s="196">
        <v>30</v>
      </c>
      <c r="I541" s="197"/>
      <c r="J541" s="198">
        <f>ROUND(I541*H541,2)</f>
        <v>0</v>
      </c>
      <c r="K541" s="199"/>
      <c r="L541" s="200"/>
      <c r="M541" s="201" t="s">
        <v>1</v>
      </c>
      <c r="N541" s="202" t="s">
        <v>38</v>
      </c>
      <c r="P541" s="160">
        <f>O541*H541</f>
        <v>0</v>
      </c>
      <c r="Q541" s="160">
        <v>1.1000000000000001E-3</v>
      </c>
      <c r="R541" s="160">
        <f>Q541*H541</f>
        <v>3.3000000000000002E-2</v>
      </c>
      <c r="S541" s="160">
        <v>0</v>
      </c>
      <c r="T541" s="161">
        <f>S541*H541</f>
        <v>0</v>
      </c>
      <c r="W541" s="266"/>
      <c r="AR541" s="162" t="s">
        <v>386</v>
      </c>
      <c r="AT541" s="162" t="s">
        <v>438</v>
      </c>
      <c r="AU541" s="162" t="s">
        <v>81</v>
      </c>
      <c r="AY541" s="17" t="s">
        <v>162</v>
      </c>
      <c r="BE541" s="163">
        <f>IF(N541="základná",J541,0)</f>
        <v>0</v>
      </c>
      <c r="BF541" s="163">
        <f>IF(N541="znížená",J541,0)</f>
        <v>0</v>
      </c>
      <c r="BG541" s="163">
        <f>IF(N541="zákl. prenesená",J541,0)</f>
        <v>0</v>
      </c>
      <c r="BH541" s="163">
        <f>IF(N541="zníž. prenesená",J541,0)</f>
        <v>0</v>
      </c>
      <c r="BI541" s="163">
        <f>IF(N541="nulová",J541,0)</f>
        <v>0</v>
      </c>
      <c r="BJ541" s="17" t="s">
        <v>81</v>
      </c>
      <c r="BK541" s="163">
        <f>ROUND(I541*H541,2)</f>
        <v>0</v>
      </c>
      <c r="BL541" s="17" t="s">
        <v>302</v>
      </c>
      <c r="BM541" s="162" t="s">
        <v>862</v>
      </c>
    </row>
    <row r="542" spans="2:65" s="13" customFormat="1" x14ac:dyDescent="0.2">
      <c r="B542" s="171"/>
      <c r="D542" s="165" t="s">
        <v>169</v>
      </c>
      <c r="E542" s="172" t="s">
        <v>1</v>
      </c>
      <c r="F542" s="173" t="s">
        <v>377</v>
      </c>
      <c r="H542" s="174">
        <v>30</v>
      </c>
      <c r="I542" s="175"/>
      <c r="L542" s="171"/>
      <c r="M542" s="176"/>
      <c r="T542" s="177"/>
      <c r="W542" s="246"/>
      <c r="AT542" s="172" t="s">
        <v>169</v>
      </c>
      <c r="AU542" s="172" t="s">
        <v>81</v>
      </c>
      <c r="AV542" s="13" t="s">
        <v>81</v>
      </c>
      <c r="AW542" s="13" t="s">
        <v>29</v>
      </c>
      <c r="AX542" s="13" t="s">
        <v>77</v>
      </c>
      <c r="AY542" s="172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579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580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ht="22.5" x14ac:dyDescent="0.2">
      <c r="B545" s="164"/>
      <c r="D545" s="165" t="s">
        <v>169</v>
      </c>
      <c r="E545" s="166" t="s">
        <v>1</v>
      </c>
      <c r="F545" s="167" t="s">
        <v>581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ht="22.5" x14ac:dyDescent="0.2">
      <c r="B546" s="164"/>
      <c r="D546" s="165" t="s">
        <v>169</v>
      </c>
      <c r="E546" s="166" t="s">
        <v>1</v>
      </c>
      <c r="F546" s="167" t="s">
        <v>582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583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584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585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586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" customFormat="1" ht="24.2" customHeight="1" x14ac:dyDescent="0.2">
      <c r="B551" s="121"/>
      <c r="C551" s="151" t="s">
        <v>561</v>
      </c>
      <c r="D551" s="151" t="s">
        <v>164</v>
      </c>
      <c r="E551" s="152" t="s">
        <v>588</v>
      </c>
      <c r="F551" s="153" t="s">
        <v>589</v>
      </c>
      <c r="G551" s="154" t="s">
        <v>340</v>
      </c>
      <c r="H551" s="155">
        <v>27</v>
      </c>
      <c r="I551" s="156"/>
      <c r="J551" s="157">
        <f>ROUND(I551*H551,2)</f>
        <v>0</v>
      </c>
      <c r="K551" s="158"/>
      <c r="L551" s="32"/>
      <c r="M551" s="159" t="s">
        <v>1</v>
      </c>
      <c r="N551" s="120" t="s">
        <v>38</v>
      </c>
      <c r="P551" s="160">
        <f>O551*H551</f>
        <v>0</v>
      </c>
      <c r="Q551" s="160">
        <v>0</v>
      </c>
      <c r="R551" s="160">
        <f>Q551*H551</f>
        <v>0</v>
      </c>
      <c r="S551" s="160">
        <v>8.0000000000000002E-3</v>
      </c>
      <c r="T551" s="161">
        <f>S551*H551</f>
        <v>0.216</v>
      </c>
      <c r="W551" s="245"/>
      <c r="AR551" s="162" t="s">
        <v>302</v>
      </c>
      <c r="AT551" s="162" t="s">
        <v>164</v>
      </c>
      <c r="AU551" s="162" t="s">
        <v>81</v>
      </c>
      <c r="AY551" s="17" t="s">
        <v>162</v>
      </c>
      <c r="BE551" s="163">
        <f>IF(N551="základná",J551,0)</f>
        <v>0</v>
      </c>
      <c r="BF551" s="163">
        <f>IF(N551="znížená",J551,0)</f>
        <v>0</v>
      </c>
      <c r="BG551" s="163">
        <f>IF(N551="zákl. prenesená",J551,0)</f>
        <v>0</v>
      </c>
      <c r="BH551" s="163">
        <f>IF(N551="zníž. prenesená",J551,0)</f>
        <v>0</v>
      </c>
      <c r="BI551" s="163">
        <f>IF(N551="nulová",J551,0)</f>
        <v>0</v>
      </c>
      <c r="BJ551" s="17" t="s">
        <v>81</v>
      </c>
      <c r="BK551" s="163">
        <f>ROUND(I551*H551,2)</f>
        <v>0</v>
      </c>
      <c r="BL551" s="17" t="s">
        <v>302</v>
      </c>
      <c r="BM551" s="162" t="s">
        <v>863</v>
      </c>
    </row>
    <row r="552" spans="2:65" s="1" customFormat="1" ht="24.2" customHeight="1" x14ac:dyDescent="0.2">
      <c r="B552" s="121"/>
      <c r="C552" s="151" t="s">
        <v>568</v>
      </c>
      <c r="D552" s="151" t="s">
        <v>164</v>
      </c>
      <c r="E552" s="152" t="s">
        <v>864</v>
      </c>
      <c r="F552" s="153" t="s">
        <v>865</v>
      </c>
      <c r="G552" s="154" t="s">
        <v>464</v>
      </c>
      <c r="H552" s="203"/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0</v>
      </c>
      <c r="R552" s="160">
        <f>Q552*H552</f>
        <v>0</v>
      </c>
      <c r="S552" s="160">
        <v>0</v>
      </c>
      <c r="T552" s="161">
        <f>S552*H552</f>
        <v>0</v>
      </c>
      <c r="W552" s="245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866</v>
      </c>
    </row>
    <row r="553" spans="2:65" s="1" customFormat="1" ht="24.2" customHeight="1" x14ac:dyDescent="0.2">
      <c r="B553" s="121"/>
      <c r="C553" s="151" t="s">
        <v>574</v>
      </c>
      <c r="D553" s="151" t="s">
        <v>164</v>
      </c>
      <c r="E553" s="152" t="s">
        <v>596</v>
      </c>
      <c r="F553" s="153" t="s">
        <v>597</v>
      </c>
      <c r="G553" s="154" t="s">
        <v>464</v>
      </c>
      <c r="H553" s="203"/>
      <c r="I553" s="156"/>
      <c r="J553" s="157">
        <f>ROUND(I553*H553,2)</f>
        <v>0</v>
      </c>
      <c r="K553" s="158"/>
      <c r="L553" s="32"/>
      <c r="M553" s="159" t="s">
        <v>1</v>
      </c>
      <c r="N553" s="120" t="s">
        <v>38</v>
      </c>
      <c r="P553" s="160">
        <f>O553*H553</f>
        <v>0</v>
      </c>
      <c r="Q553" s="160">
        <v>0</v>
      </c>
      <c r="R553" s="160">
        <f>Q553*H553</f>
        <v>0</v>
      </c>
      <c r="S553" s="160">
        <v>0</v>
      </c>
      <c r="T553" s="161">
        <f>S553*H553</f>
        <v>0</v>
      </c>
      <c r="W553" s="245"/>
      <c r="AR553" s="162" t="s">
        <v>302</v>
      </c>
      <c r="AT553" s="162" t="s">
        <v>164</v>
      </c>
      <c r="AU553" s="162" t="s">
        <v>81</v>
      </c>
      <c r="AY553" s="17" t="s">
        <v>162</v>
      </c>
      <c r="BE553" s="163">
        <f>IF(N553="základná",J553,0)</f>
        <v>0</v>
      </c>
      <c r="BF553" s="163">
        <f>IF(N553="znížená",J553,0)</f>
        <v>0</v>
      </c>
      <c r="BG553" s="163">
        <f>IF(N553="zákl. prenesená",J553,0)</f>
        <v>0</v>
      </c>
      <c r="BH553" s="163">
        <f>IF(N553="zníž. prenesená",J553,0)</f>
        <v>0</v>
      </c>
      <c r="BI553" s="163">
        <f>IF(N553="nulová",J553,0)</f>
        <v>0</v>
      </c>
      <c r="BJ553" s="17" t="s">
        <v>81</v>
      </c>
      <c r="BK553" s="163">
        <f>ROUND(I553*H553,2)</f>
        <v>0</v>
      </c>
      <c r="BL553" s="17" t="s">
        <v>302</v>
      </c>
      <c r="BM553" s="162" t="s">
        <v>867</v>
      </c>
    </row>
    <row r="554" spans="2:65" s="11" customFormat="1" ht="22.9" customHeight="1" x14ac:dyDescent="0.2">
      <c r="B554" s="139"/>
      <c r="D554" s="140" t="s">
        <v>71</v>
      </c>
      <c r="E554" s="149" t="s">
        <v>599</v>
      </c>
      <c r="F554" s="149" t="s">
        <v>600</v>
      </c>
      <c r="I554" s="142"/>
      <c r="J554" s="150">
        <f>BK554</f>
        <v>0</v>
      </c>
      <c r="L554" s="139"/>
      <c r="M554" s="144"/>
      <c r="P554" s="145">
        <f>SUM(P555:P586)</f>
        <v>0</v>
      </c>
      <c r="R554" s="145">
        <f>SUM(R555:R586)</f>
        <v>1.9000000000000004E-4</v>
      </c>
      <c r="T554" s="146">
        <f>SUM(T555:T586)</f>
        <v>0.11017</v>
      </c>
      <c r="W554" s="250"/>
      <c r="AR554" s="140" t="s">
        <v>81</v>
      </c>
      <c r="AT554" s="147" t="s">
        <v>71</v>
      </c>
      <c r="AU554" s="147" t="s">
        <v>77</v>
      </c>
      <c r="AY554" s="140" t="s">
        <v>162</v>
      </c>
      <c r="BK554" s="148">
        <f>SUM(BK555:BK586)</f>
        <v>0</v>
      </c>
    </row>
    <row r="555" spans="2:65" s="1" customFormat="1" ht="37.9" customHeight="1" x14ac:dyDescent="0.2">
      <c r="B555" s="121"/>
      <c r="C555" s="151" t="s">
        <v>587</v>
      </c>
      <c r="D555" s="151" t="s">
        <v>164</v>
      </c>
      <c r="E555" s="152" t="s">
        <v>868</v>
      </c>
      <c r="F555" s="153" t="s">
        <v>869</v>
      </c>
      <c r="G555" s="154" t="s">
        <v>340</v>
      </c>
      <c r="H555" s="155">
        <v>1</v>
      </c>
      <c r="I555" s="156"/>
      <c r="J555" s="157">
        <f>ROUND(I555*H555,2)</f>
        <v>0</v>
      </c>
      <c r="K555" s="158"/>
      <c r="L555" s="32"/>
      <c r="M555" s="159" t="s">
        <v>1</v>
      </c>
      <c r="N555" s="120" t="s">
        <v>38</v>
      </c>
      <c r="P555" s="160">
        <f>O555*H555</f>
        <v>0</v>
      </c>
      <c r="Q555" s="160">
        <v>1.0000000000000001E-5</v>
      </c>
      <c r="R555" s="160">
        <f>Q555*H555</f>
        <v>1.0000000000000001E-5</v>
      </c>
      <c r="S555" s="160">
        <v>0</v>
      </c>
      <c r="T555" s="161">
        <f>S555*H555</f>
        <v>0</v>
      </c>
      <c r="W555" s="264"/>
      <c r="AR555" s="162" t="s">
        <v>302</v>
      </c>
      <c r="AT555" s="162" t="s">
        <v>164</v>
      </c>
      <c r="AU555" s="162" t="s">
        <v>81</v>
      </c>
      <c r="AY555" s="17" t="s">
        <v>162</v>
      </c>
      <c r="BE555" s="163">
        <f>IF(N555="základná",J555,0)</f>
        <v>0</v>
      </c>
      <c r="BF555" s="163">
        <f>IF(N555="znížená",J555,0)</f>
        <v>0</v>
      </c>
      <c r="BG555" s="163">
        <f>IF(N555="zákl. prenesená",J555,0)</f>
        <v>0</v>
      </c>
      <c r="BH555" s="163">
        <f>IF(N555="zníž. prenesená",J555,0)</f>
        <v>0</v>
      </c>
      <c r="BI555" s="163">
        <f>IF(N555="nulová",J555,0)</f>
        <v>0</v>
      </c>
      <c r="BJ555" s="17" t="s">
        <v>81</v>
      </c>
      <c r="BK555" s="163">
        <f>ROUND(I555*H555,2)</f>
        <v>0</v>
      </c>
      <c r="BL555" s="17" t="s">
        <v>302</v>
      </c>
      <c r="BM555" s="162" t="s">
        <v>870</v>
      </c>
    </row>
    <row r="556" spans="2:65" s="1" customFormat="1" ht="24.2" customHeight="1" x14ac:dyDescent="0.2">
      <c r="B556" s="121"/>
      <c r="C556" s="151" t="s">
        <v>591</v>
      </c>
      <c r="D556" s="151" t="s">
        <v>164</v>
      </c>
      <c r="E556" s="152" t="s">
        <v>871</v>
      </c>
      <c r="F556" s="153" t="s">
        <v>872</v>
      </c>
      <c r="G556" s="154" t="s">
        <v>167</v>
      </c>
      <c r="H556" s="155">
        <v>6.8000000000000019E-2</v>
      </c>
      <c r="I556" s="156"/>
      <c r="J556" s="157">
        <f>ROUND(I556*H556,2)</f>
        <v>0</v>
      </c>
      <c r="K556" s="158"/>
      <c r="L556" s="32"/>
      <c r="M556" s="159" t="s">
        <v>1</v>
      </c>
      <c r="N556" s="120" t="s">
        <v>38</v>
      </c>
      <c r="P556" s="160">
        <f>O556*H556</f>
        <v>0</v>
      </c>
      <c r="Q556" s="160">
        <v>0</v>
      </c>
      <c r="R556" s="160">
        <f>Q556*H556</f>
        <v>0</v>
      </c>
      <c r="S556" s="160">
        <v>2.5000000000000001E-3</v>
      </c>
      <c r="T556" s="161">
        <f>S556*H556</f>
        <v>1.7000000000000004E-4</v>
      </c>
      <c r="W556" s="233"/>
      <c r="AR556" s="162" t="s">
        <v>302</v>
      </c>
      <c r="AT556" s="162" t="s">
        <v>164</v>
      </c>
      <c r="AU556" s="162" t="s">
        <v>81</v>
      </c>
      <c r="AY556" s="17" t="s">
        <v>162</v>
      </c>
      <c r="BE556" s="163">
        <f>IF(N556="základná",J556,0)</f>
        <v>0</v>
      </c>
      <c r="BF556" s="163">
        <f>IF(N556="znížená",J556,0)</f>
        <v>0</v>
      </c>
      <c r="BG556" s="163">
        <f>IF(N556="zákl. prenesená",J556,0)</f>
        <v>0</v>
      </c>
      <c r="BH556" s="163">
        <f>IF(N556="zníž. prenesená",J556,0)</f>
        <v>0</v>
      </c>
      <c r="BI556" s="163">
        <f>IF(N556="nulová",J556,0)</f>
        <v>0</v>
      </c>
      <c r="BJ556" s="17" t="s">
        <v>81</v>
      </c>
      <c r="BK556" s="163">
        <f>ROUND(I556*H556,2)</f>
        <v>0</v>
      </c>
      <c r="BL556" s="17" t="s">
        <v>302</v>
      </c>
      <c r="BM556" s="162" t="s">
        <v>873</v>
      </c>
    </row>
    <row r="557" spans="2:65" s="13" customFormat="1" x14ac:dyDescent="0.2">
      <c r="B557" s="171"/>
      <c r="D557" s="165" t="s">
        <v>169</v>
      </c>
      <c r="E557" s="172" t="s">
        <v>1</v>
      </c>
      <c r="F557" s="173" t="s">
        <v>874</v>
      </c>
      <c r="H557" s="174">
        <v>6.8000000000000019E-2</v>
      </c>
      <c r="I557" s="175"/>
      <c r="L557" s="171"/>
      <c r="M557" s="176"/>
      <c r="T557" s="177"/>
      <c r="W557" s="246"/>
      <c r="AT557" s="172" t="s">
        <v>169</v>
      </c>
      <c r="AU557" s="172" t="s">
        <v>81</v>
      </c>
      <c r="AV557" s="13" t="s">
        <v>81</v>
      </c>
      <c r="AW557" s="13" t="s">
        <v>29</v>
      </c>
      <c r="AX557" s="13" t="s">
        <v>77</v>
      </c>
      <c r="AY557" s="172" t="s">
        <v>162</v>
      </c>
    </row>
    <row r="558" spans="2:65" s="1" customFormat="1" ht="49.15" customHeight="1" x14ac:dyDescent="0.2">
      <c r="B558" s="121"/>
      <c r="C558" s="151" t="s">
        <v>595</v>
      </c>
      <c r="D558" s="151" t="s">
        <v>164</v>
      </c>
      <c r="E558" s="152" t="s">
        <v>875</v>
      </c>
      <c r="F558" s="153" t="s">
        <v>876</v>
      </c>
      <c r="G558" s="154" t="s">
        <v>340</v>
      </c>
      <c r="H558" s="155">
        <v>1</v>
      </c>
      <c r="I558" s="156"/>
      <c r="J558" s="157">
        <f>ROUND(I558*H558,2)</f>
        <v>0</v>
      </c>
      <c r="K558" s="158"/>
      <c r="L558" s="32"/>
      <c r="M558" s="159" t="s">
        <v>1</v>
      </c>
      <c r="N558" s="120" t="s">
        <v>38</v>
      </c>
      <c r="P558" s="160">
        <f>O558*H558</f>
        <v>0</v>
      </c>
      <c r="Q558" s="160">
        <v>9.0000000000000019E-5</v>
      </c>
      <c r="R558" s="160">
        <f>Q558*H558</f>
        <v>9.0000000000000019E-5</v>
      </c>
      <c r="S558" s="160">
        <v>0</v>
      </c>
      <c r="T558" s="161">
        <f>S558*H558</f>
        <v>0</v>
      </c>
      <c r="W558" s="262"/>
      <c r="AR558" s="162" t="s">
        <v>302</v>
      </c>
      <c r="AT558" s="162" t="s">
        <v>164</v>
      </c>
      <c r="AU558" s="162" t="s">
        <v>81</v>
      </c>
      <c r="AY558" s="17" t="s">
        <v>162</v>
      </c>
      <c r="BE558" s="163">
        <f>IF(N558="základná",J558,0)</f>
        <v>0</v>
      </c>
      <c r="BF558" s="163">
        <f>IF(N558="znížená",J558,0)</f>
        <v>0</v>
      </c>
      <c r="BG558" s="163">
        <f>IF(N558="zákl. prenesená",J558,0)</f>
        <v>0</v>
      </c>
      <c r="BH558" s="163">
        <f>IF(N558="zníž. prenesená",J558,0)</f>
        <v>0</v>
      </c>
      <c r="BI558" s="163">
        <f>IF(N558="nulová",J558,0)</f>
        <v>0</v>
      </c>
      <c r="BJ558" s="17" t="s">
        <v>81</v>
      </c>
      <c r="BK558" s="163">
        <f>ROUND(I558*H558,2)</f>
        <v>0</v>
      </c>
      <c r="BL558" s="17" t="s">
        <v>302</v>
      </c>
      <c r="BM558" s="162" t="s">
        <v>877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77</v>
      </c>
      <c r="H559" s="174">
        <v>1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77</v>
      </c>
      <c r="AY559" s="172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878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ht="22.5" x14ac:dyDescent="0.2">
      <c r="B561" s="164"/>
      <c r="D561" s="165" t="s">
        <v>169</v>
      </c>
      <c r="E561" s="166" t="s">
        <v>1</v>
      </c>
      <c r="F561" s="167" t="s">
        <v>879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x14ac:dyDescent="0.2">
      <c r="B562" s="164"/>
      <c r="D562" s="165" t="s">
        <v>169</v>
      </c>
      <c r="E562" s="166" t="s">
        <v>1</v>
      </c>
      <c r="F562" s="167" t="s">
        <v>880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x14ac:dyDescent="0.2">
      <c r="B563" s="164"/>
      <c r="D563" s="165" t="s">
        <v>169</v>
      </c>
      <c r="E563" s="166" t="s">
        <v>1</v>
      </c>
      <c r="F563" s="167" t="s">
        <v>881</v>
      </c>
      <c r="H563" s="166" t="s">
        <v>1</v>
      </c>
      <c r="I563" s="168"/>
      <c r="L563" s="164"/>
      <c r="M563" s="169"/>
      <c r="T563" s="170"/>
      <c r="W563" s="244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" customFormat="1" ht="66.75" customHeight="1" x14ac:dyDescent="0.2">
      <c r="B564" s="121"/>
      <c r="C564" s="151" t="s">
        <v>601</v>
      </c>
      <c r="D564" s="151" t="s">
        <v>164</v>
      </c>
      <c r="E564" s="152" t="s">
        <v>882</v>
      </c>
      <c r="F564" s="153" t="s">
        <v>883</v>
      </c>
      <c r="G564" s="154" t="s">
        <v>340</v>
      </c>
      <c r="H564" s="155">
        <v>1</v>
      </c>
      <c r="I564" s="156"/>
      <c r="J564" s="157">
        <f>ROUND(I564*H564,2)</f>
        <v>0</v>
      </c>
      <c r="K564" s="158"/>
      <c r="L564" s="32"/>
      <c r="M564" s="159" t="s">
        <v>1</v>
      </c>
      <c r="N564" s="120" t="s">
        <v>38</v>
      </c>
      <c r="P564" s="160">
        <f>O564*H564</f>
        <v>0</v>
      </c>
      <c r="Q564" s="160">
        <v>9.0000000000000019E-5</v>
      </c>
      <c r="R564" s="160">
        <f>Q564*H564</f>
        <v>9.0000000000000019E-5</v>
      </c>
      <c r="S564" s="160">
        <v>0</v>
      </c>
      <c r="T564" s="161">
        <f>S564*H564</f>
        <v>0</v>
      </c>
      <c r="W564" s="262"/>
      <c r="AR564" s="162" t="s">
        <v>302</v>
      </c>
      <c r="AT564" s="162" t="s">
        <v>164</v>
      </c>
      <c r="AU564" s="162" t="s">
        <v>81</v>
      </c>
      <c r="AY564" s="17" t="s">
        <v>162</v>
      </c>
      <c r="BE564" s="163">
        <f>IF(N564="základná",J564,0)</f>
        <v>0</v>
      </c>
      <c r="BF564" s="163">
        <f>IF(N564="znížená",J564,0)</f>
        <v>0</v>
      </c>
      <c r="BG564" s="163">
        <f>IF(N564="zákl. prenesená",J564,0)</f>
        <v>0</v>
      </c>
      <c r="BH564" s="163">
        <f>IF(N564="zníž. prenesená",J564,0)</f>
        <v>0</v>
      </c>
      <c r="BI564" s="163">
        <f>IF(N564="nulová",J564,0)</f>
        <v>0</v>
      </c>
      <c r="BJ564" s="17" t="s">
        <v>81</v>
      </c>
      <c r="BK564" s="163">
        <f>ROUND(I564*H564,2)</f>
        <v>0</v>
      </c>
      <c r="BL564" s="17" t="s">
        <v>302</v>
      </c>
      <c r="BM564" s="162" t="s">
        <v>884</v>
      </c>
    </row>
    <row r="565" spans="2:65" s="13" customFormat="1" x14ac:dyDescent="0.2">
      <c r="B565" s="171"/>
      <c r="D565" s="165" t="s">
        <v>169</v>
      </c>
      <c r="E565" s="172" t="s">
        <v>1</v>
      </c>
      <c r="F565" s="173" t="s">
        <v>77</v>
      </c>
      <c r="H565" s="174">
        <v>1</v>
      </c>
      <c r="I565" s="175"/>
      <c r="L565" s="171"/>
      <c r="M565" s="176"/>
      <c r="T565" s="177"/>
      <c r="W565" s="240"/>
      <c r="AT565" s="172" t="s">
        <v>169</v>
      </c>
      <c r="AU565" s="172" t="s">
        <v>81</v>
      </c>
      <c r="AV565" s="13" t="s">
        <v>81</v>
      </c>
      <c r="AW565" s="13" t="s">
        <v>29</v>
      </c>
      <c r="AX565" s="13" t="s">
        <v>77</v>
      </c>
      <c r="AY565" s="172" t="s">
        <v>162</v>
      </c>
    </row>
    <row r="566" spans="2:65" s="12" customFormat="1" ht="22.5" x14ac:dyDescent="0.2">
      <c r="B566" s="164"/>
      <c r="D566" s="165" t="s">
        <v>169</v>
      </c>
      <c r="E566" s="166" t="s">
        <v>1</v>
      </c>
      <c r="F566" s="167" t="s">
        <v>878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ht="22.5" x14ac:dyDescent="0.2">
      <c r="B567" s="164"/>
      <c r="D567" s="165" t="s">
        <v>169</v>
      </c>
      <c r="E567" s="166" t="s">
        <v>1</v>
      </c>
      <c r="F567" s="167" t="s">
        <v>879</v>
      </c>
      <c r="H567" s="166" t="s">
        <v>1</v>
      </c>
      <c r="I567" s="168"/>
      <c r="L567" s="164"/>
      <c r="M567" s="169"/>
      <c r="T567" s="170"/>
      <c r="W567" s="239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2" customFormat="1" ht="22.5" x14ac:dyDescent="0.2">
      <c r="B568" s="164"/>
      <c r="D568" s="165" t="s">
        <v>169</v>
      </c>
      <c r="E568" s="166" t="s">
        <v>1</v>
      </c>
      <c r="F568" s="167" t="s">
        <v>885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2" customFormat="1" x14ac:dyDescent="0.2">
      <c r="B569" s="164"/>
      <c r="D569" s="165" t="s">
        <v>169</v>
      </c>
      <c r="E569" s="166" t="s">
        <v>1</v>
      </c>
      <c r="F569" s="167" t="s">
        <v>881</v>
      </c>
      <c r="H569" s="166" t="s">
        <v>1</v>
      </c>
      <c r="I569" s="168"/>
      <c r="L569" s="164"/>
      <c r="M569" s="169"/>
      <c r="T569" s="170"/>
      <c r="W569" s="239"/>
      <c r="AT569" s="166" t="s">
        <v>169</v>
      </c>
      <c r="AU569" s="166" t="s">
        <v>81</v>
      </c>
      <c r="AV569" s="12" t="s">
        <v>77</v>
      </c>
      <c r="AW569" s="12" t="s">
        <v>29</v>
      </c>
      <c r="AX569" s="12" t="s">
        <v>72</v>
      </c>
      <c r="AY569" s="166" t="s">
        <v>162</v>
      </c>
    </row>
    <row r="570" spans="2:65" s="1" customFormat="1" ht="24.2" customHeight="1" x14ac:dyDescent="0.2">
      <c r="B570" s="121"/>
      <c r="C570" s="151" t="s">
        <v>607</v>
      </c>
      <c r="D570" s="151" t="s">
        <v>164</v>
      </c>
      <c r="E570" s="152" t="s">
        <v>886</v>
      </c>
      <c r="F570" s="153" t="s">
        <v>887</v>
      </c>
      <c r="G570" s="154" t="s">
        <v>340</v>
      </c>
      <c r="H570" s="155">
        <v>1</v>
      </c>
      <c r="I570" s="156"/>
      <c r="J570" s="157">
        <f>ROUND(I570*H570,2)</f>
        <v>0</v>
      </c>
      <c r="K570" s="158"/>
      <c r="L570" s="32"/>
      <c r="M570" s="159" t="s">
        <v>1</v>
      </c>
      <c r="N570" s="120" t="s">
        <v>38</v>
      </c>
      <c r="P570" s="160">
        <f>O570*H570</f>
        <v>0</v>
      </c>
      <c r="Q570" s="160">
        <v>0</v>
      </c>
      <c r="R570" s="160">
        <f>Q570*H570</f>
        <v>0</v>
      </c>
      <c r="S570" s="160">
        <v>0.02</v>
      </c>
      <c r="T570" s="161">
        <f>S570*H570</f>
        <v>0.02</v>
      </c>
      <c r="W570" s="245"/>
      <c r="AR570" s="162" t="s">
        <v>302</v>
      </c>
      <c r="AT570" s="162" t="s">
        <v>164</v>
      </c>
      <c r="AU570" s="162" t="s">
        <v>81</v>
      </c>
      <c r="AY570" s="17" t="s">
        <v>162</v>
      </c>
      <c r="BE570" s="163">
        <f>IF(N570="základná",J570,0)</f>
        <v>0</v>
      </c>
      <c r="BF570" s="163">
        <f>IF(N570="znížená",J570,0)</f>
        <v>0</v>
      </c>
      <c r="BG570" s="163">
        <f>IF(N570="zákl. prenesená",J570,0)</f>
        <v>0</v>
      </c>
      <c r="BH570" s="163">
        <f>IF(N570="zníž. prenesená",J570,0)</f>
        <v>0</v>
      </c>
      <c r="BI570" s="163">
        <f>IF(N570="nulová",J570,0)</f>
        <v>0</v>
      </c>
      <c r="BJ570" s="17" t="s">
        <v>81</v>
      </c>
      <c r="BK570" s="163">
        <f>ROUND(I570*H570,2)</f>
        <v>0</v>
      </c>
      <c r="BL570" s="17" t="s">
        <v>302</v>
      </c>
      <c r="BM570" s="162" t="s">
        <v>888</v>
      </c>
    </row>
    <row r="571" spans="2:65" s="1" customFormat="1" ht="24.2" customHeight="1" x14ac:dyDescent="0.2">
      <c r="B571" s="121"/>
      <c r="C571" s="151" t="s">
        <v>613</v>
      </c>
      <c r="D571" s="151" t="s">
        <v>164</v>
      </c>
      <c r="E571" s="152" t="s">
        <v>889</v>
      </c>
      <c r="F571" s="153" t="s">
        <v>890</v>
      </c>
      <c r="G571" s="154" t="s">
        <v>340</v>
      </c>
      <c r="H571" s="155">
        <v>3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0</v>
      </c>
      <c r="R571" s="160">
        <f>Q571*H571</f>
        <v>0</v>
      </c>
      <c r="S571" s="160">
        <v>1.4999999999999999E-2</v>
      </c>
      <c r="T571" s="161">
        <f>S571*H571</f>
        <v>4.4999999999999998E-2</v>
      </c>
      <c r="W571" s="245"/>
      <c r="AR571" s="162" t="s">
        <v>302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302</v>
      </c>
      <c r="BM571" s="162" t="s">
        <v>891</v>
      </c>
    </row>
    <row r="572" spans="2:65" s="1" customFormat="1" ht="24.2" customHeight="1" x14ac:dyDescent="0.2">
      <c r="B572" s="121"/>
      <c r="C572" s="151" t="s">
        <v>545</v>
      </c>
      <c r="D572" s="151" t="s">
        <v>164</v>
      </c>
      <c r="E572" s="152" t="s">
        <v>892</v>
      </c>
      <c r="F572" s="153" t="s">
        <v>893</v>
      </c>
      <c r="G572" s="154" t="s">
        <v>340</v>
      </c>
      <c r="H572" s="155">
        <v>3</v>
      </c>
      <c r="I572" s="156"/>
      <c r="J572" s="157">
        <f>ROUND(I572*H572,2)</f>
        <v>0</v>
      </c>
      <c r="K572" s="158"/>
      <c r="L572" s="32"/>
      <c r="M572" s="159" t="s">
        <v>1</v>
      </c>
      <c r="N572" s="120" t="s">
        <v>38</v>
      </c>
      <c r="P572" s="160">
        <f>O572*H572</f>
        <v>0</v>
      </c>
      <c r="Q572" s="160">
        <v>0</v>
      </c>
      <c r="R572" s="160">
        <f>Q572*H572</f>
        <v>0</v>
      </c>
      <c r="S572" s="160">
        <v>1.4999999999999999E-2</v>
      </c>
      <c r="T572" s="161">
        <f>S572*H572</f>
        <v>4.4999999999999998E-2</v>
      </c>
      <c r="W572" s="245"/>
      <c r="AR572" s="162" t="s">
        <v>302</v>
      </c>
      <c r="AT572" s="162" t="s">
        <v>164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302</v>
      </c>
      <c r="BM572" s="162" t="s">
        <v>894</v>
      </c>
    </row>
    <row r="573" spans="2:65" s="1" customFormat="1" ht="76.349999999999994" customHeight="1" x14ac:dyDescent="0.2">
      <c r="B573" s="121"/>
      <c r="C573" s="151" t="s">
        <v>622</v>
      </c>
      <c r="D573" s="151" t="s">
        <v>164</v>
      </c>
      <c r="E573" s="152" t="s">
        <v>602</v>
      </c>
      <c r="F573" s="153" t="s">
        <v>603</v>
      </c>
      <c r="G573" s="154" t="s">
        <v>340</v>
      </c>
      <c r="H573" s="155">
        <v>5</v>
      </c>
      <c r="I573" s="156"/>
      <c r="J573" s="157">
        <f>ROUND(I573*H573,2)</f>
        <v>0</v>
      </c>
      <c r="K573" s="158"/>
      <c r="L573" s="32"/>
      <c r="M573" s="159" t="s">
        <v>1</v>
      </c>
      <c r="N573" s="120" t="s">
        <v>38</v>
      </c>
      <c r="P573" s="160">
        <f>O573*H573</f>
        <v>0</v>
      </c>
      <c r="Q573" s="160">
        <v>0</v>
      </c>
      <c r="R573" s="160">
        <f>Q573*H573</f>
        <v>0</v>
      </c>
      <c r="S573" s="160">
        <v>0</v>
      </c>
      <c r="T573" s="161">
        <f>S573*H573</f>
        <v>0</v>
      </c>
      <c r="W573" s="265"/>
      <c r="AR573" s="162" t="s">
        <v>302</v>
      </c>
      <c r="AT573" s="162" t="s">
        <v>164</v>
      </c>
      <c r="AU573" s="162" t="s">
        <v>81</v>
      </c>
      <c r="AY573" s="17" t="s">
        <v>162</v>
      </c>
      <c r="BE573" s="163">
        <f>IF(N573="základná",J573,0)</f>
        <v>0</v>
      </c>
      <c r="BF573" s="163">
        <f>IF(N573="znížená",J573,0)</f>
        <v>0</v>
      </c>
      <c r="BG573" s="163">
        <f>IF(N573="zákl. prenesená",J573,0)</f>
        <v>0</v>
      </c>
      <c r="BH573" s="163">
        <f>IF(N573="zníž. prenesená",J573,0)</f>
        <v>0</v>
      </c>
      <c r="BI573" s="163">
        <f>IF(N573="nulová",J573,0)</f>
        <v>0</v>
      </c>
      <c r="BJ573" s="17" t="s">
        <v>81</v>
      </c>
      <c r="BK573" s="163">
        <f>ROUND(I573*H573,2)</f>
        <v>0</v>
      </c>
      <c r="BL573" s="17" t="s">
        <v>302</v>
      </c>
      <c r="BM573" s="162" t="s">
        <v>895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90</v>
      </c>
      <c r="H574" s="174">
        <v>5</v>
      </c>
      <c r="I574" s="175"/>
      <c r="L574" s="171"/>
      <c r="M574" s="176"/>
      <c r="T574" s="177"/>
      <c r="W574" s="246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77</v>
      </c>
      <c r="AY574" s="172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605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2" customFormat="1" x14ac:dyDescent="0.2">
      <c r="B576" s="164"/>
      <c r="D576" s="165" t="s">
        <v>169</v>
      </c>
      <c r="E576" s="166" t="s">
        <v>1</v>
      </c>
      <c r="F576" s="167" t="s">
        <v>606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" customFormat="1" ht="55.5" customHeight="1" x14ac:dyDescent="0.2">
      <c r="B577" s="121"/>
      <c r="C577" s="151" t="s">
        <v>626</v>
      </c>
      <c r="D577" s="151" t="s">
        <v>164</v>
      </c>
      <c r="E577" s="152" t="s">
        <v>608</v>
      </c>
      <c r="F577" s="153" t="s">
        <v>609</v>
      </c>
      <c r="G577" s="154" t="s">
        <v>340</v>
      </c>
      <c r="H577" s="155">
        <v>10</v>
      </c>
      <c r="I577" s="156"/>
      <c r="J577" s="157">
        <f>ROUND(I577*H577,2)</f>
        <v>0</v>
      </c>
      <c r="K577" s="158"/>
      <c r="L577" s="32"/>
      <c r="M577" s="159" t="s">
        <v>1</v>
      </c>
      <c r="N577" s="120" t="s">
        <v>38</v>
      </c>
      <c r="P577" s="160">
        <f>O577*H577</f>
        <v>0</v>
      </c>
      <c r="Q577" s="160">
        <v>0</v>
      </c>
      <c r="R577" s="160">
        <f>Q577*H577</f>
        <v>0</v>
      </c>
      <c r="S577" s="160">
        <v>0</v>
      </c>
      <c r="T577" s="161">
        <f>S577*H577</f>
        <v>0</v>
      </c>
      <c r="W577" s="264"/>
      <c r="AR577" s="162" t="s">
        <v>302</v>
      </c>
      <c r="AT577" s="162" t="s">
        <v>164</v>
      </c>
      <c r="AU577" s="162" t="s">
        <v>81</v>
      </c>
      <c r="AY577" s="17" t="s">
        <v>162</v>
      </c>
      <c r="BE577" s="163">
        <f>IF(N577="základná",J577,0)</f>
        <v>0</v>
      </c>
      <c r="BF577" s="163">
        <f>IF(N577="znížená",J577,0)</f>
        <v>0</v>
      </c>
      <c r="BG577" s="163">
        <f>IF(N577="zákl. prenesená",J577,0)</f>
        <v>0</v>
      </c>
      <c r="BH577" s="163">
        <f>IF(N577="zníž. prenesená",J577,0)</f>
        <v>0</v>
      </c>
      <c r="BI577" s="163">
        <f>IF(N577="nulová",J577,0)</f>
        <v>0</v>
      </c>
      <c r="BJ577" s="17" t="s">
        <v>81</v>
      </c>
      <c r="BK577" s="163">
        <f>ROUND(I577*H577,2)</f>
        <v>0</v>
      </c>
      <c r="BL577" s="17" t="s">
        <v>302</v>
      </c>
      <c r="BM577" s="162" t="s">
        <v>896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222</v>
      </c>
      <c r="H578" s="174">
        <v>10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77</v>
      </c>
      <c r="AY578" s="172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611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2" customFormat="1" ht="22.5" x14ac:dyDescent="0.2">
      <c r="B580" s="164"/>
      <c r="D580" s="165" t="s">
        <v>169</v>
      </c>
      <c r="E580" s="166" t="s">
        <v>1</v>
      </c>
      <c r="F580" s="167" t="s">
        <v>612</v>
      </c>
      <c r="H580" s="166" t="s">
        <v>1</v>
      </c>
      <c r="I580" s="168"/>
      <c r="L580" s="164"/>
      <c r="M580" s="169"/>
      <c r="T580" s="170"/>
      <c r="W580" s="239"/>
      <c r="AT580" s="166" t="s">
        <v>169</v>
      </c>
      <c r="AU580" s="166" t="s">
        <v>81</v>
      </c>
      <c r="AV580" s="12" t="s">
        <v>77</v>
      </c>
      <c r="AW580" s="12" t="s">
        <v>29</v>
      </c>
      <c r="AX580" s="12" t="s">
        <v>72</v>
      </c>
      <c r="AY580" s="166" t="s">
        <v>162</v>
      </c>
    </row>
    <row r="581" spans="2:65" s="1" customFormat="1" ht="37.9" customHeight="1" x14ac:dyDescent="0.2">
      <c r="B581" s="121"/>
      <c r="C581" s="151" t="s">
        <v>633</v>
      </c>
      <c r="D581" s="151" t="s">
        <v>164</v>
      </c>
      <c r="E581" s="152" t="s">
        <v>897</v>
      </c>
      <c r="F581" s="153" t="s">
        <v>898</v>
      </c>
      <c r="G581" s="154" t="s">
        <v>340</v>
      </c>
      <c r="H581" s="155">
        <v>3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0</v>
      </c>
      <c r="R581" s="160">
        <f>Q581*H581</f>
        <v>0</v>
      </c>
      <c r="S581" s="160">
        <v>0</v>
      </c>
      <c r="T581" s="161">
        <f>S581*H581</f>
        <v>0</v>
      </c>
      <c r="W581" s="264"/>
      <c r="AR581" s="162" t="s">
        <v>302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302</v>
      </c>
      <c r="BM581" s="162" t="s">
        <v>899</v>
      </c>
    </row>
    <row r="582" spans="2:65" s="13" customFormat="1" x14ac:dyDescent="0.2">
      <c r="B582" s="171"/>
      <c r="D582" s="165" t="s">
        <v>169</v>
      </c>
      <c r="E582" s="172" t="s">
        <v>1</v>
      </c>
      <c r="F582" s="173" t="s">
        <v>84</v>
      </c>
      <c r="H582" s="174">
        <v>3</v>
      </c>
      <c r="I582" s="175"/>
      <c r="L582" s="171"/>
      <c r="M582" s="176"/>
      <c r="T582" s="177"/>
      <c r="W582" s="240"/>
      <c r="AT582" s="172" t="s">
        <v>169</v>
      </c>
      <c r="AU582" s="172" t="s">
        <v>81</v>
      </c>
      <c r="AV582" s="13" t="s">
        <v>81</v>
      </c>
      <c r="AW582" s="13" t="s">
        <v>29</v>
      </c>
      <c r="AX582" s="13" t="s">
        <v>77</v>
      </c>
      <c r="AY582" s="172" t="s">
        <v>162</v>
      </c>
    </row>
    <row r="583" spans="2:65" s="12" customFormat="1" ht="22.5" x14ac:dyDescent="0.2">
      <c r="B583" s="164"/>
      <c r="D583" s="165" t="s">
        <v>169</v>
      </c>
      <c r="E583" s="166" t="s">
        <v>1</v>
      </c>
      <c r="F583" s="167" t="s">
        <v>900</v>
      </c>
      <c r="H583" s="166" t="s">
        <v>1</v>
      </c>
      <c r="I583" s="168"/>
      <c r="L583" s="164"/>
      <c r="M583" s="169"/>
      <c r="T583" s="170"/>
      <c r="W583" s="239"/>
      <c r="AT583" s="166" t="s">
        <v>169</v>
      </c>
      <c r="AU583" s="166" t="s">
        <v>81</v>
      </c>
      <c r="AV583" s="12" t="s">
        <v>77</v>
      </c>
      <c r="AW583" s="12" t="s">
        <v>29</v>
      </c>
      <c r="AX583" s="12" t="s">
        <v>72</v>
      </c>
      <c r="AY583" s="166" t="s">
        <v>162</v>
      </c>
    </row>
    <row r="584" spans="2:65" s="12" customFormat="1" x14ac:dyDescent="0.2">
      <c r="B584" s="164"/>
      <c r="D584" s="165" t="s">
        <v>169</v>
      </c>
      <c r="E584" s="166" t="s">
        <v>1</v>
      </c>
      <c r="F584" s="167" t="s">
        <v>901</v>
      </c>
      <c r="H584" s="166" t="s">
        <v>1</v>
      </c>
      <c r="I584" s="168"/>
      <c r="L584" s="164"/>
      <c r="M584" s="169"/>
      <c r="T584" s="170"/>
      <c r="W584" s="239"/>
      <c r="AT584" s="166" t="s">
        <v>169</v>
      </c>
      <c r="AU584" s="166" t="s">
        <v>81</v>
      </c>
      <c r="AV584" s="12" t="s">
        <v>77</v>
      </c>
      <c r="AW584" s="12" t="s">
        <v>29</v>
      </c>
      <c r="AX584" s="12" t="s">
        <v>72</v>
      </c>
      <c r="AY584" s="166" t="s">
        <v>162</v>
      </c>
    </row>
    <row r="585" spans="2:65" s="1" customFormat="1" ht="24.2" customHeight="1" x14ac:dyDescent="0.2">
      <c r="B585" s="121"/>
      <c r="C585" s="151" t="s">
        <v>642</v>
      </c>
      <c r="D585" s="151" t="s">
        <v>164</v>
      </c>
      <c r="E585" s="152" t="s">
        <v>902</v>
      </c>
      <c r="F585" s="153" t="s">
        <v>903</v>
      </c>
      <c r="G585" s="154" t="s">
        <v>464</v>
      </c>
      <c r="H585" s="203"/>
      <c r="I585" s="156"/>
      <c r="J585" s="157">
        <f>ROUND(I585*H585,2)</f>
        <v>0</v>
      </c>
      <c r="K585" s="158"/>
      <c r="L585" s="32"/>
      <c r="M585" s="159" t="s">
        <v>1</v>
      </c>
      <c r="N585" s="120" t="s">
        <v>38</v>
      </c>
      <c r="P585" s="160">
        <f>O585*H585</f>
        <v>0</v>
      </c>
      <c r="Q585" s="160">
        <v>0</v>
      </c>
      <c r="R585" s="160">
        <f>Q585*H585</f>
        <v>0</v>
      </c>
      <c r="S585" s="160">
        <v>0</v>
      </c>
      <c r="T585" s="161">
        <f>S585*H585</f>
        <v>0</v>
      </c>
      <c r="W585" s="245"/>
      <c r="AR585" s="162" t="s">
        <v>302</v>
      </c>
      <c r="AT585" s="162" t="s">
        <v>164</v>
      </c>
      <c r="AU585" s="162" t="s">
        <v>81</v>
      </c>
      <c r="AY585" s="17" t="s">
        <v>162</v>
      </c>
      <c r="BE585" s="163">
        <f>IF(N585="základná",J585,0)</f>
        <v>0</v>
      </c>
      <c r="BF585" s="163">
        <f>IF(N585="znížená",J585,0)</f>
        <v>0</v>
      </c>
      <c r="BG585" s="163">
        <f>IF(N585="zákl. prenesená",J585,0)</f>
        <v>0</v>
      </c>
      <c r="BH585" s="163">
        <f>IF(N585="zníž. prenesená",J585,0)</f>
        <v>0</v>
      </c>
      <c r="BI585" s="163">
        <f>IF(N585="nulová",J585,0)</f>
        <v>0</v>
      </c>
      <c r="BJ585" s="17" t="s">
        <v>81</v>
      </c>
      <c r="BK585" s="163">
        <f>ROUND(I585*H585,2)</f>
        <v>0</v>
      </c>
      <c r="BL585" s="17" t="s">
        <v>302</v>
      </c>
      <c r="BM585" s="162" t="s">
        <v>904</v>
      </c>
    </row>
    <row r="586" spans="2:65" s="1" customFormat="1" ht="24.2" customHeight="1" x14ac:dyDescent="0.2">
      <c r="B586" s="121"/>
      <c r="C586" s="151" t="s">
        <v>659</v>
      </c>
      <c r="D586" s="151" t="s">
        <v>164</v>
      </c>
      <c r="E586" s="152" t="s">
        <v>617</v>
      </c>
      <c r="F586" s="153" t="s">
        <v>618</v>
      </c>
      <c r="G586" s="154" t="s">
        <v>464</v>
      </c>
      <c r="H586" s="203"/>
      <c r="I586" s="156"/>
      <c r="J586" s="157">
        <f>ROUND(I586*H586,2)</f>
        <v>0</v>
      </c>
      <c r="K586" s="158"/>
      <c r="L586" s="32"/>
      <c r="M586" s="159" t="s">
        <v>1</v>
      </c>
      <c r="N586" s="120" t="s">
        <v>38</v>
      </c>
      <c r="P586" s="160">
        <f>O586*H586</f>
        <v>0</v>
      </c>
      <c r="Q586" s="160">
        <v>0</v>
      </c>
      <c r="R586" s="160">
        <f>Q586*H586</f>
        <v>0</v>
      </c>
      <c r="S586" s="160">
        <v>0</v>
      </c>
      <c r="T586" s="161">
        <f>S586*H586</f>
        <v>0</v>
      </c>
      <c r="W586" s="245"/>
      <c r="AR586" s="162" t="s">
        <v>302</v>
      </c>
      <c r="AT586" s="162" t="s">
        <v>164</v>
      </c>
      <c r="AU586" s="162" t="s">
        <v>81</v>
      </c>
      <c r="AY586" s="17" t="s">
        <v>162</v>
      </c>
      <c r="BE586" s="163">
        <f>IF(N586="základná",J586,0)</f>
        <v>0</v>
      </c>
      <c r="BF586" s="163">
        <f>IF(N586="znížená",J586,0)</f>
        <v>0</v>
      </c>
      <c r="BG586" s="163">
        <f>IF(N586="zákl. prenesená",J586,0)</f>
        <v>0</v>
      </c>
      <c r="BH586" s="163">
        <f>IF(N586="zníž. prenesená",J586,0)</f>
        <v>0</v>
      </c>
      <c r="BI586" s="163">
        <f>IF(N586="nulová",J586,0)</f>
        <v>0</v>
      </c>
      <c r="BJ586" s="17" t="s">
        <v>81</v>
      </c>
      <c r="BK586" s="163">
        <f>ROUND(I586*H586,2)</f>
        <v>0</v>
      </c>
      <c r="BL586" s="17" t="s">
        <v>302</v>
      </c>
      <c r="BM586" s="162" t="s">
        <v>905</v>
      </c>
    </row>
    <row r="587" spans="2:65" s="11" customFormat="1" ht="22.9" customHeight="1" x14ac:dyDescent="0.2">
      <c r="B587" s="139"/>
      <c r="D587" s="140" t="s">
        <v>71</v>
      </c>
      <c r="E587" s="149" t="s">
        <v>620</v>
      </c>
      <c r="F587" s="149" t="s">
        <v>621</v>
      </c>
      <c r="I587" s="142"/>
      <c r="J587" s="150">
        <f>BK587</f>
        <v>0</v>
      </c>
      <c r="L587" s="139"/>
      <c r="M587" s="144"/>
      <c r="P587" s="145">
        <f>SUM(P588:P607)</f>
        <v>0</v>
      </c>
      <c r="R587" s="145">
        <f>SUM(R588:R607)</f>
        <v>1.8592299999999996E-2</v>
      </c>
      <c r="T587" s="146">
        <f>SUM(T588:T607)</f>
        <v>0</v>
      </c>
      <c r="W587" s="250"/>
      <c r="AR587" s="140" t="s">
        <v>81</v>
      </c>
      <c r="AT587" s="147" t="s">
        <v>71</v>
      </c>
      <c r="AU587" s="147" t="s">
        <v>77</v>
      </c>
      <c r="AY587" s="140" t="s">
        <v>162</v>
      </c>
      <c r="BK587" s="148">
        <f>SUM(BK588:BK607)</f>
        <v>0</v>
      </c>
    </row>
    <row r="588" spans="2:65" s="1" customFormat="1" ht="24.2" customHeight="1" x14ac:dyDescent="0.2">
      <c r="B588" s="121"/>
      <c r="C588" s="151" t="s">
        <v>663</v>
      </c>
      <c r="D588" s="151" t="s">
        <v>164</v>
      </c>
      <c r="E588" s="152" t="s">
        <v>623</v>
      </c>
      <c r="F588" s="153" t="s">
        <v>624</v>
      </c>
      <c r="G588" s="154" t="s">
        <v>167</v>
      </c>
      <c r="H588" s="155">
        <v>25.574000000000002</v>
      </c>
      <c r="I588" s="156"/>
      <c r="J588" s="157">
        <f>ROUND(I588*H588,2)</f>
        <v>0</v>
      </c>
      <c r="K588" s="158"/>
      <c r="L588" s="32"/>
      <c r="M588" s="159" t="s">
        <v>1</v>
      </c>
      <c r="N588" s="120" t="s">
        <v>38</v>
      </c>
      <c r="P588" s="160">
        <f>O588*H588</f>
        <v>0</v>
      </c>
      <c r="Q588" s="160">
        <v>1E-4</v>
      </c>
      <c r="R588" s="160">
        <f>Q588*H588</f>
        <v>2.5574000000000005E-3</v>
      </c>
      <c r="S588" s="160">
        <v>0</v>
      </c>
      <c r="T588" s="161">
        <f>S588*H588</f>
        <v>0</v>
      </c>
      <c r="W588" s="245"/>
      <c r="AR588" s="162" t="s">
        <v>302</v>
      </c>
      <c r="AT588" s="162" t="s">
        <v>164</v>
      </c>
      <c r="AU588" s="162" t="s">
        <v>81</v>
      </c>
      <c r="AY588" s="17" t="s">
        <v>162</v>
      </c>
      <c r="BE588" s="163">
        <f>IF(N588="základná",J588,0)</f>
        <v>0</v>
      </c>
      <c r="BF588" s="163">
        <f>IF(N588="znížená",J588,0)</f>
        <v>0</v>
      </c>
      <c r="BG588" s="163">
        <f>IF(N588="zákl. prenesená",J588,0)</f>
        <v>0</v>
      </c>
      <c r="BH588" s="163">
        <f>IF(N588="zníž. prenesená",J588,0)</f>
        <v>0</v>
      </c>
      <c r="BI588" s="163">
        <f>IF(N588="nulová",J588,0)</f>
        <v>0</v>
      </c>
      <c r="BJ588" s="17" t="s">
        <v>81</v>
      </c>
      <c r="BK588" s="163">
        <f>ROUND(I588*H588,2)</f>
        <v>0</v>
      </c>
      <c r="BL588" s="17" t="s">
        <v>302</v>
      </c>
      <c r="BM588" s="162" t="s">
        <v>906</v>
      </c>
    </row>
    <row r="589" spans="2:65" s="1" customFormat="1" ht="24.2" customHeight="1" x14ac:dyDescent="0.2">
      <c r="B589" s="121"/>
      <c r="C589" s="151" t="s">
        <v>670</v>
      </c>
      <c r="D589" s="151" t="s">
        <v>164</v>
      </c>
      <c r="E589" s="152" t="s">
        <v>627</v>
      </c>
      <c r="F589" s="153" t="s">
        <v>628</v>
      </c>
      <c r="G589" s="154" t="s">
        <v>167</v>
      </c>
      <c r="H589" s="155">
        <v>89.84999999999998</v>
      </c>
      <c r="I589" s="156"/>
      <c r="J589" s="157">
        <f>ROUND(I589*H589,2)</f>
        <v>0</v>
      </c>
      <c r="K589" s="158"/>
      <c r="L589" s="32"/>
      <c r="M589" s="159" t="s">
        <v>1</v>
      </c>
      <c r="N589" s="120" t="s">
        <v>38</v>
      </c>
      <c r="P589" s="160">
        <f>O589*H589</f>
        <v>0</v>
      </c>
      <c r="Q589" s="160">
        <v>1.4999999999999996E-4</v>
      </c>
      <c r="R589" s="160">
        <f>Q589*H589</f>
        <v>1.3477499999999993E-2</v>
      </c>
      <c r="S589" s="160">
        <v>0</v>
      </c>
      <c r="T589" s="161">
        <f>S589*H589</f>
        <v>0</v>
      </c>
      <c r="W589" s="233"/>
      <c r="AR589" s="162" t="s">
        <v>302</v>
      </c>
      <c r="AT589" s="162" t="s">
        <v>164</v>
      </c>
      <c r="AU589" s="162" t="s">
        <v>81</v>
      </c>
      <c r="AY589" s="17" t="s">
        <v>162</v>
      </c>
      <c r="BE589" s="163">
        <f>IF(N589="základná",J589,0)</f>
        <v>0</v>
      </c>
      <c r="BF589" s="163">
        <f>IF(N589="znížená",J589,0)</f>
        <v>0</v>
      </c>
      <c r="BG589" s="163">
        <f>IF(N589="zákl. prenesená",J589,0)</f>
        <v>0</v>
      </c>
      <c r="BH589" s="163">
        <f>IF(N589="zníž. prenesená",J589,0)</f>
        <v>0</v>
      </c>
      <c r="BI589" s="163">
        <f>IF(N589="nulová",J589,0)</f>
        <v>0</v>
      </c>
      <c r="BJ589" s="17" t="s">
        <v>81</v>
      </c>
      <c r="BK589" s="163">
        <f>ROUND(I589*H589,2)</f>
        <v>0</v>
      </c>
      <c r="BL589" s="17" t="s">
        <v>302</v>
      </c>
      <c r="BM589" s="162" t="s">
        <v>907</v>
      </c>
    </row>
    <row r="590" spans="2:65" s="12" customFormat="1" x14ac:dyDescent="0.2">
      <c r="B590" s="164"/>
      <c r="D590" s="165" t="s">
        <v>169</v>
      </c>
      <c r="E590" s="166" t="s">
        <v>1</v>
      </c>
      <c r="F590" s="167" t="s">
        <v>630</v>
      </c>
      <c r="H590" s="166" t="s">
        <v>1</v>
      </c>
      <c r="I590" s="168"/>
      <c r="L590" s="164"/>
      <c r="M590" s="169"/>
      <c r="T590" s="170"/>
      <c r="W590" s="252"/>
      <c r="AT590" s="166" t="s">
        <v>169</v>
      </c>
      <c r="AU590" s="166" t="s">
        <v>81</v>
      </c>
      <c r="AV590" s="12" t="s">
        <v>77</v>
      </c>
      <c r="AW590" s="12" t="s">
        <v>29</v>
      </c>
      <c r="AX590" s="12" t="s">
        <v>72</v>
      </c>
      <c r="AY590" s="166" t="s">
        <v>162</v>
      </c>
    </row>
    <row r="591" spans="2:65" s="12" customFormat="1" x14ac:dyDescent="0.2">
      <c r="B591" s="164"/>
      <c r="D591" s="165" t="s">
        <v>169</v>
      </c>
      <c r="E591" s="166" t="s">
        <v>1</v>
      </c>
      <c r="F591" s="167" t="s">
        <v>698</v>
      </c>
      <c r="H591" s="166" t="s">
        <v>1</v>
      </c>
      <c r="I591" s="168"/>
      <c r="L591" s="164"/>
      <c r="M591" s="169"/>
      <c r="T591" s="170"/>
      <c r="W591" s="239"/>
      <c r="AT591" s="166" t="s">
        <v>169</v>
      </c>
      <c r="AU591" s="166" t="s">
        <v>81</v>
      </c>
      <c r="AV591" s="12" t="s">
        <v>77</v>
      </c>
      <c r="AW591" s="12" t="s">
        <v>29</v>
      </c>
      <c r="AX591" s="12" t="s">
        <v>72</v>
      </c>
      <c r="AY591" s="166" t="s">
        <v>162</v>
      </c>
    </row>
    <row r="592" spans="2:65" s="13" customFormat="1" x14ac:dyDescent="0.2">
      <c r="B592" s="171"/>
      <c r="D592" s="165" t="s">
        <v>169</v>
      </c>
      <c r="E592" s="172" t="s">
        <v>1</v>
      </c>
      <c r="F592" s="173" t="s">
        <v>908</v>
      </c>
      <c r="H592" s="174">
        <v>41.4</v>
      </c>
      <c r="I592" s="175"/>
      <c r="L592" s="171"/>
      <c r="M592" s="176"/>
      <c r="T592" s="177"/>
      <c r="W592" s="240"/>
      <c r="AT592" s="172" t="s">
        <v>169</v>
      </c>
      <c r="AU592" s="172" t="s">
        <v>81</v>
      </c>
      <c r="AV592" s="13" t="s">
        <v>81</v>
      </c>
      <c r="AW592" s="13" t="s">
        <v>29</v>
      </c>
      <c r="AX592" s="13" t="s">
        <v>72</v>
      </c>
      <c r="AY592" s="172" t="s">
        <v>162</v>
      </c>
    </row>
    <row r="593" spans="2:65" s="12" customFormat="1" x14ac:dyDescent="0.2">
      <c r="B593" s="164"/>
      <c r="D593" s="165" t="s">
        <v>169</v>
      </c>
      <c r="E593" s="166" t="s">
        <v>1</v>
      </c>
      <c r="F593" s="167" t="s">
        <v>700</v>
      </c>
      <c r="H593" s="166" t="s">
        <v>1</v>
      </c>
      <c r="I593" s="168"/>
      <c r="L593" s="164"/>
      <c r="M593" s="169"/>
      <c r="T593" s="170"/>
      <c r="W593" s="239"/>
      <c r="AT593" s="166" t="s">
        <v>169</v>
      </c>
      <c r="AU593" s="166" t="s">
        <v>81</v>
      </c>
      <c r="AV593" s="12" t="s">
        <v>77</v>
      </c>
      <c r="AW593" s="12" t="s">
        <v>29</v>
      </c>
      <c r="AX593" s="12" t="s">
        <v>72</v>
      </c>
      <c r="AY593" s="166" t="s">
        <v>162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909</v>
      </c>
      <c r="H594" s="174">
        <v>3.6</v>
      </c>
      <c r="I594" s="175"/>
      <c r="L594" s="171"/>
      <c r="M594" s="176"/>
      <c r="T594" s="177"/>
      <c r="W594" s="240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72</v>
      </c>
      <c r="AY594" s="172" t="s">
        <v>162</v>
      </c>
    </row>
    <row r="595" spans="2:65" s="12" customFormat="1" x14ac:dyDescent="0.2">
      <c r="B595" s="164"/>
      <c r="D595" s="165" t="s">
        <v>169</v>
      </c>
      <c r="E595" s="166" t="s">
        <v>1</v>
      </c>
      <c r="F595" s="167" t="s">
        <v>702</v>
      </c>
      <c r="H595" s="166" t="s">
        <v>1</v>
      </c>
      <c r="I595" s="168"/>
      <c r="L595" s="164"/>
      <c r="M595" s="169"/>
      <c r="T595" s="170"/>
      <c r="W595" s="239"/>
      <c r="AT595" s="166" t="s">
        <v>169</v>
      </c>
      <c r="AU595" s="166" t="s">
        <v>81</v>
      </c>
      <c r="AV595" s="12" t="s">
        <v>77</v>
      </c>
      <c r="AW595" s="12" t="s">
        <v>29</v>
      </c>
      <c r="AX595" s="12" t="s">
        <v>72</v>
      </c>
      <c r="AY595" s="166" t="s">
        <v>162</v>
      </c>
    </row>
    <row r="596" spans="2:65" s="13" customFormat="1" x14ac:dyDescent="0.2">
      <c r="B596" s="171"/>
      <c r="D596" s="165" t="s">
        <v>169</v>
      </c>
      <c r="E596" s="172" t="s">
        <v>1</v>
      </c>
      <c r="F596" s="173" t="s">
        <v>910</v>
      </c>
      <c r="H596" s="174">
        <v>44.85</v>
      </c>
      <c r="I596" s="175"/>
      <c r="L596" s="171"/>
      <c r="M596" s="176"/>
      <c r="T596" s="177"/>
      <c r="W596" s="240"/>
      <c r="AT596" s="172" t="s">
        <v>169</v>
      </c>
      <c r="AU596" s="172" t="s">
        <v>81</v>
      </c>
      <c r="AV596" s="13" t="s">
        <v>81</v>
      </c>
      <c r="AW596" s="13" t="s">
        <v>29</v>
      </c>
      <c r="AX596" s="13" t="s">
        <v>72</v>
      </c>
      <c r="AY596" s="172" t="s">
        <v>162</v>
      </c>
    </row>
    <row r="597" spans="2:65" s="14" customFormat="1" x14ac:dyDescent="0.2">
      <c r="B597" s="178"/>
      <c r="D597" s="165" t="s">
        <v>169</v>
      </c>
      <c r="E597" s="179" t="s">
        <v>1</v>
      </c>
      <c r="F597" s="180" t="s">
        <v>174</v>
      </c>
      <c r="H597" s="181">
        <v>89.84999999999998</v>
      </c>
      <c r="I597" s="182"/>
      <c r="L597" s="178"/>
      <c r="M597" s="183"/>
      <c r="T597" s="184"/>
      <c r="W597" s="242"/>
      <c r="AT597" s="179" t="s">
        <v>169</v>
      </c>
      <c r="AU597" s="179" t="s">
        <v>81</v>
      </c>
      <c r="AV597" s="14" t="s">
        <v>87</v>
      </c>
      <c r="AW597" s="14" t="s">
        <v>29</v>
      </c>
      <c r="AX597" s="14" t="s">
        <v>77</v>
      </c>
      <c r="AY597" s="179" t="s">
        <v>162</v>
      </c>
    </row>
    <row r="598" spans="2:65" s="1" customFormat="1" ht="24.2" customHeight="1" x14ac:dyDescent="0.2">
      <c r="B598" s="121"/>
      <c r="C598" s="151" t="s">
        <v>911</v>
      </c>
      <c r="D598" s="151" t="s">
        <v>164</v>
      </c>
      <c r="E598" s="152" t="s">
        <v>634</v>
      </c>
      <c r="F598" s="153" t="s">
        <v>635</v>
      </c>
      <c r="G598" s="154" t="s">
        <v>167</v>
      </c>
      <c r="H598" s="155">
        <v>25.574000000000002</v>
      </c>
      <c r="I598" s="156"/>
      <c r="J598" s="157">
        <f>ROUND(I598*H598,2)</f>
        <v>0</v>
      </c>
      <c r="K598" s="158"/>
      <c r="L598" s="32"/>
      <c r="M598" s="159" t="s">
        <v>1</v>
      </c>
      <c r="N598" s="120" t="s">
        <v>38</v>
      </c>
      <c r="P598" s="160">
        <f>O598*H598</f>
        <v>0</v>
      </c>
      <c r="Q598" s="160">
        <v>1E-4</v>
      </c>
      <c r="R598" s="160">
        <f>Q598*H598</f>
        <v>2.5574000000000005E-3</v>
      </c>
      <c r="S598" s="160">
        <v>0</v>
      </c>
      <c r="T598" s="161">
        <f>S598*H598</f>
        <v>0</v>
      </c>
      <c r="W598" s="266"/>
      <c r="AR598" s="162" t="s">
        <v>302</v>
      </c>
      <c r="AT598" s="162" t="s">
        <v>164</v>
      </c>
      <c r="AU598" s="162" t="s">
        <v>81</v>
      </c>
      <c r="AY598" s="17" t="s">
        <v>162</v>
      </c>
      <c r="BE598" s="163">
        <f>IF(N598="základná",J598,0)</f>
        <v>0</v>
      </c>
      <c r="BF598" s="163">
        <f>IF(N598="znížená",J598,0)</f>
        <v>0</v>
      </c>
      <c r="BG598" s="163">
        <f>IF(N598="zákl. prenesená",J598,0)</f>
        <v>0</v>
      </c>
      <c r="BH598" s="163">
        <f>IF(N598="zníž. prenesená",J598,0)</f>
        <v>0</v>
      </c>
      <c r="BI598" s="163">
        <f>IF(N598="nulová",J598,0)</f>
        <v>0</v>
      </c>
      <c r="BJ598" s="17" t="s">
        <v>81</v>
      </c>
      <c r="BK598" s="163">
        <f>ROUND(I598*H598,2)</f>
        <v>0</v>
      </c>
      <c r="BL598" s="17" t="s">
        <v>302</v>
      </c>
      <c r="BM598" s="162" t="s">
        <v>912</v>
      </c>
    </row>
    <row r="599" spans="2:65" s="12" customFormat="1" x14ac:dyDescent="0.2">
      <c r="B599" s="164"/>
      <c r="D599" s="165" t="s">
        <v>169</v>
      </c>
      <c r="E599" s="166" t="s">
        <v>1</v>
      </c>
      <c r="F599" s="167" t="s">
        <v>637</v>
      </c>
      <c r="H599" s="166" t="s">
        <v>1</v>
      </c>
      <c r="I599" s="168"/>
      <c r="L599" s="164"/>
      <c r="M599" s="169"/>
      <c r="T599" s="170"/>
      <c r="W599" s="252"/>
      <c r="AT599" s="166" t="s">
        <v>169</v>
      </c>
      <c r="AU599" s="166" t="s">
        <v>81</v>
      </c>
      <c r="AV599" s="12" t="s">
        <v>77</v>
      </c>
      <c r="AW599" s="12" t="s">
        <v>29</v>
      </c>
      <c r="AX599" s="12" t="s">
        <v>72</v>
      </c>
      <c r="AY599" s="166" t="s">
        <v>162</v>
      </c>
    </row>
    <row r="600" spans="2:65" s="12" customFormat="1" x14ac:dyDescent="0.2">
      <c r="B600" s="164"/>
      <c r="D600" s="165" t="s">
        <v>169</v>
      </c>
      <c r="E600" s="166" t="s">
        <v>1</v>
      </c>
      <c r="F600" s="167" t="s">
        <v>698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710</v>
      </c>
      <c r="H601" s="174">
        <v>5.7809999999999997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2" customFormat="1" x14ac:dyDescent="0.2">
      <c r="B602" s="164"/>
      <c r="D602" s="165" t="s">
        <v>169</v>
      </c>
      <c r="E602" s="166" t="s">
        <v>1</v>
      </c>
      <c r="F602" s="167" t="s">
        <v>700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65" s="13" customFormat="1" x14ac:dyDescent="0.2">
      <c r="B603" s="171"/>
      <c r="D603" s="165" t="s">
        <v>169</v>
      </c>
      <c r="E603" s="172" t="s">
        <v>1</v>
      </c>
      <c r="F603" s="173" t="s">
        <v>711</v>
      </c>
      <c r="H603" s="174">
        <v>0.73799999999999999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65" s="12" customFormat="1" x14ac:dyDescent="0.2">
      <c r="B604" s="164"/>
      <c r="D604" s="165" t="s">
        <v>169</v>
      </c>
      <c r="E604" s="166" t="s">
        <v>1</v>
      </c>
      <c r="F604" s="167" t="s">
        <v>702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65" s="13" customFormat="1" x14ac:dyDescent="0.2">
      <c r="B605" s="171"/>
      <c r="D605" s="165" t="s">
        <v>169</v>
      </c>
      <c r="E605" s="172" t="s">
        <v>1</v>
      </c>
      <c r="F605" s="173" t="s">
        <v>712</v>
      </c>
      <c r="H605" s="174">
        <v>19.055</v>
      </c>
      <c r="I605" s="175"/>
      <c r="L605" s="171"/>
      <c r="M605" s="176"/>
      <c r="T605" s="177"/>
      <c r="W605" s="240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72</v>
      </c>
      <c r="AY605" s="172" t="s">
        <v>162</v>
      </c>
    </row>
    <row r="606" spans="2:65" s="14" customFormat="1" x14ac:dyDescent="0.2">
      <c r="B606" s="178"/>
      <c r="D606" s="165" t="s">
        <v>169</v>
      </c>
      <c r="E606" s="179" t="s">
        <v>1</v>
      </c>
      <c r="F606" s="180" t="s">
        <v>174</v>
      </c>
      <c r="H606" s="181">
        <v>25.574000000000002</v>
      </c>
      <c r="I606" s="182"/>
      <c r="L606" s="178"/>
      <c r="M606" s="183"/>
      <c r="T606" s="184"/>
      <c r="W606" s="242"/>
      <c r="AT606" s="179" t="s">
        <v>169</v>
      </c>
      <c r="AU606" s="179" t="s">
        <v>81</v>
      </c>
      <c r="AV606" s="14" t="s">
        <v>87</v>
      </c>
      <c r="AW606" s="14" t="s">
        <v>29</v>
      </c>
      <c r="AX606" s="14" t="s">
        <v>77</v>
      </c>
      <c r="AY606" s="179" t="s">
        <v>162</v>
      </c>
    </row>
    <row r="607" spans="2:65" s="12" customFormat="1" ht="22.5" x14ac:dyDescent="0.2">
      <c r="B607" s="164"/>
      <c r="D607" s="165" t="s">
        <v>169</v>
      </c>
      <c r="E607" s="166" t="s">
        <v>1</v>
      </c>
      <c r="F607" s="167" t="s">
        <v>638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1" customFormat="1" ht="25.9" customHeight="1" x14ac:dyDescent="0.2">
      <c r="B608" s="139"/>
      <c r="D608" s="140" t="s">
        <v>71</v>
      </c>
      <c r="E608" s="141" t="s">
        <v>438</v>
      </c>
      <c r="F608" s="141" t="s">
        <v>639</v>
      </c>
      <c r="I608" s="142"/>
      <c r="J608" s="143">
        <f>BK608</f>
        <v>0</v>
      </c>
      <c r="L608" s="139"/>
      <c r="M608" s="144"/>
      <c r="P608" s="145">
        <f>P609</f>
        <v>0</v>
      </c>
      <c r="R608" s="145">
        <f>R609</f>
        <v>0</v>
      </c>
      <c r="T608" s="146">
        <f>T609</f>
        <v>0</v>
      </c>
      <c r="W608" s="238"/>
      <c r="AR608" s="140" t="s">
        <v>84</v>
      </c>
      <c r="AT608" s="147" t="s">
        <v>71</v>
      </c>
      <c r="AU608" s="147" t="s">
        <v>72</v>
      </c>
      <c r="AY608" s="140" t="s">
        <v>162</v>
      </c>
      <c r="BK608" s="148">
        <f>BK609</f>
        <v>0</v>
      </c>
    </row>
    <row r="609" spans="2:65" s="11" customFormat="1" ht="22.9" customHeight="1" x14ac:dyDescent="0.2">
      <c r="B609" s="139"/>
      <c r="D609" s="140" t="s">
        <v>71</v>
      </c>
      <c r="E609" s="149" t="s">
        <v>640</v>
      </c>
      <c r="F609" s="149" t="s">
        <v>641</v>
      </c>
      <c r="I609" s="142"/>
      <c r="J609" s="150">
        <f>BK609</f>
        <v>0</v>
      </c>
      <c r="L609" s="139"/>
      <c r="M609" s="144"/>
      <c r="P609" s="145">
        <f>SUM(P610:P628)</f>
        <v>0</v>
      </c>
      <c r="R609" s="145">
        <f>SUM(R610:R628)</f>
        <v>0</v>
      </c>
      <c r="T609" s="146">
        <f>SUM(T610:T628)</f>
        <v>0</v>
      </c>
      <c r="W609" s="238"/>
      <c r="AR609" s="140" t="s">
        <v>84</v>
      </c>
      <c r="AT609" s="147" t="s">
        <v>71</v>
      </c>
      <c r="AU609" s="147" t="s">
        <v>77</v>
      </c>
      <c r="AY609" s="140" t="s">
        <v>162</v>
      </c>
      <c r="BK609" s="148">
        <f>SUM(BK610:BK628)</f>
        <v>0</v>
      </c>
    </row>
    <row r="610" spans="2:65" s="1" customFormat="1" ht="49.15" customHeight="1" x14ac:dyDescent="0.2">
      <c r="B610" s="121"/>
      <c r="C610" s="151" t="s">
        <v>913</v>
      </c>
      <c r="D610" s="151" t="s">
        <v>164</v>
      </c>
      <c r="E610" s="152" t="s">
        <v>643</v>
      </c>
      <c r="F610" s="153" t="s">
        <v>644</v>
      </c>
      <c r="G610" s="154" t="s">
        <v>340</v>
      </c>
      <c r="H610" s="155">
        <v>2</v>
      </c>
      <c r="I610" s="156"/>
      <c r="J610" s="157">
        <f>ROUND(I610*H610,2)</f>
        <v>0</v>
      </c>
      <c r="K610" s="158"/>
      <c r="L610" s="32"/>
      <c r="M610" s="159" t="s">
        <v>1</v>
      </c>
      <c r="N610" s="120" t="s">
        <v>38</v>
      </c>
      <c r="P610" s="160">
        <f>O610*H610</f>
        <v>0</v>
      </c>
      <c r="Q610" s="160">
        <v>0</v>
      </c>
      <c r="R610" s="160">
        <f>Q610*H610</f>
        <v>0</v>
      </c>
      <c r="S610" s="160">
        <v>0</v>
      </c>
      <c r="T610" s="161">
        <f>S610*H610</f>
        <v>0</v>
      </c>
      <c r="W610" s="266"/>
      <c r="AR610" s="162" t="s">
        <v>568</v>
      </c>
      <c r="AT610" s="162" t="s">
        <v>164</v>
      </c>
      <c r="AU610" s="162" t="s">
        <v>81</v>
      </c>
      <c r="AY610" s="17" t="s">
        <v>162</v>
      </c>
      <c r="BE610" s="163">
        <f>IF(N610="základná",J610,0)</f>
        <v>0</v>
      </c>
      <c r="BF610" s="163">
        <f>IF(N610="znížená",J610,0)</f>
        <v>0</v>
      </c>
      <c r="BG610" s="163">
        <f>IF(N610="zákl. prenesená",J610,0)</f>
        <v>0</v>
      </c>
      <c r="BH610" s="163">
        <f>IF(N610="zníž. prenesená",J610,0)</f>
        <v>0</v>
      </c>
      <c r="BI610" s="163">
        <f>IF(N610="nulová",J610,0)</f>
        <v>0</v>
      </c>
      <c r="BJ610" s="17" t="s">
        <v>81</v>
      </c>
      <c r="BK610" s="163">
        <f>ROUND(I610*H610,2)</f>
        <v>0</v>
      </c>
      <c r="BL610" s="17" t="s">
        <v>568</v>
      </c>
      <c r="BM610" s="162" t="s">
        <v>914</v>
      </c>
    </row>
    <row r="611" spans="2:65" s="13" customFormat="1" x14ac:dyDescent="0.2">
      <c r="B611" s="171"/>
      <c r="D611" s="165" t="s">
        <v>169</v>
      </c>
      <c r="E611" s="172" t="s">
        <v>1</v>
      </c>
      <c r="F611" s="173" t="s">
        <v>81</v>
      </c>
      <c r="H611" s="174">
        <v>2</v>
      </c>
      <c r="I611" s="175"/>
      <c r="L611" s="171"/>
      <c r="M611" s="176"/>
      <c r="T611" s="177"/>
      <c r="W611" s="246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77</v>
      </c>
      <c r="AY611" s="172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646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2" customFormat="1" x14ac:dyDescent="0.2">
      <c r="B613" s="164"/>
      <c r="D613" s="165" t="s">
        <v>169</v>
      </c>
      <c r="E613" s="166" t="s">
        <v>1</v>
      </c>
      <c r="F613" s="167" t="s">
        <v>647</v>
      </c>
      <c r="H613" s="166" t="s">
        <v>1</v>
      </c>
      <c r="I613" s="168"/>
      <c r="L613" s="164"/>
      <c r="M613" s="169"/>
      <c r="T613" s="170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65" s="12" customFormat="1" ht="22.5" x14ac:dyDescent="0.2">
      <c r="B614" s="164"/>
      <c r="D614" s="165" t="s">
        <v>169</v>
      </c>
      <c r="E614" s="166" t="s">
        <v>1</v>
      </c>
      <c r="F614" s="167" t="s">
        <v>648</v>
      </c>
      <c r="H614" s="166" t="s">
        <v>1</v>
      </c>
      <c r="I614" s="168"/>
      <c r="L614" s="164"/>
      <c r="M614" s="169"/>
      <c r="T614" s="170"/>
      <c r="W614" s="239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65" s="12" customFormat="1" x14ac:dyDescent="0.2">
      <c r="B615" s="164"/>
      <c r="D615" s="165" t="s">
        <v>169</v>
      </c>
      <c r="E615" s="166" t="s">
        <v>1</v>
      </c>
      <c r="F615" s="167" t="s">
        <v>649</v>
      </c>
      <c r="H615" s="166" t="s">
        <v>1</v>
      </c>
      <c r="I615" s="168"/>
      <c r="L615" s="164"/>
      <c r="M615" s="169"/>
      <c r="T615" s="170"/>
      <c r="W615" s="239"/>
      <c r="AT615" s="166" t="s">
        <v>169</v>
      </c>
      <c r="AU615" s="166" t="s">
        <v>81</v>
      </c>
      <c r="AV615" s="12" t="s">
        <v>77</v>
      </c>
      <c r="AW615" s="12" t="s">
        <v>29</v>
      </c>
      <c r="AX615" s="12" t="s">
        <v>72</v>
      </c>
      <c r="AY615" s="166" t="s">
        <v>162</v>
      </c>
    </row>
    <row r="616" spans="2:65" s="12" customFormat="1" x14ac:dyDescent="0.2">
      <c r="B616" s="164"/>
      <c r="D616" s="165" t="s">
        <v>169</v>
      </c>
      <c r="E616" s="166" t="s">
        <v>1</v>
      </c>
      <c r="F616" s="167" t="s">
        <v>650</v>
      </c>
      <c r="H616" s="166" t="s">
        <v>1</v>
      </c>
      <c r="I616" s="168"/>
      <c r="L616" s="164"/>
      <c r="M616" s="169"/>
      <c r="T616" s="170"/>
      <c r="W616" s="239"/>
      <c r="AT616" s="166" t="s">
        <v>169</v>
      </c>
      <c r="AU616" s="166" t="s">
        <v>81</v>
      </c>
      <c r="AV616" s="12" t="s">
        <v>77</v>
      </c>
      <c r="AW616" s="12" t="s">
        <v>29</v>
      </c>
      <c r="AX616" s="12" t="s">
        <v>72</v>
      </c>
      <c r="AY616" s="166" t="s">
        <v>162</v>
      </c>
    </row>
    <row r="617" spans="2:65" s="12" customFormat="1" ht="22.5" x14ac:dyDescent="0.2">
      <c r="B617" s="164"/>
      <c r="D617" s="165" t="s">
        <v>169</v>
      </c>
      <c r="E617" s="166" t="s">
        <v>1</v>
      </c>
      <c r="F617" s="167" t="s">
        <v>651</v>
      </c>
      <c r="H617" s="166" t="s">
        <v>1</v>
      </c>
      <c r="I617" s="168"/>
      <c r="L617" s="164"/>
      <c r="M617" s="169"/>
      <c r="T617" s="170"/>
      <c r="W617" s="239"/>
      <c r="AT617" s="166" t="s">
        <v>169</v>
      </c>
      <c r="AU617" s="166" t="s">
        <v>81</v>
      </c>
      <c r="AV617" s="12" t="s">
        <v>77</v>
      </c>
      <c r="AW617" s="12" t="s">
        <v>29</v>
      </c>
      <c r="AX617" s="12" t="s">
        <v>72</v>
      </c>
      <c r="AY617" s="166" t="s">
        <v>162</v>
      </c>
    </row>
    <row r="618" spans="2:65" s="12" customFormat="1" ht="22.5" x14ac:dyDescent="0.2">
      <c r="B618" s="164"/>
      <c r="D618" s="165" t="s">
        <v>169</v>
      </c>
      <c r="E618" s="166" t="s">
        <v>1</v>
      </c>
      <c r="F618" s="167" t="s">
        <v>652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653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2" customFormat="1" x14ac:dyDescent="0.2">
      <c r="B620" s="164"/>
      <c r="D620" s="165" t="s">
        <v>169</v>
      </c>
      <c r="E620" s="166" t="s">
        <v>1</v>
      </c>
      <c r="F620" s="167" t="s">
        <v>654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655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2" customFormat="1" ht="22.5" x14ac:dyDescent="0.2">
      <c r="B622" s="164"/>
      <c r="D622" s="165" t="s">
        <v>169</v>
      </c>
      <c r="E622" s="166" t="s">
        <v>1</v>
      </c>
      <c r="F622" s="167" t="s">
        <v>656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65" s="12" customFormat="1" x14ac:dyDescent="0.2">
      <c r="B623" s="164"/>
      <c r="D623" s="165" t="s">
        <v>169</v>
      </c>
      <c r="E623" s="166" t="s">
        <v>1</v>
      </c>
      <c r="F623" s="167" t="s">
        <v>657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2" customFormat="1" x14ac:dyDescent="0.2">
      <c r="B624" s="164"/>
      <c r="D624" s="165" t="s">
        <v>169</v>
      </c>
      <c r="E624" s="166" t="s">
        <v>1</v>
      </c>
      <c r="F624" s="167" t="s">
        <v>658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" customFormat="1" ht="24.2" customHeight="1" x14ac:dyDescent="0.2">
      <c r="B625" s="121"/>
      <c r="C625" s="151" t="s">
        <v>915</v>
      </c>
      <c r="D625" s="151" t="s">
        <v>164</v>
      </c>
      <c r="E625" s="152" t="s">
        <v>660</v>
      </c>
      <c r="F625" s="153" t="s">
        <v>661</v>
      </c>
      <c r="G625" s="154" t="s">
        <v>340</v>
      </c>
      <c r="H625" s="155">
        <v>2</v>
      </c>
      <c r="I625" s="156"/>
      <c r="J625" s="157">
        <f>ROUND(I625*H625,2)</f>
        <v>0</v>
      </c>
      <c r="K625" s="158"/>
      <c r="L625" s="32"/>
      <c r="M625" s="159" t="s">
        <v>1</v>
      </c>
      <c r="N625" s="120" t="s">
        <v>38</v>
      </c>
      <c r="P625" s="160">
        <f>O625*H625</f>
        <v>0</v>
      </c>
      <c r="Q625" s="160">
        <v>0</v>
      </c>
      <c r="R625" s="160">
        <f>Q625*H625</f>
        <v>0</v>
      </c>
      <c r="S625" s="160">
        <v>0</v>
      </c>
      <c r="T625" s="161">
        <f>S625*H625</f>
        <v>0</v>
      </c>
      <c r="W625" s="245"/>
      <c r="AR625" s="162" t="s">
        <v>568</v>
      </c>
      <c r="AT625" s="162" t="s">
        <v>164</v>
      </c>
      <c r="AU625" s="162" t="s">
        <v>81</v>
      </c>
      <c r="AY625" s="17" t="s">
        <v>162</v>
      </c>
      <c r="BE625" s="163">
        <f>IF(N625="základná",J625,0)</f>
        <v>0</v>
      </c>
      <c r="BF625" s="163">
        <f>IF(N625="znížená",J625,0)</f>
        <v>0</v>
      </c>
      <c r="BG625" s="163">
        <f>IF(N625="zákl. prenesená",J625,0)</f>
        <v>0</v>
      </c>
      <c r="BH625" s="163">
        <f>IF(N625="zníž. prenesená",J625,0)</f>
        <v>0</v>
      </c>
      <c r="BI625" s="163">
        <f>IF(N625="nulová",J625,0)</f>
        <v>0</v>
      </c>
      <c r="BJ625" s="17" t="s">
        <v>81</v>
      </c>
      <c r="BK625" s="163">
        <f>ROUND(I625*H625,2)</f>
        <v>0</v>
      </c>
      <c r="BL625" s="17" t="s">
        <v>568</v>
      </c>
      <c r="BM625" s="162" t="s">
        <v>916</v>
      </c>
    </row>
    <row r="626" spans="2:65" s="1" customFormat="1" ht="33" customHeight="1" x14ac:dyDescent="0.2">
      <c r="B626" s="121"/>
      <c r="C626" s="151" t="s">
        <v>917</v>
      </c>
      <c r="D626" s="151" t="s">
        <v>164</v>
      </c>
      <c r="E626" s="152" t="s">
        <v>664</v>
      </c>
      <c r="F626" s="153" t="s">
        <v>665</v>
      </c>
      <c r="G626" s="154" t="s">
        <v>177</v>
      </c>
      <c r="H626" s="155">
        <v>93</v>
      </c>
      <c r="I626" s="156"/>
      <c r="J626" s="157">
        <f>ROUND(I626*H626,2)</f>
        <v>0</v>
      </c>
      <c r="K626" s="158"/>
      <c r="L626" s="32"/>
      <c r="M626" s="159" t="s">
        <v>1</v>
      </c>
      <c r="N626" s="120" t="s">
        <v>38</v>
      </c>
      <c r="P626" s="160">
        <f>O626*H626</f>
        <v>0</v>
      </c>
      <c r="Q626" s="160">
        <v>0</v>
      </c>
      <c r="R626" s="160">
        <f>Q626*H626</f>
        <v>0</v>
      </c>
      <c r="S626" s="160">
        <v>0</v>
      </c>
      <c r="T626" s="161">
        <f>S626*H626</f>
        <v>0</v>
      </c>
      <c r="W626" s="245"/>
      <c r="AR626" s="162" t="s">
        <v>568</v>
      </c>
      <c r="AT626" s="162" t="s">
        <v>164</v>
      </c>
      <c r="AU626" s="162" t="s">
        <v>81</v>
      </c>
      <c r="AY626" s="17" t="s">
        <v>162</v>
      </c>
      <c r="BE626" s="163">
        <f>IF(N626="základná",J626,0)</f>
        <v>0</v>
      </c>
      <c r="BF626" s="163">
        <f>IF(N626="znížená",J626,0)</f>
        <v>0</v>
      </c>
      <c r="BG626" s="163">
        <f>IF(N626="zákl. prenesená",J626,0)</f>
        <v>0</v>
      </c>
      <c r="BH626" s="163">
        <f>IF(N626="zníž. prenesená",J626,0)</f>
        <v>0</v>
      </c>
      <c r="BI626" s="163">
        <f>IF(N626="nulová",J626,0)</f>
        <v>0</v>
      </c>
      <c r="BJ626" s="17" t="s">
        <v>81</v>
      </c>
      <c r="BK626" s="163">
        <f>ROUND(I626*H626,2)</f>
        <v>0</v>
      </c>
      <c r="BL626" s="17" t="s">
        <v>568</v>
      </c>
      <c r="BM626" s="162" t="s">
        <v>918</v>
      </c>
    </row>
    <row r="627" spans="2:65" s="13" customFormat="1" x14ac:dyDescent="0.2">
      <c r="B627" s="171"/>
      <c r="D627" s="165" t="s">
        <v>169</v>
      </c>
      <c r="E627" s="172" t="s">
        <v>1</v>
      </c>
      <c r="F627" s="173" t="s">
        <v>919</v>
      </c>
      <c r="H627" s="174">
        <v>93</v>
      </c>
      <c r="I627" s="175"/>
      <c r="L627" s="171"/>
      <c r="M627" s="176"/>
      <c r="T627" s="177"/>
      <c r="W627" s="240"/>
      <c r="AT627" s="172" t="s">
        <v>169</v>
      </c>
      <c r="AU627" s="172" t="s">
        <v>81</v>
      </c>
      <c r="AV627" s="13" t="s">
        <v>81</v>
      </c>
      <c r="AW627" s="13" t="s">
        <v>29</v>
      </c>
      <c r="AX627" s="13" t="s">
        <v>77</v>
      </c>
      <c r="AY627" s="172" t="s">
        <v>162</v>
      </c>
    </row>
    <row r="628" spans="2:65" s="1" customFormat="1" ht="21.75" customHeight="1" x14ac:dyDescent="0.2">
      <c r="B628" s="121"/>
      <c r="C628" s="151" t="s">
        <v>920</v>
      </c>
      <c r="D628" s="151" t="s">
        <v>164</v>
      </c>
      <c r="E628" s="152" t="s">
        <v>921</v>
      </c>
      <c r="F628" s="153" t="s">
        <v>922</v>
      </c>
      <c r="G628" s="154" t="s">
        <v>340</v>
      </c>
      <c r="H628" s="155">
        <v>3</v>
      </c>
      <c r="I628" s="156"/>
      <c r="J628" s="157">
        <f>ROUND(I628*H628,2)</f>
        <v>0</v>
      </c>
      <c r="K628" s="158"/>
      <c r="L628" s="32"/>
      <c r="M628" s="159" t="s">
        <v>1</v>
      </c>
      <c r="N628" s="120" t="s">
        <v>38</v>
      </c>
      <c r="P628" s="160">
        <f>O628*H628</f>
        <v>0</v>
      </c>
      <c r="Q628" s="160">
        <v>0</v>
      </c>
      <c r="R628" s="160">
        <f>Q628*H628</f>
        <v>0</v>
      </c>
      <c r="S628" s="160">
        <v>0</v>
      </c>
      <c r="T628" s="161">
        <f>S628*H628</f>
        <v>0</v>
      </c>
      <c r="W628" s="245"/>
      <c r="AR628" s="162" t="s">
        <v>568</v>
      </c>
      <c r="AT628" s="162" t="s">
        <v>164</v>
      </c>
      <c r="AU628" s="162" t="s">
        <v>81</v>
      </c>
      <c r="AY628" s="17" t="s">
        <v>162</v>
      </c>
      <c r="BE628" s="163">
        <f>IF(N628="základná",J628,0)</f>
        <v>0</v>
      </c>
      <c r="BF628" s="163">
        <f>IF(N628="znížená",J628,0)</f>
        <v>0</v>
      </c>
      <c r="BG628" s="163">
        <f>IF(N628="zákl. prenesená",J628,0)</f>
        <v>0</v>
      </c>
      <c r="BH628" s="163">
        <f>IF(N628="zníž. prenesená",J628,0)</f>
        <v>0</v>
      </c>
      <c r="BI628" s="163">
        <f>IF(N628="nulová",J628,0)</f>
        <v>0</v>
      </c>
      <c r="BJ628" s="17" t="s">
        <v>81</v>
      </c>
      <c r="BK628" s="163">
        <f>ROUND(I628*H628,2)</f>
        <v>0</v>
      </c>
      <c r="BL628" s="17" t="s">
        <v>568</v>
      </c>
      <c r="BM628" s="162" t="s">
        <v>923</v>
      </c>
    </row>
    <row r="629" spans="2:65" s="11" customFormat="1" ht="25.9" customHeight="1" x14ac:dyDescent="0.2">
      <c r="B629" s="139"/>
      <c r="D629" s="140" t="s">
        <v>71</v>
      </c>
      <c r="E629" s="141" t="s">
        <v>668</v>
      </c>
      <c r="F629" s="141" t="s">
        <v>669</v>
      </c>
      <c r="I629" s="142"/>
      <c r="J629" s="143">
        <f>BK629</f>
        <v>0</v>
      </c>
      <c r="L629" s="139"/>
      <c r="M629" s="144"/>
      <c r="P629" s="145">
        <f>P630</f>
        <v>0</v>
      </c>
      <c r="R629" s="145">
        <f>R630</f>
        <v>0</v>
      </c>
      <c r="T629" s="146">
        <f>T630</f>
        <v>0</v>
      </c>
      <c r="W629" s="238"/>
      <c r="AR629" s="140" t="s">
        <v>87</v>
      </c>
      <c r="AT629" s="147" t="s">
        <v>71</v>
      </c>
      <c r="AU629" s="147" t="s">
        <v>72</v>
      </c>
      <c r="AY629" s="140" t="s">
        <v>162</v>
      </c>
      <c r="BK629" s="148">
        <f>BK630</f>
        <v>0</v>
      </c>
    </row>
    <row r="630" spans="2:65" s="1" customFormat="1" ht="66.75" customHeight="1" x14ac:dyDescent="0.2">
      <c r="B630" s="121"/>
      <c r="C630" s="151" t="s">
        <v>924</v>
      </c>
      <c r="D630" s="151" t="s">
        <v>164</v>
      </c>
      <c r="E630" s="152" t="s">
        <v>671</v>
      </c>
      <c r="F630" s="153" t="s">
        <v>672</v>
      </c>
      <c r="G630" s="154" t="s">
        <v>673</v>
      </c>
      <c r="H630" s="155">
        <v>30</v>
      </c>
      <c r="I630" s="156"/>
      <c r="J630" s="157">
        <f>ROUND(I630*H630,2)</f>
        <v>0</v>
      </c>
      <c r="K630" s="158"/>
      <c r="L630" s="32"/>
      <c r="M630" s="204" t="s">
        <v>1</v>
      </c>
      <c r="N630" s="205" t="s">
        <v>38</v>
      </c>
      <c r="O630" s="206"/>
      <c r="P630" s="207">
        <f>O630*H630</f>
        <v>0</v>
      </c>
      <c r="Q630" s="207">
        <v>0</v>
      </c>
      <c r="R630" s="207">
        <f>Q630*H630</f>
        <v>0</v>
      </c>
      <c r="S630" s="207">
        <v>0</v>
      </c>
      <c r="T630" s="208">
        <f>S630*H630</f>
        <v>0</v>
      </c>
      <c r="W630" s="251"/>
      <c r="AR630" s="162" t="s">
        <v>674</v>
      </c>
      <c r="AT630" s="162" t="s">
        <v>164</v>
      </c>
      <c r="AU630" s="162" t="s">
        <v>77</v>
      </c>
      <c r="AY630" s="17" t="s">
        <v>162</v>
      </c>
      <c r="BE630" s="163">
        <f>IF(N630="základná",J630,0)</f>
        <v>0</v>
      </c>
      <c r="BF630" s="163">
        <f>IF(N630="znížená",J630,0)</f>
        <v>0</v>
      </c>
      <c r="BG630" s="163">
        <f>IF(N630="zákl. prenesená",J630,0)</f>
        <v>0</v>
      </c>
      <c r="BH630" s="163">
        <f>IF(N630="zníž. prenesená",J630,0)</f>
        <v>0</v>
      </c>
      <c r="BI630" s="163">
        <f>IF(N630="nulová",J630,0)</f>
        <v>0</v>
      </c>
      <c r="BJ630" s="17" t="s">
        <v>81</v>
      </c>
      <c r="BK630" s="163">
        <f>ROUND(I630*H630,2)</f>
        <v>0</v>
      </c>
      <c r="BL630" s="17" t="s">
        <v>674</v>
      </c>
      <c r="BM630" s="162" t="s">
        <v>925</v>
      </c>
    </row>
    <row r="631" spans="2:65" s="1" customFormat="1" ht="6.95" customHeight="1" x14ac:dyDescent="0.2">
      <c r="B631" s="32"/>
      <c r="J631" s="220"/>
      <c r="K631" s="48"/>
      <c r="L631" s="32"/>
      <c r="W631" s="251"/>
    </row>
    <row r="632" spans="2:65" ht="14.45" customHeight="1" x14ac:dyDescent="0.2">
      <c r="B632" s="223" t="s">
        <v>31</v>
      </c>
      <c r="C632" s="221"/>
      <c r="J632" s="222"/>
      <c r="W632" s="232"/>
    </row>
    <row r="633" spans="2:65" ht="25.9" customHeight="1" x14ac:dyDescent="0.2">
      <c r="B633" s="323" t="s">
        <v>676</v>
      </c>
      <c r="C633" s="324"/>
      <c r="D633" s="324"/>
      <c r="E633" s="324"/>
      <c r="F633" s="324"/>
      <c r="G633" s="324"/>
      <c r="H633" s="324"/>
      <c r="I633" s="324"/>
      <c r="J633" s="222"/>
      <c r="W633" s="232"/>
    </row>
    <row r="634" spans="2:65" ht="36" customHeight="1" x14ac:dyDescent="0.2">
      <c r="B634" s="323" t="s">
        <v>677</v>
      </c>
      <c r="C634" s="324"/>
      <c r="D634" s="324"/>
      <c r="E634" s="324"/>
      <c r="F634" s="324"/>
      <c r="G634" s="324"/>
      <c r="H634" s="324"/>
      <c r="I634" s="324"/>
      <c r="J634" s="222"/>
      <c r="W634" s="232"/>
    </row>
    <row r="635" spans="2:65" ht="27.6" customHeight="1" x14ac:dyDescent="0.2">
      <c r="B635" s="323" t="s">
        <v>678</v>
      </c>
      <c r="C635" s="324"/>
      <c r="D635" s="324"/>
      <c r="E635" s="324"/>
      <c r="F635" s="324"/>
      <c r="G635" s="324"/>
      <c r="H635" s="324"/>
      <c r="I635" s="324"/>
      <c r="J635" s="222"/>
      <c r="W635" s="232"/>
    </row>
    <row r="636" spans="2:65" ht="43.9" customHeight="1" x14ac:dyDescent="0.2">
      <c r="B636" s="323" t="s">
        <v>679</v>
      </c>
      <c r="C636" s="324"/>
      <c r="D636" s="324"/>
      <c r="E636" s="324"/>
      <c r="F636" s="324"/>
      <c r="G636" s="324"/>
      <c r="H636" s="324"/>
      <c r="I636" s="324"/>
      <c r="J636" s="222"/>
      <c r="W636" s="232"/>
    </row>
    <row r="637" spans="2:65" ht="33" customHeight="1" x14ac:dyDescent="0.2">
      <c r="B637" s="323" t="s">
        <v>680</v>
      </c>
      <c r="C637" s="324"/>
      <c r="D637" s="324"/>
      <c r="E637" s="324"/>
      <c r="F637" s="324"/>
      <c r="G637" s="324"/>
      <c r="H637" s="324"/>
      <c r="I637" s="324"/>
      <c r="J637" s="222"/>
      <c r="W637" s="232"/>
    </row>
    <row r="638" spans="2:65" ht="63" customHeight="1" x14ac:dyDescent="0.2">
      <c r="B638" s="325" t="s">
        <v>681</v>
      </c>
      <c r="C638" s="326"/>
      <c r="D638" s="326"/>
      <c r="E638" s="326"/>
      <c r="F638" s="326"/>
      <c r="G638" s="326"/>
      <c r="H638" s="326"/>
      <c r="I638" s="326"/>
      <c r="J638" s="224"/>
      <c r="W638" s="243"/>
    </row>
  </sheetData>
  <autoFilter ref="C140:K630"/>
  <mergeCells count="20">
    <mergeCell ref="B634:I634"/>
    <mergeCell ref="B635:I635"/>
    <mergeCell ref="B636:I636"/>
    <mergeCell ref="B637:I637"/>
    <mergeCell ref="B638:I638"/>
    <mergeCell ref="D118:F118"/>
    <mergeCell ref="D119:F119"/>
    <mergeCell ref="E131:H131"/>
    <mergeCell ref="E133:H133"/>
    <mergeCell ref="B633:I633"/>
    <mergeCell ref="E85:H85"/>
    <mergeCell ref="E87:H87"/>
    <mergeCell ref="D115:F115"/>
    <mergeCell ref="D116:F116"/>
    <mergeCell ref="D117:F117"/>
    <mergeCell ref="L2:V2"/>
    <mergeCell ref="E7:H7"/>
    <mergeCell ref="E9:H9"/>
    <mergeCell ref="E18:H18"/>
    <mergeCell ref="E27:H27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81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8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86</v>
      </c>
      <c r="AZ2" s="17" t="s">
        <v>926</v>
      </c>
      <c r="BA2" s="17" t="s">
        <v>1</v>
      </c>
      <c r="BB2" s="17" t="s">
        <v>1</v>
      </c>
      <c r="BC2" s="17" t="s">
        <v>927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928</v>
      </c>
      <c r="BA3" s="17" t="s">
        <v>1</v>
      </c>
      <c r="BB3" s="17" t="s">
        <v>1</v>
      </c>
      <c r="BC3" s="17" t="s">
        <v>929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930</v>
      </c>
      <c r="BA4" s="17" t="s">
        <v>1</v>
      </c>
      <c r="BB4" s="17" t="s">
        <v>1</v>
      </c>
      <c r="BC4" s="17" t="s">
        <v>931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932</v>
      </c>
      <c r="BA5" s="17" t="s">
        <v>1</v>
      </c>
      <c r="BB5" s="17" t="s">
        <v>1</v>
      </c>
      <c r="BC5" s="17" t="s">
        <v>933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934</v>
      </c>
      <c r="BA6" s="17" t="s">
        <v>1</v>
      </c>
      <c r="BB6" s="17" t="s">
        <v>1</v>
      </c>
      <c r="BC6" s="17" t="s">
        <v>935</v>
      </c>
      <c r="BD6" s="17" t="s">
        <v>81</v>
      </c>
    </row>
    <row r="7" spans="2:56" ht="16.5" customHeight="1" x14ac:dyDescent="0.2">
      <c r="B7" s="20"/>
      <c r="E7" s="317" t="str">
        <f>'Rekapitulácia stavby'!K6</f>
        <v>Budova MZVaEZ SR - oprava fasády, II. etapa - verzia 2021</v>
      </c>
      <c r="F7" s="318"/>
      <c r="G7" s="318"/>
      <c r="H7" s="318"/>
      <c r="L7" s="20"/>
      <c r="W7" s="232"/>
      <c r="AZ7" s="17" t="s">
        <v>96</v>
      </c>
      <c r="BA7" s="17" t="s">
        <v>1</v>
      </c>
      <c r="BB7" s="17" t="s">
        <v>1</v>
      </c>
      <c r="BC7" s="17" t="s">
        <v>936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  <c r="AZ8" s="17" t="s">
        <v>937</v>
      </c>
      <c r="BA8" s="17" t="s">
        <v>1</v>
      </c>
      <c r="BB8" s="17" t="s">
        <v>1</v>
      </c>
      <c r="BC8" s="17" t="s">
        <v>938</v>
      </c>
      <c r="BD8" s="17" t="s">
        <v>81</v>
      </c>
    </row>
    <row r="9" spans="2:56" s="1" customFormat="1" ht="30" customHeight="1" x14ac:dyDescent="0.2">
      <c r="B9" s="32"/>
      <c r="E9" s="298" t="s">
        <v>939</v>
      </c>
      <c r="F9" s="319"/>
      <c r="G9" s="319"/>
      <c r="H9" s="319"/>
      <c r="L9" s="32"/>
      <c r="W9" s="233"/>
      <c r="AZ9" s="17" t="s">
        <v>98</v>
      </c>
      <c r="BA9" s="17" t="s">
        <v>1</v>
      </c>
      <c r="BB9" s="17" t="s">
        <v>1</v>
      </c>
      <c r="BC9" s="17" t="s">
        <v>940</v>
      </c>
      <c r="BD9" s="17" t="s">
        <v>81</v>
      </c>
    </row>
    <row r="10" spans="2:56" s="1" customFormat="1" x14ac:dyDescent="0.2">
      <c r="B10" s="32"/>
      <c r="L10" s="32"/>
      <c r="W10" s="233"/>
      <c r="AZ10" s="17" t="s">
        <v>101</v>
      </c>
      <c r="BA10" s="17" t="s">
        <v>1</v>
      </c>
      <c r="BB10" s="17" t="s">
        <v>1</v>
      </c>
      <c r="BC10" s="17" t="s">
        <v>941</v>
      </c>
      <c r="BD10" s="17" t="s">
        <v>81</v>
      </c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  <c r="AZ11" s="17" t="s">
        <v>942</v>
      </c>
      <c r="BA11" s="17" t="s">
        <v>1</v>
      </c>
      <c r="BB11" s="17" t="s">
        <v>1</v>
      </c>
      <c r="BC11" s="17" t="s">
        <v>943</v>
      </c>
      <c r="BD11" s="17" t="s">
        <v>81</v>
      </c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  <c r="AZ12" s="17" t="s">
        <v>103</v>
      </c>
      <c r="BA12" s="17" t="s">
        <v>1</v>
      </c>
      <c r="BB12" s="17" t="s">
        <v>1</v>
      </c>
      <c r="BC12" s="17" t="s">
        <v>944</v>
      </c>
      <c r="BD12" s="17" t="s">
        <v>81</v>
      </c>
    </row>
    <row r="13" spans="2:56" s="1" customFormat="1" ht="10.9" customHeight="1" x14ac:dyDescent="0.2">
      <c r="B13" s="32"/>
      <c r="L13" s="32"/>
      <c r="W13" s="233"/>
      <c r="AZ13" s="17" t="s">
        <v>945</v>
      </c>
      <c r="BA13" s="17" t="s">
        <v>1</v>
      </c>
      <c r="BB13" s="17" t="s">
        <v>1</v>
      </c>
      <c r="BC13" s="17" t="s">
        <v>946</v>
      </c>
      <c r="BD13" s="17" t="s">
        <v>81</v>
      </c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  <c r="AZ14" s="17" t="s">
        <v>105</v>
      </c>
      <c r="BA14" s="17" t="s">
        <v>1</v>
      </c>
      <c r="BB14" s="17" t="s">
        <v>1</v>
      </c>
      <c r="BC14" s="17" t="s">
        <v>947</v>
      </c>
      <c r="BD14" s="17" t="s">
        <v>81</v>
      </c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  <c r="AZ15" s="17" t="s">
        <v>107</v>
      </c>
      <c r="BA15" s="17" t="s">
        <v>1</v>
      </c>
      <c r="BB15" s="17" t="s">
        <v>1</v>
      </c>
      <c r="BC15" s="17" t="s">
        <v>948</v>
      </c>
      <c r="BD15" s="17" t="s">
        <v>81</v>
      </c>
    </row>
    <row r="16" spans="2:56" s="1" customFormat="1" ht="6.95" customHeight="1" x14ac:dyDescent="0.2">
      <c r="B16" s="32"/>
      <c r="L16" s="32"/>
      <c r="W16" s="233"/>
      <c r="AZ16" s="17" t="s">
        <v>949</v>
      </c>
      <c r="BA16" s="17" t="s">
        <v>1</v>
      </c>
      <c r="BB16" s="17" t="s">
        <v>1</v>
      </c>
      <c r="BC16" s="17" t="s">
        <v>950</v>
      </c>
      <c r="BD16" s="17" t="s">
        <v>81</v>
      </c>
    </row>
    <row r="17" spans="2:56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  <c r="AZ17" s="17" t="s">
        <v>110</v>
      </c>
      <c r="BA17" s="17" t="s">
        <v>1</v>
      </c>
      <c r="BB17" s="17" t="s">
        <v>1</v>
      </c>
      <c r="BC17" s="17" t="s">
        <v>951</v>
      </c>
      <c r="BD17" s="17" t="s">
        <v>81</v>
      </c>
    </row>
    <row r="18" spans="2:56" s="1" customFormat="1" ht="18" customHeight="1" x14ac:dyDescent="0.2">
      <c r="B18" s="32"/>
      <c r="E18" s="320" t="str">
        <f>'Rekapitulácia stavby'!E14</f>
        <v>Vyplň údaj</v>
      </c>
      <c r="F18" s="277"/>
      <c r="G18" s="277"/>
      <c r="H18" s="277"/>
      <c r="I18" s="27" t="s">
        <v>25</v>
      </c>
      <c r="J18" s="28" t="str">
        <f>'Rekapitulácia stavby'!AN14</f>
        <v>Vyplň údaj</v>
      </c>
      <c r="L18" s="32"/>
      <c r="W18" s="233"/>
    </row>
    <row r="19" spans="2:56" s="1" customFormat="1" ht="6.95" customHeight="1" x14ac:dyDescent="0.2">
      <c r="B19" s="32"/>
      <c r="L19" s="32"/>
      <c r="W19" s="233"/>
    </row>
    <row r="20" spans="2:56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56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56" s="1" customFormat="1" ht="6.95" customHeight="1" x14ac:dyDescent="0.2">
      <c r="B22" s="32"/>
      <c r="L22" s="32"/>
      <c r="W22" s="233"/>
    </row>
    <row r="23" spans="2:56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56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56" s="1" customFormat="1" ht="6.95" customHeight="1" x14ac:dyDescent="0.2">
      <c r="B25" s="32"/>
      <c r="L25" s="32"/>
      <c r="W25" s="233"/>
    </row>
    <row r="26" spans="2:56" s="1" customFormat="1" ht="12" customHeight="1" x14ac:dyDescent="0.2">
      <c r="B26" s="32"/>
      <c r="D26" s="27" t="s">
        <v>31</v>
      </c>
      <c r="L26" s="32"/>
      <c r="W26" s="233"/>
    </row>
    <row r="27" spans="2:56" s="7" customFormat="1" ht="16.5" customHeight="1" x14ac:dyDescent="0.2">
      <c r="B27" s="90"/>
      <c r="E27" s="284" t="s">
        <v>1</v>
      </c>
      <c r="F27" s="284"/>
      <c r="G27" s="284"/>
      <c r="H27" s="284"/>
      <c r="L27" s="90"/>
      <c r="W27" s="234"/>
    </row>
    <row r="28" spans="2:56" s="1" customFormat="1" ht="6.95" customHeight="1" x14ac:dyDescent="0.2">
      <c r="B28" s="32"/>
      <c r="L28" s="32"/>
      <c r="W28" s="233"/>
    </row>
    <row r="29" spans="2:56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56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56" s="1" customFormat="1" ht="14.45" customHeight="1" x14ac:dyDescent="0.2">
      <c r="B31" s="32"/>
      <c r="D31" s="92" t="s">
        <v>118</v>
      </c>
      <c r="J31" s="91">
        <f>J116</f>
        <v>0</v>
      </c>
      <c r="L31" s="32"/>
      <c r="W31" s="233"/>
    </row>
    <row r="32" spans="2:56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ROUND((SUM(BE116:BE123)+SUM(BE143:BE1273)),2)</f>
        <v>0</v>
      </c>
      <c r="G35" s="96"/>
      <c r="H35" s="96"/>
      <c r="I35" s="97">
        <v>0.2</v>
      </c>
      <c r="J35" s="95">
        <f>ROUND(((SUM(BE116:BE123)+SUM(BE143:BE1273))*I35),2)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ROUND((SUM(BF116:BF123)+SUM(BF143:BF1273)),2)</f>
        <v>0</v>
      </c>
      <c r="G36" s="96"/>
      <c r="H36" s="96"/>
      <c r="I36" s="97">
        <v>0.2</v>
      </c>
      <c r="J36" s="95">
        <f>ROUND(((SUM(BF116:BF123)+SUM(BF143:BF1273))*I36),2)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ROUND((SUM(BG116:BG123)+SUM(BG143:BG1273)),2)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ROUND((SUM(BH116:BH123)+SUM(BH143:BH1273)),2)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ROUND((SUM(BI116:BI123)+SUM(BI143:BI1273)),2)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7" t="str">
        <f>E7</f>
        <v>Budova MZVaEZ SR - oprava fasády, II. etapa - verzia 2021</v>
      </c>
      <c r="F85" s="318"/>
      <c r="G85" s="318"/>
      <c r="H85" s="318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98" t="str">
        <f>E9</f>
        <v>3 - Etapa č.II.3 južná, východná a časť severnej dvorovej fasády pôvodného objektu</v>
      </c>
      <c r="F87" s="319"/>
      <c r="G87" s="319"/>
      <c r="H87" s="319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J143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J144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J145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J580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J773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J775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J776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J848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J871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J886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J1156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952</v>
      </c>
      <c r="E107" s="117"/>
      <c r="F107" s="117"/>
      <c r="G107" s="117"/>
      <c r="H107" s="117"/>
      <c r="I107" s="117"/>
      <c r="J107" s="118">
        <f>J1173</f>
        <v>0</v>
      </c>
      <c r="L107" s="115"/>
      <c r="W107" s="236"/>
    </row>
    <row r="108" spans="2:23" s="9" customFormat="1" ht="19.899999999999999" customHeight="1" x14ac:dyDescent="0.2">
      <c r="B108" s="115"/>
      <c r="D108" s="116" t="s">
        <v>953</v>
      </c>
      <c r="E108" s="117"/>
      <c r="F108" s="117"/>
      <c r="G108" s="117"/>
      <c r="H108" s="117"/>
      <c r="I108" s="117"/>
      <c r="J108" s="118">
        <f>J1184</f>
        <v>0</v>
      </c>
      <c r="L108" s="115"/>
      <c r="W108" s="236"/>
    </row>
    <row r="109" spans="2:23" s="9" customFormat="1" ht="19.899999999999999" customHeight="1" x14ac:dyDescent="0.2">
      <c r="B109" s="115"/>
      <c r="D109" s="116" t="s">
        <v>954</v>
      </c>
      <c r="E109" s="117"/>
      <c r="F109" s="117"/>
      <c r="G109" s="117"/>
      <c r="H109" s="117"/>
      <c r="I109" s="117"/>
      <c r="J109" s="118">
        <f>J1190</f>
        <v>0</v>
      </c>
      <c r="L109" s="115"/>
      <c r="W109" s="236"/>
    </row>
    <row r="110" spans="2:23" s="9" customFormat="1" ht="19.899999999999999" customHeight="1" x14ac:dyDescent="0.2">
      <c r="B110" s="115"/>
      <c r="D110" s="116" t="s">
        <v>134</v>
      </c>
      <c r="E110" s="117"/>
      <c r="F110" s="117"/>
      <c r="G110" s="117"/>
      <c r="H110" s="117"/>
      <c r="I110" s="117"/>
      <c r="J110" s="118">
        <f>J1203</f>
        <v>0</v>
      </c>
      <c r="L110" s="115"/>
      <c r="W110" s="236"/>
    </row>
    <row r="111" spans="2:23" s="8" customFormat="1" ht="24.95" customHeight="1" x14ac:dyDescent="0.2">
      <c r="B111" s="111"/>
      <c r="D111" s="112" t="s">
        <v>135</v>
      </c>
      <c r="E111" s="113"/>
      <c r="F111" s="113"/>
      <c r="G111" s="113"/>
      <c r="H111" s="113"/>
      <c r="I111" s="113"/>
      <c r="J111" s="114">
        <f>J1268</f>
        <v>0</v>
      </c>
      <c r="L111" s="111"/>
      <c r="W111" s="235"/>
    </row>
    <row r="112" spans="2:23" s="9" customFormat="1" ht="19.899999999999999" customHeight="1" x14ac:dyDescent="0.2">
      <c r="B112" s="115"/>
      <c r="D112" s="116" t="s">
        <v>136</v>
      </c>
      <c r="E112" s="117"/>
      <c r="F112" s="117"/>
      <c r="G112" s="117"/>
      <c r="H112" s="117"/>
      <c r="I112" s="117"/>
      <c r="J112" s="118">
        <f>J1269</f>
        <v>0</v>
      </c>
      <c r="L112" s="115"/>
      <c r="W112" s="236"/>
    </row>
    <row r="113" spans="2:65" s="8" customFormat="1" ht="24.95" customHeight="1" x14ac:dyDescent="0.2">
      <c r="B113" s="111"/>
      <c r="D113" s="112" t="s">
        <v>137</v>
      </c>
      <c r="E113" s="113"/>
      <c r="F113" s="113"/>
      <c r="G113" s="113"/>
      <c r="H113" s="113"/>
      <c r="I113" s="113"/>
      <c r="J113" s="114">
        <f>J1272</f>
        <v>0</v>
      </c>
      <c r="L113" s="111"/>
      <c r="W113" s="235"/>
    </row>
    <row r="114" spans="2:65" s="1" customFormat="1" ht="21.75" customHeight="1" x14ac:dyDescent="0.2">
      <c r="B114" s="32"/>
      <c r="L114" s="32"/>
      <c r="W114" s="233"/>
    </row>
    <row r="115" spans="2:65" s="1" customFormat="1" ht="6.95" customHeight="1" x14ac:dyDescent="0.2">
      <c r="B115" s="32"/>
      <c r="L115" s="32"/>
      <c r="W115" s="233"/>
    </row>
    <row r="116" spans="2:65" s="1" customFormat="1" ht="29.25" customHeight="1" x14ac:dyDescent="0.2">
      <c r="B116" s="32"/>
      <c r="C116" s="110" t="s">
        <v>138</v>
      </c>
      <c r="J116" s="119">
        <f>ROUND(J117+J118+J119+J120+J121+J122,2)</f>
        <v>0</v>
      </c>
      <c r="L116" s="32"/>
      <c r="N116" s="120" t="s">
        <v>36</v>
      </c>
      <c r="W116" s="233"/>
    </row>
    <row r="117" spans="2:65" s="1" customFormat="1" ht="18" customHeight="1" x14ac:dyDescent="0.2">
      <c r="B117" s="121"/>
      <c r="C117" s="122"/>
      <c r="D117" s="321" t="s">
        <v>139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ref="BE117:BE122" si="0">IF(N117="základná",J117,0)</f>
        <v>0</v>
      </c>
      <c r="BF117" s="127">
        <f t="shared" ref="BF117:BF122" si="1">IF(N117="znížená",J117,0)</f>
        <v>0</v>
      </c>
      <c r="BG117" s="127">
        <f t="shared" ref="BG117:BG122" si="2">IF(N117="zákl. prenesená",J117,0)</f>
        <v>0</v>
      </c>
      <c r="BH117" s="127">
        <f t="shared" ref="BH117:BH122" si="3">IF(N117="zníž. prenesená",J117,0)</f>
        <v>0</v>
      </c>
      <c r="BI117" s="127">
        <f t="shared" ref="BI117:BI122" si="4">IF(N117="nulová",J117,0)</f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141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321" t="s">
        <v>142</v>
      </c>
      <c r="E119" s="322"/>
      <c r="F119" s="322"/>
      <c r="G119" s="122"/>
      <c r="H119" s="122"/>
      <c r="I119" s="122"/>
      <c r="J119" s="124"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140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ht="18" customHeight="1" x14ac:dyDescent="0.2">
      <c r="B120" s="121"/>
      <c r="C120" s="122"/>
      <c r="D120" s="321" t="s">
        <v>143</v>
      </c>
      <c r="E120" s="322"/>
      <c r="F120" s="322"/>
      <c r="G120" s="122"/>
      <c r="H120" s="122"/>
      <c r="I120" s="122"/>
      <c r="J120" s="124">
        <v>0</v>
      </c>
      <c r="K120" s="122"/>
      <c r="L120" s="121"/>
      <c r="M120" s="122"/>
      <c r="N120" s="125" t="s">
        <v>38</v>
      </c>
      <c r="O120" s="122"/>
      <c r="P120" s="122"/>
      <c r="Q120" s="122"/>
      <c r="R120" s="122"/>
      <c r="S120" s="122"/>
      <c r="T120" s="122"/>
      <c r="U120" s="122"/>
      <c r="V120" s="122"/>
      <c r="W120" s="237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6" t="s">
        <v>140</v>
      </c>
      <c r="AZ120" s="122"/>
      <c r="BA120" s="122"/>
      <c r="BB120" s="122"/>
      <c r="BC120" s="122"/>
      <c r="BD120" s="122"/>
      <c r="BE120" s="127">
        <f t="shared" si="0"/>
        <v>0</v>
      </c>
      <c r="BF120" s="127">
        <f t="shared" si="1"/>
        <v>0</v>
      </c>
      <c r="BG120" s="127">
        <f t="shared" si="2"/>
        <v>0</v>
      </c>
      <c r="BH120" s="127">
        <f t="shared" si="3"/>
        <v>0</v>
      </c>
      <c r="BI120" s="127">
        <f t="shared" si="4"/>
        <v>0</v>
      </c>
      <c r="BJ120" s="126" t="s">
        <v>81</v>
      </c>
      <c r="BK120" s="122"/>
      <c r="BL120" s="122"/>
      <c r="BM120" s="122"/>
    </row>
    <row r="121" spans="2:65" s="1" customFormat="1" ht="18" customHeight="1" x14ac:dyDescent="0.2">
      <c r="B121" s="121"/>
      <c r="C121" s="122"/>
      <c r="D121" s="321" t="s">
        <v>144</v>
      </c>
      <c r="E121" s="322"/>
      <c r="F121" s="322"/>
      <c r="G121" s="122"/>
      <c r="H121" s="122"/>
      <c r="I121" s="122"/>
      <c r="J121" s="124">
        <v>0</v>
      </c>
      <c r="K121" s="122"/>
      <c r="L121" s="121"/>
      <c r="M121" s="122"/>
      <c r="N121" s="125" t="s">
        <v>38</v>
      </c>
      <c r="O121" s="122"/>
      <c r="P121" s="122"/>
      <c r="Q121" s="122"/>
      <c r="R121" s="122"/>
      <c r="S121" s="122"/>
      <c r="T121" s="122"/>
      <c r="U121" s="122"/>
      <c r="V121" s="122"/>
      <c r="W121" s="237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6" t="s">
        <v>140</v>
      </c>
      <c r="AZ121" s="122"/>
      <c r="BA121" s="122"/>
      <c r="BB121" s="122"/>
      <c r="BC121" s="122"/>
      <c r="BD121" s="122"/>
      <c r="BE121" s="127">
        <f t="shared" si="0"/>
        <v>0</v>
      </c>
      <c r="BF121" s="127">
        <f t="shared" si="1"/>
        <v>0</v>
      </c>
      <c r="BG121" s="127">
        <f t="shared" si="2"/>
        <v>0</v>
      </c>
      <c r="BH121" s="127">
        <f t="shared" si="3"/>
        <v>0</v>
      </c>
      <c r="BI121" s="127">
        <f t="shared" si="4"/>
        <v>0</v>
      </c>
      <c r="BJ121" s="126" t="s">
        <v>81</v>
      </c>
      <c r="BK121" s="122"/>
      <c r="BL121" s="122"/>
      <c r="BM121" s="122"/>
    </row>
    <row r="122" spans="2:65" s="1" customFormat="1" ht="18" customHeight="1" x14ac:dyDescent="0.2">
      <c r="B122" s="121"/>
      <c r="C122" s="122"/>
      <c r="D122" s="123" t="s">
        <v>145</v>
      </c>
      <c r="E122" s="122"/>
      <c r="F122" s="122"/>
      <c r="G122" s="122"/>
      <c r="H122" s="122"/>
      <c r="I122" s="122"/>
      <c r="J122" s="124">
        <f>ROUND(J30*T122,2)</f>
        <v>0</v>
      </c>
      <c r="K122" s="122"/>
      <c r="L122" s="121"/>
      <c r="M122" s="122"/>
      <c r="N122" s="125" t="s">
        <v>38</v>
      </c>
      <c r="O122" s="122"/>
      <c r="P122" s="122"/>
      <c r="Q122" s="122"/>
      <c r="R122" s="122"/>
      <c r="S122" s="122"/>
      <c r="T122" s="122"/>
      <c r="U122" s="122"/>
      <c r="V122" s="122"/>
      <c r="W122" s="237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6" t="s">
        <v>146</v>
      </c>
      <c r="AZ122" s="122"/>
      <c r="BA122" s="122"/>
      <c r="BB122" s="122"/>
      <c r="BC122" s="122"/>
      <c r="BD122" s="122"/>
      <c r="BE122" s="127">
        <f t="shared" si="0"/>
        <v>0</v>
      </c>
      <c r="BF122" s="127">
        <f t="shared" si="1"/>
        <v>0</v>
      </c>
      <c r="BG122" s="127">
        <f t="shared" si="2"/>
        <v>0</v>
      </c>
      <c r="BH122" s="127">
        <f t="shared" si="3"/>
        <v>0</v>
      </c>
      <c r="BI122" s="127">
        <f t="shared" si="4"/>
        <v>0</v>
      </c>
      <c r="BJ122" s="126" t="s">
        <v>81</v>
      </c>
      <c r="BK122" s="122"/>
      <c r="BL122" s="122"/>
      <c r="BM122" s="122"/>
    </row>
    <row r="123" spans="2:65" s="1" customFormat="1" x14ac:dyDescent="0.2">
      <c r="B123" s="32"/>
      <c r="L123" s="32"/>
      <c r="W123" s="233"/>
    </row>
    <row r="124" spans="2:65" s="1" customFormat="1" ht="29.25" customHeight="1" x14ac:dyDescent="0.2">
      <c r="B124" s="32"/>
      <c r="C124" s="128" t="s">
        <v>147</v>
      </c>
      <c r="D124" s="100"/>
      <c r="E124" s="100"/>
      <c r="F124" s="100"/>
      <c r="G124" s="100"/>
      <c r="H124" s="100"/>
      <c r="I124" s="100"/>
      <c r="J124" s="129">
        <f>ROUND(J96+J116,2)</f>
        <v>0</v>
      </c>
      <c r="K124" s="100"/>
      <c r="L124" s="32"/>
      <c r="W124" s="233"/>
    </row>
    <row r="125" spans="2:65" s="1" customFormat="1" ht="6.95" customHeight="1" x14ac:dyDescent="0.2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  <c r="W125" s="233"/>
    </row>
    <row r="126" spans="2:65" x14ac:dyDescent="0.2">
      <c r="W126" s="232"/>
    </row>
    <row r="127" spans="2:65" x14ac:dyDescent="0.2">
      <c r="W127" s="232"/>
    </row>
    <row r="128" spans="2:65" x14ac:dyDescent="0.2">
      <c r="W128" s="232"/>
    </row>
    <row r="129" spans="2:63" s="1" customFormat="1" ht="6.95" customHeight="1" x14ac:dyDescent="0.2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  <c r="W129" s="233"/>
    </row>
    <row r="130" spans="2:63" s="1" customFormat="1" ht="24.95" customHeight="1" x14ac:dyDescent="0.2">
      <c r="B130" s="32"/>
      <c r="C130" s="21" t="s">
        <v>148</v>
      </c>
      <c r="L130" s="32"/>
      <c r="W130" s="233"/>
    </row>
    <row r="131" spans="2:63" s="1" customFormat="1" ht="6.95" customHeight="1" x14ac:dyDescent="0.2">
      <c r="B131" s="32"/>
      <c r="L131" s="32"/>
      <c r="W131" s="233"/>
    </row>
    <row r="132" spans="2:63" s="1" customFormat="1" ht="12" customHeight="1" x14ac:dyDescent="0.2">
      <c r="B132" s="32"/>
      <c r="C132" s="27" t="s">
        <v>15</v>
      </c>
      <c r="L132" s="32"/>
      <c r="W132" s="233"/>
    </row>
    <row r="133" spans="2:63" s="1" customFormat="1" ht="16.5" customHeight="1" x14ac:dyDescent="0.2">
      <c r="B133" s="32"/>
      <c r="E133" s="317" t="str">
        <f>E7</f>
        <v>Budova MZVaEZ SR - oprava fasády, II. etapa - verzia 2021</v>
      </c>
      <c r="F133" s="318"/>
      <c r="G133" s="318"/>
      <c r="H133" s="318"/>
      <c r="L133" s="32"/>
      <c r="W133" s="233"/>
    </row>
    <row r="134" spans="2:63" s="1" customFormat="1" ht="12" customHeight="1" x14ac:dyDescent="0.2">
      <c r="B134" s="32"/>
      <c r="C134" s="27" t="s">
        <v>109</v>
      </c>
      <c r="L134" s="32"/>
      <c r="W134" s="233"/>
    </row>
    <row r="135" spans="2:63" s="1" customFormat="1" ht="30" customHeight="1" x14ac:dyDescent="0.2">
      <c r="B135" s="32"/>
      <c r="E135" s="298" t="str">
        <f>E9</f>
        <v>3 - Etapa č.II.3 južná, východná a časť severnej dvorovej fasády pôvodného objektu</v>
      </c>
      <c r="F135" s="319"/>
      <c r="G135" s="319"/>
      <c r="H135" s="319"/>
      <c r="L135" s="32"/>
      <c r="W135" s="233"/>
    </row>
    <row r="136" spans="2:63" s="1" customFormat="1" ht="6.95" customHeight="1" x14ac:dyDescent="0.2">
      <c r="B136" s="32"/>
      <c r="L136" s="32"/>
      <c r="W136" s="233"/>
    </row>
    <row r="137" spans="2:63" s="1" customFormat="1" ht="12" customHeight="1" x14ac:dyDescent="0.2">
      <c r="B137" s="32"/>
      <c r="C137" s="27" t="s">
        <v>19</v>
      </c>
      <c r="F137" s="25" t="str">
        <f>F12</f>
        <v>Bratislava</v>
      </c>
      <c r="I137" s="27" t="s">
        <v>21</v>
      </c>
      <c r="J137" s="55" t="str">
        <f>IF(J12="","",J12)</f>
        <v>12. 8. 2021</v>
      </c>
      <c r="L137" s="32"/>
      <c r="W137" s="233"/>
    </row>
    <row r="138" spans="2:63" s="1" customFormat="1" ht="6.95" customHeight="1" x14ac:dyDescent="0.2">
      <c r="B138" s="32"/>
      <c r="L138" s="32"/>
      <c r="W138" s="233"/>
    </row>
    <row r="139" spans="2:63" s="1" customFormat="1" ht="25.7" customHeight="1" x14ac:dyDescent="0.2">
      <c r="B139" s="32"/>
      <c r="C139" s="27" t="s">
        <v>23</v>
      </c>
      <c r="F139" s="25" t="str">
        <f>E15</f>
        <v>MZVaEZ SR</v>
      </c>
      <c r="I139" s="27" t="s">
        <v>28</v>
      </c>
      <c r="J139" s="30" t="str">
        <f>E21</f>
        <v>Ing. arch. Alexander Schleicher, PhD.</v>
      </c>
      <c r="L139" s="32"/>
      <c r="W139" s="233"/>
    </row>
    <row r="140" spans="2:63" s="1" customFormat="1" ht="15.2" customHeight="1" x14ac:dyDescent="0.2">
      <c r="B140" s="32"/>
      <c r="C140" s="27" t="s">
        <v>26</v>
      </c>
      <c r="F140" s="25" t="str">
        <f>IF(E18="","",E18)</f>
        <v>Vyplň údaj</v>
      </c>
      <c r="I140" s="27" t="s">
        <v>30</v>
      </c>
      <c r="J140" s="30" t="str">
        <f>E24</f>
        <v>Rosoft s.r.o.</v>
      </c>
      <c r="L140" s="32"/>
      <c r="W140" s="233"/>
    </row>
    <row r="141" spans="2:63" s="1" customFormat="1" ht="10.35" customHeight="1" x14ac:dyDescent="0.2">
      <c r="B141" s="32"/>
      <c r="L141" s="32"/>
      <c r="W141" s="233"/>
    </row>
    <row r="142" spans="2:63" s="10" customFormat="1" ht="36" x14ac:dyDescent="0.2">
      <c r="B142" s="130"/>
      <c r="C142" s="131" t="s">
        <v>149</v>
      </c>
      <c r="D142" s="132" t="s">
        <v>57</v>
      </c>
      <c r="E142" s="132" t="s">
        <v>53</v>
      </c>
      <c r="F142" s="132" t="s">
        <v>54</v>
      </c>
      <c r="G142" s="132" t="s">
        <v>150</v>
      </c>
      <c r="H142" s="132" t="s">
        <v>151</v>
      </c>
      <c r="I142" s="132" t="s">
        <v>152</v>
      </c>
      <c r="J142" s="133" t="s">
        <v>121</v>
      </c>
      <c r="K142" s="134" t="s">
        <v>153</v>
      </c>
      <c r="L142" s="130"/>
      <c r="M142" s="61" t="s">
        <v>1</v>
      </c>
      <c r="N142" s="62" t="s">
        <v>36</v>
      </c>
      <c r="O142" s="62" t="s">
        <v>154</v>
      </c>
      <c r="P142" s="62" t="s">
        <v>155</v>
      </c>
      <c r="Q142" s="62" t="s">
        <v>156</v>
      </c>
      <c r="R142" s="62" t="s">
        <v>157</v>
      </c>
      <c r="S142" s="62" t="s">
        <v>158</v>
      </c>
      <c r="T142" s="63" t="s">
        <v>159</v>
      </c>
      <c r="W142" s="258" t="s">
        <v>2360</v>
      </c>
    </row>
    <row r="143" spans="2:63" s="1" customFormat="1" ht="22.9" customHeight="1" x14ac:dyDescent="0.25">
      <c r="B143" s="32"/>
      <c r="C143" s="66" t="s">
        <v>117</v>
      </c>
      <c r="J143" s="135">
        <f>BK143</f>
        <v>0</v>
      </c>
      <c r="L143" s="32"/>
      <c r="M143" s="64"/>
      <c r="N143" s="56"/>
      <c r="O143" s="56"/>
      <c r="P143" s="136">
        <f>P144+P775+P1268+P1272</f>
        <v>0</v>
      </c>
      <c r="Q143" s="56"/>
      <c r="R143" s="136">
        <f>R144+R775+R1268+R1272</f>
        <v>226.20112410999999</v>
      </c>
      <c r="S143" s="56"/>
      <c r="T143" s="137">
        <f>T144+T775+T1268+T1272</f>
        <v>126.47253238</v>
      </c>
      <c r="W143" s="233"/>
      <c r="AT143" s="17" t="s">
        <v>71</v>
      </c>
      <c r="AU143" s="17" t="s">
        <v>123</v>
      </c>
      <c r="BK143" s="138">
        <f>BK144+BK775+BK1268+BK1272</f>
        <v>0</v>
      </c>
    </row>
    <row r="144" spans="2:63" s="11" customFormat="1" ht="25.9" customHeight="1" x14ac:dyDescent="0.2">
      <c r="B144" s="139"/>
      <c r="D144" s="140" t="s">
        <v>71</v>
      </c>
      <c r="E144" s="141" t="s">
        <v>160</v>
      </c>
      <c r="F144" s="141" t="s">
        <v>161</v>
      </c>
      <c r="I144" s="142"/>
      <c r="J144" s="143">
        <f>BK144</f>
        <v>0</v>
      </c>
      <c r="L144" s="139"/>
      <c r="M144" s="144"/>
      <c r="P144" s="145">
        <f>P145+P580+P773</f>
        <v>0</v>
      </c>
      <c r="R144" s="145">
        <f>R145+R580+R773</f>
        <v>224.54664968999998</v>
      </c>
      <c r="T144" s="146">
        <f>T145+T580+T773</f>
        <v>123.64690188</v>
      </c>
      <c r="W144" s="238"/>
      <c r="AR144" s="140" t="s">
        <v>87</v>
      </c>
      <c r="AT144" s="147" t="s">
        <v>71</v>
      </c>
      <c r="AU144" s="147" t="s">
        <v>72</v>
      </c>
      <c r="AY144" s="140" t="s">
        <v>162</v>
      </c>
      <c r="BK144" s="148">
        <f>BK145+BK580+BK773</f>
        <v>0</v>
      </c>
    </row>
    <row r="145" spans="2:65" s="11" customFormat="1" ht="22.9" customHeight="1" x14ac:dyDescent="0.2">
      <c r="B145" s="139"/>
      <c r="D145" s="140" t="s">
        <v>71</v>
      </c>
      <c r="E145" s="149" t="s">
        <v>93</v>
      </c>
      <c r="F145" s="149" t="s">
        <v>163</v>
      </c>
      <c r="I145" s="142"/>
      <c r="J145" s="150">
        <f>BK145</f>
        <v>0</v>
      </c>
      <c r="L145" s="139"/>
      <c r="M145" s="144"/>
      <c r="P145" s="145">
        <f>SUM(P146:P579)</f>
        <v>0</v>
      </c>
      <c r="R145" s="145">
        <f>SUM(R146:R579)</f>
        <v>124.44391630999999</v>
      </c>
      <c r="T145" s="146">
        <f>SUM(T146:T579)</f>
        <v>0</v>
      </c>
      <c r="W145" s="238"/>
      <c r="AR145" s="140" t="s">
        <v>77</v>
      </c>
      <c r="AT145" s="147" t="s">
        <v>71</v>
      </c>
      <c r="AU145" s="147" t="s">
        <v>77</v>
      </c>
      <c r="AY145" s="140" t="s">
        <v>162</v>
      </c>
      <c r="BK145" s="148">
        <f>SUM(BK146:BK579)</f>
        <v>0</v>
      </c>
    </row>
    <row r="146" spans="2:65" s="1" customFormat="1" ht="24.2" customHeight="1" x14ac:dyDescent="0.2">
      <c r="B146" s="121"/>
      <c r="C146" s="151" t="s">
        <v>77</v>
      </c>
      <c r="D146" s="151" t="s">
        <v>164</v>
      </c>
      <c r="E146" s="152" t="s">
        <v>165</v>
      </c>
      <c r="F146" s="153" t="s">
        <v>166</v>
      </c>
      <c r="G146" s="154" t="s">
        <v>167</v>
      </c>
      <c r="H146" s="155">
        <v>370.73</v>
      </c>
      <c r="I146" s="156"/>
      <c r="J146" s="157">
        <f>ROUND(I146*H146,2)</f>
        <v>0</v>
      </c>
      <c r="K146" s="158"/>
      <c r="L146" s="32"/>
      <c r="M146" s="159" t="s">
        <v>1</v>
      </c>
      <c r="N146" s="120" t="s">
        <v>38</v>
      </c>
      <c r="P146" s="160">
        <f>O146*H146</f>
        <v>0</v>
      </c>
      <c r="Q146" s="160">
        <v>1.9000000000000004E-4</v>
      </c>
      <c r="R146" s="160">
        <f>Q146*H146</f>
        <v>7.0438700000000021E-2</v>
      </c>
      <c r="S146" s="160">
        <v>0</v>
      </c>
      <c r="T146" s="161">
        <f>S146*H146</f>
        <v>0</v>
      </c>
      <c r="W146" s="245"/>
      <c r="AR146" s="162" t="s">
        <v>87</v>
      </c>
      <c r="AT146" s="162" t="s">
        <v>164</v>
      </c>
      <c r="AU146" s="162" t="s">
        <v>81</v>
      </c>
      <c r="AY146" s="17" t="s">
        <v>162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81</v>
      </c>
      <c r="BK146" s="163">
        <f>ROUND(I146*H146,2)</f>
        <v>0</v>
      </c>
      <c r="BL146" s="17" t="s">
        <v>87</v>
      </c>
      <c r="BM146" s="162" t="s">
        <v>955</v>
      </c>
    </row>
    <row r="147" spans="2:65" s="12" customFormat="1" x14ac:dyDescent="0.2">
      <c r="B147" s="164"/>
      <c r="D147" s="165" t="s">
        <v>169</v>
      </c>
      <c r="E147" s="166" t="s">
        <v>1</v>
      </c>
      <c r="F147" s="167" t="s">
        <v>705</v>
      </c>
      <c r="H147" s="166" t="s">
        <v>1</v>
      </c>
      <c r="I147" s="168"/>
      <c r="L147" s="164"/>
      <c r="M147" s="169"/>
      <c r="T147" s="170"/>
      <c r="W147" s="239"/>
      <c r="AT147" s="166" t="s">
        <v>169</v>
      </c>
      <c r="AU147" s="166" t="s">
        <v>81</v>
      </c>
      <c r="AV147" s="12" t="s">
        <v>77</v>
      </c>
      <c r="AW147" s="12" t="s">
        <v>29</v>
      </c>
      <c r="AX147" s="12" t="s">
        <v>72</v>
      </c>
      <c r="AY147" s="166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956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957</v>
      </c>
      <c r="H149" s="174">
        <v>43.2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958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959</v>
      </c>
      <c r="H151" s="174">
        <v>2.7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2" customFormat="1" x14ac:dyDescent="0.2">
      <c r="B152" s="164"/>
      <c r="D152" s="165" t="s">
        <v>169</v>
      </c>
      <c r="E152" s="166" t="s">
        <v>1</v>
      </c>
      <c r="F152" s="167" t="s">
        <v>172</v>
      </c>
      <c r="H152" s="166" t="s">
        <v>1</v>
      </c>
      <c r="I152" s="168"/>
      <c r="L152" s="164"/>
      <c r="M152" s="169"/>
      <c r="T152" s="170"/>
      <c r="W152" s="239"/>
      <c r="AT152" s="166" t="s">
        <v>169</v>
      </c>
      <c r="AU152" s="166" t="s">
        <v>81</v>
      </c>
      <c r="AV152" s="12" t="s">
        <v>77</v>
      </c>
      <c r="AW152" s="12" t="s">
        <v>29</v>
      </c>
      <c r="AX152" s="12" t="s">
        <v>72</v>
      </c>
      <c r="AY152" s="166" t="s">
        <v>162</v>
      </c>
    </row>
    <row r="153" spans="2:65" s="13" customFormat="1" x14ac:dyDescent="0.2">
      <c r="B153" s="171"/>
      <c r="D153" s="165" t="s">
        <v>169</v>
      </c>
      <c r="E153" s="172" t="s">
        <v>1</v>
      </c>
      <c r="F153" s="173" t="s">
        <v>960</v>
      </c>
      <c r="H153" s="174">
        <v>185.76</v>
      </c>
      <c r="I153" s="175"/>
      <c r="L153" s="171"/>
      <c r="M153" s="176"/>
      <c r="T153" s="177"/>
      <c r="W153" s="240"/>
      <c r="AT153" s="172" t="s">
        <v>169</v>
      </c>
      <c r="AU153" s="172" t="s">
        <v>81</v>
      </c>
      <c r="AV153" s="13" t="s">
        <v>81</v>
      </c>
      <c r="AW153" s="13" t="s">
        <v>29</v>
      </c>
      <c r="AX153" s="13" t="s">
        <v>72</v>
      </c>
      <c r="AY153" s="172" t="s">
        <v>162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961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3" customFormat="1" x14ac:dyDescent="0.2">
      <c r="B155" s="171"/>
      <c r="D155" s="165" t="s">
        <v>169</v>
      </c>
      <c r="E155" s="172" t="s">
        <v>1</v>
      </c>
      <c r="F155" s="173" t="s">
        <v>962</v>
      </c>
      <c r="H155" s="174">
        <v>3.6</v>
      </c>
      <c r="I155" s="175"/>
      <c r="L155" s="171"/>
      <c r="M155" s="176"/>
      <c r="T155" s="177"/>
      <c r="W155" s="240"/>
      <c r="AT155" s="172" t="s">
        <v>169</v>
      </c>
      <c r="AU155" s="172" t="s">
        <v>81</v>
      </c>
      <c r="AV155" s="13" t="s">
        <v>81</v>
      </c>
      <c r="AW155" s="13" t="s">
        <v>29</v>
      </c>
      <c r="AX155" s="13" t="s">
        <v>72</v>
      </c>
      <c r="AY155" s="172" t="s">
        <v>162</v>
      </c>
    </row>
    <row r="156" spans="2:65" s="12" customFormat="1" x14ac:dyDescent="0.2">
      <c r="B156" s="164"/>
      <c r="D156" s="165" t="s">
        <v>169</v>
      </c>
      <c r="E156" s="166" t="s">
        <v>1</v>
      </c>
      <c r="F156" s="167" t="s">
        <v>963</v>
      </c>
      <c r="H156" s="166" t="s">
        <v>1</v>
      </c>
      <c r="I156" s="168"/>
      <c r="L156" s="164"/>
      <c r="M156" s="169"/>
      <c r="T156" s="170"/>
      <c r="W156" s="239"/>
      <c r="AT156" s="166" t="s">
        <v>169</v>
      </c>
      <c r="AU156" s="166" t="s">
        <v>81</v>
      </c>
      <c r="AV156" s="12" t="s">
        <v>77</v>
      </c>
      <c r="AW156" s="12" t="s">
        <v>29</v>
      </c>
      <c r="AX156" s="12" t="s">
        <v>72</v>
      </c>
      <c r="AY156" s="166" t="s">
        <v>162</v>
      </c>
    </row>
    <row r="157" spans="2:65" s="13" customFormat="1" x14ac:dyDescent="0.2">
      <c r="B157" s="171"/>
      <c r="D157" s="165" t="s">
        <v>169</v>
      </c>
      <c r="E157" s="172" t="s">
        <v>1</v>
      </c>
      <c r="F157" s="173" t="s">
        <v>964</v>
      </c>
      <c r="H157" s="174">
        <v>3.24</v>
      </c>
      <c r="I157" s="175"/>
      <c r="L157" s="171"/>
      <c r="M157" s="176"/>
      <c r="T157" s="177"/>
      <c r="W157" s="240"/>
      <c r="AT157" s="172" t="s">
        <v>169</v>
      </c>
      <c r="AU157" s="172" t="s">
        <v>81</v>
      </c>
      <c r="AV157" s="13" t="s">
        <v>81</v>
      </c>
      <c r="AW157" s="13" t="s">
        <v>29</v>
      </c>
      <c r="AX157" s="13" t="s">
        <v>72</v>
      </c>
      <c r="AY157" s="172" t="s">
        <v>162</v>
      </c>
    </row>
    <row r="158" spans="2:65" s="12" customFormat="1" x14ac:dyDescent="0.2">
      <c r="B158" s="164"/>
      <c r="D158" s="165" t="s">
        <v>169</v>
      </c>
      <c r="E158" s="166" t="s">
        <v>1</v>
      </c>
      <c r="F158" s="167" t="s">
        <v>965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65" s="13" customFormat="1" x14ac:dyDescent="0.2">
      <c r="B159" s="171"/>
      <c r="D159" s="165" t="s">
        <v>169</v>
      </c>
      <c r="E159" s="172" t="s">
        <v>1</v>
      </c>
      <c r="F159" s="173" t="s">
        <v>966</v>
      </c>
      <c r="H159" s="174">
        <v>12.96</v>
      </c>
      <c r="I159" s="175"/>
      <c r="L159" s="171"/>
      <c r="M159" s="176"/>
      <c r="T159" s="177"/>
      <c r="W159" s="240"/>
      <c r="AT159" s="172" t="s">
        <v>169</v>
      </c>
      <c r="AU159" s="172" t="s">
        <v>81</v>
      </c>
      <c r="AV159" s="13" t="s">
        <v>81</v>
      </c>
      <c r="AW159" s="13" t="s">
        <v>29</v>
      </c>
      <c r="AX159" s="13" t="s">
        <v>72</v>
      </c>
      <c r="AY159" s="172" t="s">
        <v>162</v>
      </c>
    </row>
    <row r="160" spans="2:65" s="12" customFormat="1" x14ac:dyDescent="0.2">
      <c r="B160" s="164"/>
      <c r="D160" s="165" t="s">
        <v>169</v>
      </c>
      <c r="E160" s="166" t="s">
        <v>1</v>
      </c>
      <c r="F160" s="167" t="s">
        <v>967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51" s="13" customFormat="1" x14ac:dyDescent="0.2">
      <c r="B161" s="171"/>
      <c r="D161" s="165" t="s">
        <v>169</v>
      </c>
      <c r="E161" s="172" t="s">
        <v>1</v>
      </c>
      <c r="F161" s="173" t="s">
        <v>968</v>
      </c>
      <c r="H161" s="174">
        <v>6.48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51" s="12" customFormat="1" x14ac:dyDescent="0.2">
      <c r="B162" s="164"/>
      <c r="D162" s="165" t="s">
        <v>169</v>
      </c>
      <c r="E162" s="166" t="s">
        <v>1</v>
      </c>
      <c r="F162" s="167" t="s">
        <v>969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51" s="13" customFormat="1" x14ac:dyDescent="0.2">
      <c r="B163" s="171"/>
      <c r="D163" s="165" t="s">
        <v>169</v>
      </c>
      <c r="E163" s="172" t="s">
        <v>1</v>
      </c>
      <c r="F163" s="173" t="s">
        <v>970</v>
      </c>
      <c r="H163" s="174">
        <v>2.4500000000000002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51" s="12" customFormat="1" x14ac:dyDescent="0.2">
      <c r="B164" s="164"/>
      <c r="D164" s="165" t="s">
        <v>169</v>
      </c>
      <c r="E164" s="166" t="s">
        <v>1</v>
      </c>
      <c r="F164" s="167" t="s">
        <v>971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51" s="13" customFormat="1" x14ac:dyDescent="0.2">
      <c r="B165" s="171"/>
      <c r="D165" s="165" t="s">
        <v>169</v>
      </c>
      <c r="E165" s="172" t="s">
        <v>1</v>
      </c>
      <c r="F165" s="173" t="s">
        <v>972</v>
      </c>
      <c r="H165" s="174">
        <v>30.24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51" s="12" customFormat="1" x14ac:dyDescent="0.2">
      <c r="B166" s="164"/>
      <c r="D166" s="165" t="s">
        <v>169</v>
      </c>
      <c r="E166" s="166" t="s">
        <v>1</v>
      </c>
      <c r="F166" s="167" t="s">
        <v>973</v>
      </c>
      <c r="H166" s="166" t="s">
        <v>1</v>
      </c>
      <c r="I166" s="168"/>
      <c r="L166" s="164"/>
      <c r="M166" s="169"/>
      <c r="T166" s="170"/>
      <c r="W166" s="239"/>
      <c r="AT166" s="166" t="s">
        <v>169</v>
      </c>
      <c r="AU166" s="166" t="s">
        <v>81</v>
      </c>
      <c r="AV166" s="12" t="s">
        <v>77</v>
      </c>
      <c r="AW166" s="12" t="s">
        <v>29</v>
      </c>
      <c r="AX166" s="12" t="s">
        <v>72</v>
      </c>
      <c r="AY166" s="166" t="s">
        <v>162</v>
      </c>
    </row>
    <row r="167" spans="2:51" s="13" customFormat="1" x14ac:dyDescent="0.2">
      <c r="B167" s="171"/>
      <c r="D167" s="165" t="s">
        <v>169</v>
      </c>
      <c r="E167" s="172" t="s">
        <v>1</v>
      </c>
      <c r="F167" s="173" t="s">
        <v>974</v>
      </c>
      <c r="H167" s="174">
        <v>33.6</v>
      </c>
      <c r="I167" s="175"/>
      <c r="L167" s="171"/>
      <c r="M167" s="176"/>
      <c r="T167" s="177"/>
      <c r="W167" s="240"/>
      <c r="AT167" s="172" t="s">
        <v>169</v>
      </c>
      <c r="AU167" s="172" t="s">
        <v>81</v>
      </c>
      <c r="AV167" s="13" t="s">
        <v>81</v>
      </c>
      <c r="AW167" s="13" t="s">
        <v>29</v>
      </c>
      <c r="AX167" s="13" t="s">
        <v>72</v>
      </c>
      <c r="AY167" s="172" t="s">
        <v>162</v>
      </c>
    </row>
    <row r="168" spans="2:51" s="12" customFormat="1" x14ac:dyDescent="0.2">
      <c r="B168" s="164"/>
      <c r="D168" s="165" t="s">
        <v>169</v>
      </c>
      <c r="E168" s="166" t="s">
        <v>1</v>
      </c>
      <c r="F168" s="167" t="s">
        <v>975</v>
      </c>
      <c r="H168" s="166" t="s">
        <v>1</v>
      </c>
      <c r="I168" s="168"/>
      <c r="L168" s="164"/>
      <c r="M168" s="169"/>
      <c r="T168" s="170"/>
      <c r="W168" s="239"/>
      <c r="AT168" s="166" t="s">
        <v>169</v>
      </c>
      <c r="AU168" s="166" t="s">
        <v>81</v>
      </c>
      <c r="AV168" s="12" t="s">
        <v>77</v>
      </c>
      <c r="AW168" s="12" t="s">
        <v>29</v>
      </c>
      <c r="AX168" s="12" t="s">
        <v>72</v>
      </c>
      <c r="AY168" s="166" t="s">
        <v>162</v>
      </c>
    </row>
    <row r="169" spans="2:51" s="13" customFormat="1" x14ac:dyDescent="0.2">
      <c r="B169" s="171"/>
      <c r="D169" s="165" t="s">
        <v>169</v>
      </c>
      <c r="E169" s="172" t="s">
        <v>1</v>
      </c>
      <c r="F169" s="173" t="s">
        <v>976</v>
      </c>
      <c r="H169" s="174">
        <v>16.8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51" s="12" customFormat="1" x14ac:dyDescent="0.2">
      <c r="B170" s="164"/>
      <c r="D170" s="165" t="s">
        <v>169</v>
      </c>
      <c r="E170" s="166" t="s">
        <v>1</v>
      </c>
      <c r="F170" s="167" t="s">
        <v>977</v>
      </c>
      <c r="H170" s="166" t="s">
        <v>1</v>
      </c>
      <c r="I170" s="168"/>
      <c r="L170" s="164"/>
      <c r="M170" s="169"/>
      <c r="T170" s="170"/>
      <c r="W170" s="239"/>
      <c r="AT170" s="166" t="s">
        <v>169</v>
      </c>
      <c r="AU170" s="166" t="s">
        <v>81</v>
      </c>
      <c r="AV170" s="12" t="s">
        <v>77</v>
      </c>
      <c r="AW170" s="12" t="s">
        <v>29</v>
      </c>
      <c r="AX170" s="12" t="s">
        <v>72</v>
      </c>
      <c r="AY170" s="166" t="s">
        <v>162</v>
      </c>
    </row>
    <row r="171" spans="2:51" s="13" customFormat="1" x14ac:dyDescent="0.2">
      <c r="B171" s="171"/>
      <c r="D171" s="165" t="s">
        <v>169</v>
      </c>
      <c r="E171" s="172" t="s">
        <v>1</v>
      </c>
      <c r="F171" s="173" t="s">
        <v>978</v>
      </c>
      <c r="H171" s="174">
        <v>15.4</v>
      </c>
      <c r="I171" s="175"/>
      <c r="L171" s="171"/>
      <c r="M171" s="176"/>
      <c r="T171" s="177"/>
      <c r="W171" s="240"/>
      <c r="AT171" s="172" t="s">
        <v>169</v>
      </c>
      <c r="AU171" s="172" t="s">
        <v>81</v>
      </c>
      <c r="AV171" s="13" t="s">
        <v>81</v>
      </c>
      <c r="AW171" s="13" t="s">
        <v>29</v>
      </c>
      <c r="AX171" s="13" t="s">
        <v>72</v>
      </c>
      <c r="AY171" s="172" t="s">
        <v>162</v>
      </c>
    </row>
    <row r="172" spans="2:51" s="12" customFormat="1" x14ac:dyDescent="0.2">
      <c r="B172" s="164"/>
      <c r="D172" s="165" t="s">
        <v>169</v>
      </c>
      <c r="E172" s="166" t="s">
        <v>1</v>
      </c>
      <c r="F172" s="167" t="s">
        <v>979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51" s="13" customFormat="1" x14ac:dyDescent="0.2">
      <c r="B173" s="171"/>
      <c r="D173" s="165" t="s">
        <v>169</v>
      </c>
      <c r="E173" s="172" t="s">
        <v>1</v>
      </c>
      <c r="F173" s="173" t="s">
        <v>980</v>
      </c>
      <c r="H173" s="174">
        <v>7.7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51" s="12" customFormat="1" x14ac:dyDescent="0.2">
      <c r="B174" s="164"/>
      <c r="D174" s="165" t="s">
        <v>169</v>
      </c>
      <c r="E174" s="166" t="s">
        <v>1</v>
      </c>
      <c r="F174" s="167" t="s">
        <v>981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51" s="13" customFormat="1" x14ac:dyDescent="0.2">
      <c r="B175" s="171"/>
      <c r="D175" s="165" t="s">
        <v>169</v>
      </c>
      <c r="E175" s="172" t="s">
        <v>1</v>
      </c>
      <c r="F175" s="173" t="s">
        <v>982</v>
      </c>
      <c r="H175" s="174">
        <v>6.6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51" s="14" customFormat="1" x14ac:dyDescent="0.2">
      <c r="B176" s="178"/>
      <c r="D176" s="165" t="s">
        <v>169</v>
      </c>
      <c r="E176" s="179" t="s">
        <v>1</v>
      </c>
      <c r="F176" s="180" t="s">
        <v>174</v>
      </c>
      <c r="H176" s="181">
        <v>370.73</v>
      </c>
      <c r="I176" s="182"/>
      <c r="L176" s="178"/>
      <c r="M176" s="183"/>
      <c r="T176" s="184"/>
      <c r="W176" s="248"/>
      <c r="AT176" s="179" t="s">
        <v>169</v>
      </c>
      <c r="AU176" s="179" t="s">
        <v>81</v>
      </c>
      <c r="AV176" s="14" t="s">
        <v>87</v>
      </c>
      <c r="AW176" s="14" t="s">
        <v>29</v>
      </c>
      <c r="AX176" s="14" t="s">
        <v>77</v>
      </c>
      <c r="AY176" s="179" t="s">
        <v>162</v>
      </c>
    </row>
    <row r="177" spans="2:65" s="1" customFormat="1" ht="24.2" customHeight="1" x14ac:dyDescent="0.2">
      <c r="B177" s="121"/>
      <c r="C177" s="151" t="s">
        <v>81</v>
      </c>
      <c r="D177" s="151" t="s">
        <v>164</v>
      </c>
      <c r="E177" s="152" t="s">
        <v>175</v>
      </c>
      <c r="F177" s="153" t="s">
        <v>176</v>
      </c>
      <c r="G177" s="154" t="s">
        <v>177</v>
      </c>
      <c r="H177" s="155">
        <v>1088.5999999999999</v>
      </c>
      <c r="I177" s="156"/>
      <c r="J177" s="157">
        <f>ROUND(I177*H177,2)</f>
        <v>0</v>
      </c>
      <c r="K177" s="158"/>
      <c r="L177" s="32"/>
      <c r="M177" s="159" t="s">
        <v>1</v>
      </c>
      <c r="N177" s="120" t="s">
        <v>38</v>
      </c>
      <c r="P177" s="160">
        <f>O177*H177</f>
        <v>0</v>
      </c>
      <c r="Q177" s="160">
        <v>2.8000000000000004E-3</v>
      </c>
      <c r="R177" s="160">
        <f>Q177*H177</f>
        <v>3.0480800000000001</v>
      </c>
      <c r="S177" s="160">
        <v>0</v>
      </c>
      <c r="T177" s="161">
        <f>S177*H177</f>
        <v>0</v>
      </c>
      <c r="W177" s="233"/>
      <c r="AR177" s="162" t="s">
        <v>87</v>
      </c>
      <c r="AT177" s="162" t="s">
        <v>164</v>
      </c>
      <c r="AU177" s="162" t="s">
        <v>81</v>
      </c>
      <c r="AY177" s="17" t="s">
        <v>162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81</v>
      </c>
      <c r="BK177" s="163">
        <f>ROUND(I177*H177,2)</f>
        <v>0</v>
      </c>
      <c r="BL177" s="17" t="s">
        <v>87</v>
      </c>
      <c r="BM177" s="162" t="s">
        <v>983</v>
      </c>
    </row>
    <row r="178" spans="2:65" s="12" customFormat="1" x14ac:dyDescent="0.2">
      <c r="B178" s="164"/>
      <c r="D178" s="165" t="s">
        <v>169</v>
      </c>
      <c r="E178" s="166" t="s">
        <v>1</v>
      </c>
      <c r="F178" s="167" t="s">
        <v>705</v>
      </c>
      <c r="H178" s="166" t="s">
        <v>1</v>
      </c>
      <c r="I178" s="168"/>
      <c r="L178" s="164"/>
      <c r="M178" s="169"/>
      <c r="T178" s="170"/>
      <c r="W178" s="252"/>
      <c r="AT178" s="166" t="s">
        <v>169</v>
      </c>
      <c r="AU178" s="166" t="s">
        <v>81</v>
      </c>
      <c r="AV178" s="12" t="s">
        <v>77</v>
      </c>
      <c r="AW178" s="12" t="s">
        <v>29</v>
      </c>
      <c r="AX178" s="12" t="s">
        <v>72</v>
      </c>
      <c r="AY178" s="166" t="s">
        <v>162</v>
      </c>
    </row>
    <row r="179" spans="2:65" s="12" customFormat="1" x14ac:dyDescent="0.2">
      <c r="B179" s="164"/>
      <c r="D179" s="165" t="s">
        <v>169</v>
      </c>
      <c r="E179" s="166" t="s">
        <v>1</v>
      </c>
      <c r="F179" s="167" t="s">
        <v>956</v>
      </c>
      <c r="H179" s="166" t="s">
        <v>1</v>
      </c>
      <c r="I179" s="168"/>
      <c r="L179" s="164"/>
      <c r="M179" s="169"/>
      <c r="T179" s="170"/>
      <c r="W179" s="239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984</v>
      </c>
      <c r="H180" s="174">
        <v>84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2" customFormat="1" x14ac:dyDescent="0.2">
      <c r="B181" s="164"/>
      <c r="D181" s="165" t="s">
        <v>169</v>
      </c>
      <c r="E181" s="166" t="s">
        <v>1</v>
      </c>
      <c r="F181" s="167" t="s">
        <v>958</v>
      </c>
      <c r="H181" s="166" t="s">
        <v>1</v>
      </c>
      <c r="I181" s="168"/>
      <c r="L181" s="164"/>
      <c r="M181" s="169"/>
      <c r="T181" s="170"/>
      <c r="W181" s="239"/>
      <c r="AT181" s="166" t="s">
        <v>169</v>
      </c>
      <c r="AU181" s="166" t="s">
        <v>81</v>
      </c>
      <c r="AV181" s="12" t="s">
        <v>77</v>
      </c>
      <c r="AW181" s="12" t="s">
        <v>29</v>
      </c>
      <c r="AX181" s="12" t="s">
        <v>72</v>
      </c>
      <c r="AY181" s="166" t="s">
        <v>162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985</v>
      </c>
      <c r="H182" s="174">
        <v>6.6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2" customFormat="1" x14ac:dyDescent="0.2">
      <c r="B183" s="164"/>
      <c r="D183" s="165" t="s">
        <v>169</v>
      </c>
      <c r="E183" s="166" t="s">
        <v>1</v>
      </c>
      <c r="F183" s="167" t="s">
        <v>172</v>
      </c>
      <c r="H183" s="166" t="s">
        <v>1</v>
      </c>
      <c r="I183" s="168"/>
      <c r="L183" s="164"/>
      <c r="M183" s="169"/>
      <c r="T183" s="170"/>
      <c r="W183" s="239"/>
      <c r="AT183" s="166" t="s">
        <v>169</v>
      </c>
      <c r="AU183" s="166" t="s">
        <v>81</v>
      </c>
      <c r="AV183" s="12" t="s">
        <v>77</v>
      </c>
      <c r="AW183" s="12" t="s">
        <v>29</v>
      </c>
      <c r="AX183" s="12" t="s">
        <v>72</v>
      </c>
      <c r="AY183" s="166" t="s">
        <v>162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986</v>
      </c>
      <c r="H184" s="174">
        <v>516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2" customFormat="1" x14ac:dyDescent="0.2">
      <c r="B185" s="164"/>
      <c r="D185" s="165" t="s">
        <v>169</v>
      </c>
      <c r="E185" s="166" t="s">
        <v>1</v>
      </c>
      <c r="F185" s="167" t="s">
        <v>961</v>
      </c>
      <c r="H185" s="166" t="s">
        <v>1</v>
      </c>
      <c r="I185" s="168"/>
      <c r="L185" s="164"/>
      <c r="M185" s="169"/>
      <c r="T185" s="170"/>
      <c r="W185" s="239"/>
      <c r="AT185" s="166" t="s">
        <v>169</v>
      </c>
      <c r="AU185" s="166" t="s">
        <v>81</v>
      </c>
      <c r="AV185" s="12" t="s">
        <v>77</v>
      </c>
      <c r="AW185" s="12" t="s">
        <v>29</v>
      </c>
      <c r="AX185" s="12" t="s">
        <v>72</v>
      </c>
      <c r="AY185" s="166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987</v>
      </c>
      <c r="H186" s="174">
        <v>11.2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2" customFormat="1" x14ac:dyDescent="0.2">
      <c r="B187" s="164"/>
      <c r="D187" s="165" t="s">
        <v>169</v>
      </c>
      <c r="E187" s="166" t="s">
        <v>1</v>
      </c>
      <c r="F187" s="167" t="s">
        <v>963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988</v>
      </c>
      <c r="H188" s="174">
        <v>10.8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2" customFormat="1" x14ac:dyDescent="0.2">
      <c r="B189" s="164"/>
      <c r="D189" s="165" t="s">
        <v>169</v>
      </c>
      <c r="E189" s="166" t="s">
        <v>1</v>
      </c>
      <c r="F189" s="167" t="s">
        <v>965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989</v>
      </c>
      <c r="H190" s="174">
        <v>28.8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2" customFormat="1" x14ac:dyDescent="0.2">
      <c r="B191" s="164"/>
      <c r="D191" s="165" t="s">
        <v>169</v>
      </c>
      <c r="E191" s="166" t="s">
        <v>1</v>
      </c>
      <c r="F191" s="167" t="s">
        <v>967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990</v>
      </c>
      <c r="H192" s="174">
        <v>14.4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969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991</v>
      </c>
      <c r="H194" s="174">
        <v>6.9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971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992</v>
      </c>
      <c r="H196" s="174">
        <v>76.799999999999983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973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993</v>
      </c>
      <c r="H198" s="174">
        <v>160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975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994</v>
      </c>
      <c r="H200" s="174">
        <v>80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2" customFormat="1" x14ac:dyDescent="0.2">
      <c r="B201" s="164"/>
      <c r="D201" s="165" t="s">
        <v>169</v>
      </c>
      <c r="E201" s="166" t="s">
        <v>1</v>
      </c>
      <c r="F201" s="167" t="s">
        <v>977</v>
      </c>
      <c r="H201" s="166" t="s">
        <v>1</v>
      </c>
      <c r="I201" s="168"/>
      <c r="L201" s="164"/>
      <c r="M201" s="169"/>
      <c r="T201" s="170"/>
      <c r="W201" s="239"/>
      <c r="AT201" s="166" t="s">
        <v>169</v>
      </c>
      <c r="AU201" s="166" t="s">
        <v>81</v>
      </c>
      <c r="AV201" s="12" t="s">
        <v>77</v>
      </c>
      <c r="AW201" s="12" t="s">
        <v>29</v>
      </c>
      <c r="AX201" s="12" t="s">
        <v>72</v>
      </c>
      <c r="AY201" s="166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995</v>
      </c>
      <c r="H202" s="174">
        <v>55.2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2" customFormat="1" x14ac:dyDescent="0.2">
      <c r="B203" s="164"/>
      <c r="D203" s="165" t="s">
        <v>169</v>
      </c>
      <c r="E203" s="166" t="s">
        <v>1</v>
      </c>
      <c r="F203" s="167" t="s">
        <v>979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3" customFormat="1" x14ac:dyDescent="0.2">
      <c r="B204" s="171"/>
      <c r="D204" s="165" t="s">
        <v>169</v>
      </c>
      <c r="E204" s="172" t="s">
        <v>1</v>
      </c>
      <c r="F204" s="173" t="s">
        <v>996</v>
      </c>
      <c r="H204" s="174">
        <v>27.6</v>
      </c>
      <c r="I204" s="175"/>
      <c r="L204" s="171"/>
      <c r="M204" s="176"/>
      <c r="T204" s="177"/>
      <c r="W204" s="240"/>
      <c r="AT204" s="172" t="s">
        <v>169</v>
      </c>
      <c r="AU204" s="172" t="s">
        <v>81</v>
      </c>
      <c r="AV204" s="13" t="s">
        <v>81</v>
      </c>
      <c r="AW204" s="13" t="s">
        <v>29</v>
      </c>
      <c r="AX204" s="13" t="s">
        <v>72</v>
      </c>
      <c r="AY204" s="172" t="s">
        <v>162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981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3" customFormat="1" x14ac:dyDescent="0.2">
      <c r="B206" s="171"/>
      <c r="D206" s="165" t="s">
        <v>169</v>
      </c>
      <c r="E206" s="172" t="s">
        <v>1</v>
      </c>
      <c r="F206" s="173" t="s">
        <v>997</v>
      </c>
      <c r="H206" s="174">
        <v>10.3</v>
      </c>
      <c r="I206" s="175"/>
      <c r="L206" s="171"/>
      <c r="M206" s="176"/>
      <c r="T206" s="177"/>
      <c r="W206" s="240"/>
      <c r="AT206" s="172" t="s">
        <v>169</v>
      </c>
      <c r="AU206" s="172" t="s">
        <v>81</v>
      </c>
      <c r="AV206" s="13" t="s">
        <v>81</v>
      </c>
      <c r="AW206" s="13" t="s">
        <v>29</v>
      </c>
      <c r="AX206" s="13" t="s">
        <v>72</v>
      </c>
      <c r="AY206" s="172" t="s">
        <v>162</v>
      </c>
    </row>
    <row r="207" spans="2:65" s="14" customFormat="1" x14ac:dyDescent="0.2">
      <c r="B207" s="178"/>
      <c r="D207" s="165" t="s">
        <v>169</v>
      </c>
      <c r="E207" s="179" t="s">
        <v>1</v>
      </c>
      <c r="F207" s="180" t="s">
        <v>174</v>
      </c>
      <c r="H207" s="181">
        <v>1088.5999999999999</v>
      </c>
      <c r="I207" s="182"/>
      <c r="L207" s="178"/>
      <c r="M207" s="183"/>
      <c r="T207" s="184"/>
      <c r="W207" s="242"/>
      <c r="AT207" s="179" t="s">
        <v>169</v>
      </c>
      <c r="AU207" s="179" t="s">
        <v>81</v>
      </c>
      <c r="AV207" s="14" t="s">
        <v>87</v>
      </c>
      <c r="AW207" s="14" t="s">
        <v>29</v>
      </c>
      <c r="AX207" s="14" t="s">
        <v>77</v>
      </c>
      <c r="AY207" s="179" t="s">
        <v>162</v>
      </c>
    </row>
    <row r="208" spans="2:65" s="1" customFormat="1" ht="24.2" customHeight="1" x14ac:dyDescent="0.2">
      <c r="B208" s="121"/>
      <c r="C208" s="151" t="s">
        <v>84</v>
      </c>
      <c r="D208" s="151" t="s">
        <v>164</v>
      </c>
      <c r="E208" s="152" t="s">
        <v>182</v>
      </c>
      <c r="F208" s="153" t="s">
        <v>183</v>
      </c>
      <c r="G208" s="154" t="s">
        <v>167</v>
      </c>
      <c r="H208" s="155">
        <v>235.279</v>
      </c>
      <c r="I208" s="156"/>
      <c r="J208" s="157">
        <f>ROUND(I208*H208,2)</f>
        <v>0</v>
      </c>
      <c r="K208" s="158"/>
      <c r="L208" s="32"/>
      <c r="M208" s="159" t="s">
        <v>1</v>
      </c>
      <c r="N208" s="120" t="s">
        <v>38</v>
      </c>
      <c r="P208" s="160">
        <f>O208*H208</f>
        <v>0</v>
      </c>
      <c r="Q208" s="160">
        <v>3.5869999999999999E-2</v>
      </c>
      <c r="R208" s="160">
        <f>Q208*H208</f>
        <v>8.4394577299999991</v>
      </c>
      <c r="S208" s="160">
        <v>0</v>
      </c>
      <c r="T208" s="161">
        <f>S208*H208</f>
        <v>0</v>
      </c>
      <c r="W208" s="245"/>
      <c r="AR208" s="162" t="s">
        <v>87</v>
      </c>
      <c r="AT208" s="162" t="s">
        <v>164</v>
      </c>
      <c r="AU208" s="162" t="s">
        <v>81</v>
      </c>
      <c r="AY208" s="17" t="s">
        <v>162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7" t="s">
        <v>81</v>
      </c>
      <c r="BK208" s="163">
        <f>ROUND(I208*H208,2)</f>
        <v>0</v>
      </c>
      <c r="BL208" s="17" t="s">
        <v>87</v>
      </c>
      <c r="BM208" s="162" t="s">
        <v>998</v>
      </c>
    </row>
    <row r="209" spans="2:51" s="12" customFormat="1" x14ac:dyDescent="0.2">
      <c r="B209" s="164"/>
      <c r="D209" s="165" t="s">
        <v>169</v>
      </c>
      <c r="E209" s="166" t="s">
        <v>1</v>
      </c>
      <c r="F209" s="167" t="s">
        <v>956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51" s="13" customFormat="1" x14ac:dyDescent="0.2">
      <c r="B210" s="171"/>
      <c r="D210" s="165" t="s">
        <v>169</v>
      </c>
      <c r="E210" s="172" t="s">
        <v>1</v>
      </c>
      <c r="F210" s="173" t="s">
        <v>999</v>
      </c>
      <c r="H210" s="174">
        <v>16.8</v>
      </c>
      <c r="I210" s="175"/>
      <c r="L210" s="171"/>
      <c r="M210" s="176"/>
      <c r="T210" s="177"/>
      <c r="W210" s="240"/>
      <c r="AT210" s="172" t="s">
        <v>169</v>
      </c>
      <c r="AU210" s="172" t="s">
        <v>81</v>
      </c>
      <c r="AV210" s="13" t="s">
        <v>81</v>
      </c>
      <c r="AW210" s="13" t="s">
        <v>29</v>
      </c>
      <c r="AX210" s="13" t="s">
        <v>72</v>
      </c>
      <c r="AY210" s="172" t="s">
        <v>162</v>
      </c>
    </row>
    <row r="211" spans="2:51" s="12" customFormat="1" x14ac:dyDescent="0.2">
      <c r="B211" s="164"/>
      <c r="D211" s="165" t="s">
        <v>169</v>
      </c>
      <c r="E211" s="166" t="s">
        <v>1</v>
      </c>
      <c r="F211" s="167" t="s">
        <v>958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51" s="13" customFormat="1" x14ac:dyDescent="0.2">
      <c r="B212" s="171"/>
      <c r="D212" s="165" t="s">
        <v>169</v>
      </c>
      <c r="E212" s="172" t="s">
        <v>1</v>
      </c>
      <c r="F212" s="173" t="s">
        <v>1000</v>
      </c>
      <c r="H212" s="174">
        <v>1.173</v>
      </c>
      <c r="I212" s="175"/>
      <c r="L212" s="171"/>
      <c r="M212" s="176"/>
      <c r="T212" s="177"/>
      <c r="W212" s="240"/>
      <c r="AT212" s="172" t="s">
        <v>169</v>
      </c>
      <c r="AU212" s="172" t="s">
        <v>81</v>
      </c>
      <c r="AV212" s="13" t="s">
        <v>81</v>
      </c>
      <c r="AW212" s="13" t="s">
        <v>29</v>
      </c>
      <c r="AX212" s="13" t="s">
        <v>72</v>
      </c>
      <c r="AY212" s="172" t="s">
        <v>162</v>
      </c>
    </row>
    <row r="213" spans="2:51" s="12" customFormat="1" x14ac:dyDescent="0.2">
      <c r="B213" s="164"/>
      <c r="D213" s="165" t="s">
        <v>169</v>
      </c>
      <c r="E213" s="166" t="s">
        <v>1</v>
      </c>
      <c r="F213" s="167" t="s">
        <v>172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51" s="13" customFormat="1" x14ac:dyDescent="0.2">
      <c r="B214" s="171"/>
      <c r="D214" s="165" t="s">
        <v>169</v>
      </c>
      <c r="E214" s="172" t="s">
        <v>1</v>
      </c>
      <c r="F214" s="173" t="s">
        <v>1001</v>
      </c>
      <c r="H214" s="174">
        <v>94.944000000000003</v>
      </c>
      <c r="I214" s="175"/>
      <c r="L214" s="171"/>
      <c r="M214" s="176"/>
      <c r="T214" s="177"/>
      <c r="W214" s="240"/>
      <c r="AT214" s="172" t="s">
        <v>169</v>
      </c>
      <c r="AU214" s="172" t="s">
        <v>81</v>
      </c>
      <c r="AV214" s="13" t="s">
        <v>81</v>
      </c>
      <c r="AW214" s="13" t="s">
        <v>29</v>
      </c>
      <c r="AX214" s="13" t="s">
        <v>72</v>
      </c>
      <c r="AY214" s="172" t="s">
        <v>162</v>
      </c>
    </row>
    <row r="215" spans="2:51" s="12" customFormat="1" x14ac:dyDescent="0.2">
      <c r="B215" s="164"/>
      <c r="D215" s="165" t="s">
        <v>169</v>
      </c>
      <c r="E215" s="166" t="s">
        <v>1</v>
      </c>
      <c r="F215" s="167" t="s">
        <v>961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51" s="13" customFormat="1" x14ac:dyDescent="0.2">
      <c r="B216" s="171"/>
      <c r="D216" s="165" t="s">
        <v>169</v>
      </c>
      <c r="E216" s="172" t="s">
        <v>1</v>
      </c>
      <c r="F216" s="173" t="s">
        <v>1002</v>
      </c>
      <c r="H216" s="174">
        <v>2.1160000000000001</v>
      </c>
      <c r="I216" s="175"/>
      <c r="L216" s="171"/>
      <c r="M216" s="176"/>
      <c r="T216" s="177"/>
      <c r="W216" s="240"/>
      <c r="AT216" s="172" t="s">
        <v>169</v>
      </c>
      <c r="AU216" s="172" t="s">
        <v>81</v>
      </c>
      <c r="AV216" s="13" t="s">
        <v>81</v>
      </c>
      <c r="AW216" s="13" t="s">
        <v>29</v>
      </c>
      <c r="AX216" s="13" t="s">
        <v>72</v>
      </c>
      <c r="AY216" s="172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963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1003</v>
      </c>
      <c r="H218" s="174">
        <v>2.0699999999999998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965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3" customFormat="1" x14ac:dyDescent="0.2">
      <c r="B220" s="171"/>
      <c r="D220" s="165" t="s">
        <v>169</v>
      </c>
      <c r="E220" s="172" t="s">
        <v>1</v>
      </c>
      <c r="F220" s="173" t="s">
        <v>1004</v>
      </c>
      <c r="H220" s="174">
        <v>6.048</v>
      </c>
      <c r="I220" s="175"/>
      <c r="L220" s="171"/>
      <c r="M220" s="176"/>
      <c r="T220" s="177"/>
      <c r="W220" s="240"/>
      <c r="AT220" s="172" t="s">
        <v>169</v>
      </c>
      <c r="AU220" s="172" t="s">
        <v>81</v>
      </c>
      <c r="AV220" s="13" t="s">
        <v>81</v>
      </c>
      <c r="AW220" s="13" t="s">
        <v>29</v>
      </c>
      <c r="AX220" s="13" t="s">
        <v>72</v>
      </c>
      <c r="AY220" s="172" t="s">
        <v>162</v>
      </c>
    </row>
    <row r="221" spans="2:51" s="12" customFormat="1" x14ac:dyDescent="0.2">
      <c r="B221" s="164"/>
      <c r="D221" s="165" t="s">
        <v>169</v>
      </c>
      <c r="E221" s="166" t="s">
        <v>1</v>
      </c>
      <c r="F221" s="167" t="s">
        <v>967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51" s="13" customFormat="1" x14ac:dyDescent="0.2">
      <c r="B222" s="171"/>
      <c r="D222" s="165" t="s">
        <v>169</v>
      </c>
      <c r="E222" s="172" t="s">
        <v>1</v>
      </c>
      <c r="F222" s="173" t="s">
        <v>1005</v>
      </c>
      <c r="H222" s="174">
        <v>3.024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51" s="12" customFormat="1" x14ac:dyDescent="0.2">
      <c r="B223" s="164"/>
      <c r="D223" s="165" t="s">
        <v>169</v>
      </c>
      <c r="E223" s="166" t="s">
        <v>1</v>
      </c>
      <c r="F223" s="167" t="s">
        <v>969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51" s="13" customFormat="1" x14ac:dyDescent="0.2">
      <c r="B224" s="171"/>
      <c r="D224" s="165" t="s">
        <v>169</v>
      </c>
      <c r="E224" s="172" t="s">
        <v>1</v>
      </c>
      <c r="F224" s="173" t="s">
        <v>1006</v>
      </c>
      <c r="H224" s="174">
        <v>1.357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51" s="12" customFormat="1" x14ac:dyDescent="0.2">
      <c r="B225" s="164"/>
      <c r="D225" s="165" t="s">
        <v>169</v>
      </c>
      <c r="E225" s="166" t="s">
        <v>1</v>
      </c>
      <c r="F225" s="167" t="s">
        <v>971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51" s="13" customFormat="1" x14ac:dyDescent="0.2">
      <c r="B226" s="171"/>
      <c r="D226" s="165" t="s">
        <v>169</v>
      </c>
      <c r="E226" s="172" t="s">
        <v>1</v>
      </c>
      <c r="F226" s="173" t="s">
        <v>1007</v>
      </c>
      <c r="H226" s="174">
        <v>12.6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51" s="12" customFormat="1" x14ac:dyDescent="0.2">
      <c r="B227" s="164"/>
      <c r="D227" s="165" t="s">
        <v>169</v>
      </c>
      <c r="E227" s="166" t="s">
        <v>1</v>
      </c>
      <c r="F227" s="167" t="s">
        <v>973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51" s="13" customFormat="1" x14ac:dyDescent="0.2">
      <c r="B228" s="171"/>
      <c r="D228" s="165" t="s">
        <v>169</v>
      </c>
      <c r="E228" s="172" t="s">
        <v>1</v>
      </c>
      <c r="F228" s="173" t="s">
        <v>1008</v>
      </c>
      <c r="H228" s="174">
        <v>38.08</v>
      </c>
      <c r="I228" s="175"/>
      <c r="L228" s="171"/>
      <c r="M228" s="176"/>
      <c r="T228" s="177"/>
      <c r="W228" s="240"/>
      <c r="AT228" s="172" t="s">
        <v>169</v>
      </c>
      <c r="AU228" s="172" t="s">
        <v>81</v>
      </c>
      <c r="AV228" s="13" t="s">
        <v>81</v>
      </c>
      <c r="AW228" s="13" t="s">
        <v>29</v>
      </c>
      <c r="AX228" s="13" t="s">
        <v>72</v>
      </c>
      <c r="AY228" s="172" t="s">
        <v>162</v>
      </c>
    </row>
    <row r="229" spans="2:51" s="12" customFormat="1" x14ac:dyDescent="0.2">
      <c r="B229" s="164"/>
      <c r="D229" s="165" t="s">
        <v>169</v>
      </c>
      <c r="E229" s="166" t="s">
        <v>1</v>
      </c>
      <c r="F229" s="167" t="s">
        <v>975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51" s="13" customFormat="1" x14ac:dyDescent="0.2">
      <c r="B230" s="171"/>
      <c r="D230" s="165" t="s">
        <v>169</v>
      </c>
      <c r="E230" s="172" t="s">
        <v>1</v>
      </c>
      <c r="F230" s="173" t="s">
        <v>1009</v>
      </c>
      <c r="H230" s="174">
        <v>19.04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51" s="12" customFormat="1" x14ac:dyDescent="0.2">
      <c r="B231" s="164"/>
      <c r="D231" s="165" t="s">
        <v>169</v>
      </c>
      <c r="E231" s="166" t="s">
        <v>1</v>
      </c>
      <c r="F231" s="167" t="s">
        <v>977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51" s="13" customFormat="1" x14ac:dyDescent="0.2">
      <c r="B232" s="171"/>
      <c r="D232" s="165" t="s">
        <v>169</v>
      </c>
      <c r="E232" s="172" t="s">
        <v>1</v>
      </c>
      <c r="F232" s="173" t="s">
        <v>1010</v>
      </c>
      <c r="H232" s="174">
        <v>10.912000000000001</v>
      </c>
      <c r="I232" s="175"/>
      <c r="L232" s="171"/>
      <c r="M232" s="176"/>
      <c r="T232" s="177"/>
      <c r="W232" s="240"/>
      <c r="AT232" s="172" t="s">
        <v>169</v>
      </c>
      <c r="AU232" s="172" t="s">
        <v>81</v>
      </c>
      <c r="AV232" s="13" t="s">
        <v>81</v>
      </c>
      <c r="AW232" s="13" t="s">
        <v>29</v>
      </c>
      <c r="AX232" s="13" t="s">
        <v>72</v>
      </c>
      <c r="AY232" s="172" t="s">
        <v>162</v>
      </c>
    </row>
    <row r="233" spans="2:51" s="12" customFormat="1" x14ac:dyDescent="0.2">
      <c r="B233" s="164"/>
      <c r="D233" s="165" t="s">
        <v>169</v>
      </c>
      <c r="E233" s="166" t="s">
        <v>1</v>
      </c>
      <c r="F233" s="167" t="s">
        <v>979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51" s="13" customFormat="1" x14ac:dyDescent="0.2">
      <c r="B234" s="171"/>
      <c r="D234" s="165" t="s">
        <v>169</v>
      </c>
      <c r="E234" s="172" t="s">
        <v>1</v>
      </c>
      <c r="F234" s="173" t="s">
        <v>1011</v>
      </c>
      <c r="H234" s="174">
        <v>5.4560000000000004</v>
      </c>
      <c r="I234" s="175"/>
      <c r="L234" s="171"/>
      <c r="M234" s="176"/>
      <c r="T234" s="177"/>
      <c r="W234" s="240"/>
      <c r="AT234" s="172" t="s">
        <v>169</v>
      </c>
      <c r="AU234" s="172" t="s">
        <v>81</v>
      </c>
      <c r="AV234" s="13" t="s">
        <v>81</v>
      </c>
      <c r="AW234" s="13" t="s">
        <v>29</v>
      </c>
      <c r="AX234" s="13" t="s">
        <v>72</v>
      </c>
      <c r="AY234" s="172" t="s">
        <v>162</v>
      </c>
    </row>
    <row r="235" spans="2:51" s="12" customFormat="1" x14ac:dyDescent="0.2">
      <c r="B235" s="164"/>
      <c r="D235" s="165" t="s">
        <v>169</v>
      </c>
      <c r="E235" s="166" t="s">
        <v>1</v>
      </c>
      <c r="F235" s="167" t="s">
        <v>981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51" s="13" customFormat="1" x14ac:dyDescent="0.2">
      <c r="B236" s="171"/>
      <c r="D236" s="165" t="s">
        <v>169</v>
      </c>
      <c r="E236" s="172" t="s">
        <v>1</v>
      </c>
      <c r="F236" s="173" t="s">
        <v>1012</v>
      </c>
      <c r="H236" s="174">
        <v>1.659</v>
      </c>
      <c r="I236" s="175"/>
      <c r="L236" s="171"/>
      <c r="M236" s="176"/>
      <c r="T236" s="177"/>
      <c r="W236" s="240"/>
      <c r="AT236" s="172" t="s">
        <v>169</v>
      </c>
      <c r="AU236" s="172" t="s">
        <v>81</v>
      </c>
      <c r="AV236" s="13" t="s">
        <v>81</v>
      </c>
      <c r="AW236" s="13" t="s">
        <v>29</v>
      </c>
      <c r="AX236" s="13" t="s">
        <v>72</v>
      </c>
      <c r="AY236" s="172" t="s">
        <v>162</v>
      </c>
    </row>
    <row r="237" spans="2:51" s="15" customFormat="1" x14ac:dyDescent="0.2">
      <c r="B237" s="185"/>
      <c r="D237" s="165" t="s">
        <v>169</v>
      </c>
      <c r="E237" s="186" t="s">
        <v>1</v>
      </c>
      <c r="F237" s="187" t="s">
        <v>187</v>
      </c>
      <c r="H237" s="188">
        <v>215.279</v>
      </c>
      <c r="I237" s="189"/>
      <c r="L237" s="185"/>
      <c r="M237" s="190"/>
      <c r="T237" s="191"/>
      <c r="W237" s="241"/>
      <c r="AT237" s="186" t="s">
        <v>169</v>
      </c>
      <c r="AU237" s="186" t="s">
        <v>81</v>
      </c>
      <c r="AV237" s="15" t="s">
        <v>84</v>
      </c>
      <c r="AW237" s="15" t="s">
        <v>29</v>
      </c>
      <c r="AX237" s="15" t="s">
        <v>72</v>
      </c>
      <c r="AY237" s="186" t="s">
        <v>162</v>
      </c>
    </row>
    <row r="238" spans="2:51" s="12" customFormat="1" ht="33.75" x14ac:dyDescent="0.2">
      <c r="B238" s="164"/>
      <c r="D238" s="165" t="s">
        <v>169</v>
      </c>
      <c r="E238" s="166" t="s">
        <v>1</v>
      </c>
      <c r="F238" s="167" t="s">
        <v>188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51" s="12" customFormat="1" x14ac:dyDescent="0.2">
      <c r="B239" s="164"/>
      <c r="D239" s="165" t="s">
        <v>169</v>
      </c>
      <c r="E239" s="166" t="s">
        <v>1</v>
      </c>
      <c r="F239" s="167" t="s">
        <v>189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51" s="13" customFormat="1" x14ac:dyDescent="0.2">
      <c r="B240" s="171"/>
      <c r="D240" s="165" t="s">
        <v>169</v>
      </c>
      <c r="E240" s="172" t="s">
        <v>1</v>
      </c>
      <c r="F240" s="173" t="s">
        <v>1013</v>
      </c>
      <c r="H240" s="174">
        <v>20</v>
      </c>
      <c r="I240" s="175"/>
      <c r="L240" s="171"/>
      <c r="M240" s="176"/>
      <c r="T240" s="177"/>
      <c r="W240" s="240"/>
      <c r="AT240" s="172" t="s">
        <v>169</v>
      </c>
      <c r="AU240" s="172" t="s">
        <v>81</v>
      </c>
      <c r="AV240" s="13" t="s">
        <v>81</v>
      </c>
      <c r="AW240" s="13" t="s">
        <v>29</v>
      </c>
      <c r="AX240" s="13" t="s">
        <v>72</v>
      </c>
      <c r="AY240" s="172" t="s">
        <v>162</v>
      </c>
    </row>
    <row r="241" spans="2:65" s="15" customFormat="1" x14ac:dyDescent="0.2">
      <c r="B241" s="185"/>
      <c r="D241" s="165" t="s">
        <v>169</v>
      </c>
      <c r="E241" s="186" t="s">
        <v>1</v>
      </c>
      <c r="F241" s="187" t="s">
        <v>187</v>
      </c>
      <c r="H241" s="188">
        <v>20</v>
      </c>
      <c r="I241" s="189"/>
      <c r="L241" s="185"/>
      <c r="M241" s="190"/>
      <c r="T241" s="191"/>
      <c r="W241" s="241"/>
      <c r="AT241" s="186" t="s">
        <v>169</v>
      </c>
      <c r="AU241" s="186" t="s">
        <v>81</v>
      </c>
      <c r="AV241" s="15" t="s">
        <v>84</v>
      </c>
      <c r="AW241" s="15" t="s">
        <v>29</v>
      </c>
      <c r="AX241" s="15" t="s">
        <v>72</v>
      </c>
      <c r="AY241" s="186" t="s">
        <v>162</v>
      </c>
    </row>
    <row r="242" spans="2:65" s="14" customFormat="1" x14ac:dyDescent="0.2">
      <c r="B242" s="178"/>
      <c r="D242" s="165" t="s">
        <v>169</v>
      </c>
      <c r="E242" s="179" t="s">
        <v>1</v>
      </c>
      <c r="F242" s="180" t="s">
        <v>174</v>
      </c>
      <c r="H242" s="181">
        <v>235.279</v>
      </c>
      <c r="I242" s="182"/>
      <c r="L242" s="178"/>
      <c r="M242" s="183"/>
      <c r="T242" s="184"/>
      <c r="W242" s="242"/>
      <c r="AT242" s="179" t="s">
        <v>169</v>
      </c>
      <c r="AU242" s="179" t="s">
        <v>81</v>
      </c>
      <c r="AV242" s="14" t="s">
        <v>87</v>
      </c>
      <c r="AW242" s="14" t="s">
        <v>29</v>
      </c>
      <c r="AX242" s="14" t="s">
        <v>77</v>
      </c>
      <c r="AY242" s="179" t="s">
        <v>162</v>
      </c>
    </row>
    <row r="243" spans="2:65" s="12" customFormat="1" ht="22.5" x14ac:dyDescent="0.2">
      <c r="B243" s="164"/>
      <c r="D243" s="165" t="s">
        <v>169</v>
      </c>
      <c r="E243" s="166" t="s">
        <v>1</v>
      </c>
      <c r="F243" s="167" t="s">
        <v>191</v>
      </c>
      <c r="H243" s="166" t="s">
        <v>1</v>
      </c>
      <c r="I243" s="168"/>
      <c r="L243" s="164"/>
      <c r="M243" s="169"/>
      <c r="T243" s="170"/>
      <c r="W243" s="244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" customFormat="1" ht="62.65" customHeight="1" x14ac:dyDescent="0.2">
      <c r="B244" s="121"/>
      <c r="C244" s="151" t="s">
        <v>87</v>
      </c>
      <c r="D244" s="151" t="s">
        <v>164</v>
      </c>
      <c r="E244" s="152" t="s">
        <v>192</v>
      </c>
      <c r="F244" s="153" t="s">
        <v>193</v>
      </c>
      <c r="G244" s="154" t="s">
        <v>167</v>
      </c>
      <c r="H244" s="155">
        <v>18.584</v>
      </c>
      <c r="I244" s="156"/>
      <c r="J244" s="157">
        <f>ROUND(I244*H244,2)</f>
        <v>0</v>
      </c>
      <c r="K244" s="158"/>
      <c r="L244" s="32"/>
      <c r="M244" s="159" t="s">
        <v>1</v>
      </c>
      <c r="N244" s="120" t="s">
        <v>38</v>
      </c>
      <c r="P244" s="160">
        <f>O244*H244</f>
        <v>0</v>
      </c>
      <c r="Q244" s="160">
        <v>1.6500000000000001E-2</v>
      </c>
      <c r="R244" s="160">
        <f>Q244*H244</f>
        <v>0.30663600000000002</v>
      </c>
      <c r="S244" s="160">
        <v>0</v>
      </c>
      <c r="T244" s="161">
        <f>S244*H244</f>
        <v>0</v>
      </c>
      <c r="W244" s="245"/>
      <c r="AR244" s="162" t="s">
        <v>87</v>
      </c>
      <c r="AT244" s="162" t="s">
        <v>164</v>
      </c>
      <c r="AU244" s="162" t="s">
        <v>81</v>
      </c>
      <c r="AY244" s="17" t="s">
        <v>162</v>
      </c>
      <c r="BE244" s="163">
        <f>IF(N244="základná",J244,0)</f>
        <v>0</v>
      </c>
      <c r="BF244" s="163">
        <f>IF(N244="znížená",J244,0)</f>
        <v>0</v>
      </c>
      <c r="BG244" s="163">
        <f>IF(N244="zákl. prenesená",J244,0)</f>
        <v>0</v>
      </c>
      <c r="BH244" s="163">
        <f>IF(N244="zníž. prenesená",J244,0)</f>
        <v>0</v>
      </c>
      <c r="BI244" s="163">
        <f>IF(N244="nulová",J244,0)</f>
        <v>0</v>
      </c>
      <c r="BJ244" s="17" t="s">
        <v>81</v>
      </c>
      <c r="BK244" s="163">
        <f>ROUND(I244*H244,2)</f>
        <v>0</v>
      </c>
      <c r="BL244" s="17" t="s">
        <v>87</v>
      </c>
      <c r="BM244" s="162" t="s">
        <v>1014</v>
      </c>
    </row>
    <row r="245" spans="2:65" s="13" customFormat="1" x14ac:dyDescent="0.2">
      <c r="B245" s="171"/>
      <c r="D245" s="165" t="s">
        <v>169</v>
      </c>
      <c r="E245" s="172" t="s">
        <v>1</v>
      </c>
      <c r="F245" s="173" t="s">
        <v>1015</v>
      </c>
      <c r="H245" s="174">
        <v>6.3079999999999998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65" s="13" customFormat="1" x14ac:dyDescent="0.2">
      <c r="B246" s="171"/>
      <c r="D246" s="165" t="s">
        <v>169</v>
      </c>
      <c r="E246" s="172" t="s">
        <v>1</v>
      </c>
      <c r="F246" s="173" t="s">
        <v>195</v>
      </c>
      <c r="H246" s="174">
        <v>5.8959999999999999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65" s="13" customFormat="1" x14ac:dyDescent="0.2">
      <c r="B247" s="171"/>
      <c r="D247" s="165" t="s">
        <v>169</v>
      </c>
      <c r="E247" s="172" t="s">
        <v>1</v>
      </c>
      <c r="F247" s="173" t="s">
        <v>1016</v>
      </c>
      <c r="H247" s="174">
        <v>6.38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65" s="14" customFormat="1" x14ac:dyDescent="0.2">
      <c r="B248" s="178"/>
      <c r="D248" s="165" t="s">
        <v>169</v>
      </c>
      <c r="E248" s="179" t="s">
        <v>1</v>
      </c>
      <c r="F248" s="180" t="s">
        <v>174</v>
      </c>
      <c r="H248" s="181">
        <v>18.584</v>
      </c>
      <c r="I248" s="182"/>
      <c r="L248" s="178"/>
      <c r="M248" s="183"/>
      <c r="T248" s="184"/>
      <c r="W248" s="248"/>
      <c r="AT248" s="179" t="s">
        <v>169</v>
      </c>
      <c r="AU248" s="179" t="s">
        <v>81</v>
      </c>
      <c r="AV248" s="14" t="s">
        <v>87</v>
      </c>
      <c r="AW248" s="14" t="s">
        <v>29</v>
      </c>
      <c r="AX248" s="14" t="s">
        <v>77</v>
      </c>
      <c r="AY248" s="179" t="s">
        <v>162</v>
      </c>
    </row>
    <row r="249" spans="2:65" s="1" customFormat="1" ht="62.65" customHeight="1" x14ac:dyDescent="0.2">
      <c r="B249" s="121"/>
      <c r="C249" s="151" t="s">
        <v>90</v>
      </c>
      <c r="D249" s="151" t="s">
        <v>164</v>
      </c>
      <c r="E249" s="152" t="s">
        <v>196</v>
      </c>
      <c r="F249" s="153" t="s">
        <v>197</v>
      </c>
      <c r="G249" s="154" t="s">
        <v>167</v>
      </c>
      <c r="H249" s="155">
        <v>6.97</v>
      </c>
      <c r="I249" s="156"/>
      <c r="J249" s="157">
        <f>ROUND(I249*H249,2)</f>
        <v>0</v>
      </c>
      <c r="K249" s="158"/>
      <c r="L249" s="32"/>
      <c r="M249" s="159" t="s">
        <v>1</v>
      </c>
      <c r="N249" s="120" t="s">
        <v>38</v>
      </c>
      <c r="P249" s="160">
        <f>O249*H249</f>
        <v>0</v>
      </c>
      <c r="Q249" s="160">
        <v>3.3000000000000002E-2</v>
      </c>
      <c r="R249" s="160">
        <f>Q249*H249</f>
        <v>0.23000999999999999</v>
      </c>
      <c r="S249" s="160">
        <v>0</v>
      </c>
      <c r="T249" s="161">
        <f>S249*H249</f>
        <v>0</v>
      </c>
      <c r="W249" s="245"/>
      <c r="AR249" s="162" t="s">
        <v>87</v>
      </c>
      <c r="AT249" s="162" t="s">
        <v>164</v>
      </c>
      <c r="AU249" s="162" t="s">
        <v>81</v>
      </c>
      <c r="AY249" s="17" t="s">
        <v>162</v>
      </c>
      <c r="BE249" s="163">
        <f>IF(N249="základná",J249,0)</f>
        <v>0</v>
      </c>
      <c r="BF249" s="163">
        <f>IF(N249="znížená",J249,0)</f>
        <v>0</v>
      </c>
      <c r="BG249" s="163">
        <f>IF(N249="zákl. prenesená",J249,0)</f>
        <v>0</v>
      </c>
      <c r="BH249" s="163">
        <f>IF(N249="zníž. prenesená",J249,0)</f>
        <v>0</v>
      </c>
      <c r="BI249" s="163">
        <f>IF(N249="nulová",J249,0)</f>
        <v>0</v>
      </c>
      <c r="BJ249" s="17" t="s">
        <v>81</v>
      </c>
      <c r="BK249" s="163">
        <f>ROUND(I249*H249,2)</f>
        <v>0</v>
      </c>
      <c r="BL249" s="17" t="s">
        <v>87</v>
      </c>
      <c r="BM249" s="162" t="s">
        <v>1017</v>
      </c>
    </row>
    <row r="250" spans="2:65" s="13" customFormat="1" x14ac:dyDescent="0.2">
      <c r="B250" s="171"/>
      <c r="D250" s="165" t="s">
        <v>169</v>
      </c>
      <c r="E250" s="172" t="s">
        <v>1</v>
      </c>
      <c r="F250" s="173" t="s">
        <v>1018</v>
      </c>
      <c r="H250" s="174">
        <v>2.3660000000000001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65" s="13" customFormat="1" x14ac:dyDescent="0.2">
      <c r="B251" s="171"/>
      <c r="D251" s="165" t="s">
        <v>169</v>
      </c>
      <c r="E251" s="172" t="s">
        <v>1</v>
      </c>
      <c r="F251" s="173" t="s">
        <v>199</v>
      </c>
      <c r="H251" s="174">
        <v>2.2109999999999999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1019</v>
      </c>
      <c r="H252" s="174">
        <v>2.3929999999999998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4" customFormat="1" x14ac:dyDescent="0.2">
      <c r="B253" s="178"/>
      <c r="D253" s="165" t="s">
        <v>169</v>
      </c>
      <c r="E253" s="179" t="s">
        <v>1</v>
      </c>
      <c r="F253" s="180" t="s">
        <v>174</v>
      </c>
      <c r="H253" s="181">
        <v>6.97</v>
      </c>
      <c r="I253" s="182"/>
      <c r="L253" s="178"/>
      <c r="M253" s="183"/>
      <c r="T253" s="184"/>
      <c r="W253" s="242"/>
      <c r="AT253" s="179" t="s">
        <v>169</v>
      </c>
      <c r="AU253" s="179" t="s">
        <v>81</v>
      </c>
      <c r="AV253" s="14" t="s">
        <v>87</v>
      </c>
      <c r="AW253" s="14" t="s">
        <v>29</v>
      </c>
      <c r="AX253" s="14" t="s">
        <v>77</v>
      </c>
      <c r="AY253" s="179" t="s">
        <v>162</v>
      </c>
    </row>
    <row r="254" spans="2:65" s="1" customFormat="1" ht="49.15" customHeight="1" x14ac:dyDescent="0.2">
      <c r="B254" s="121"/>
      <c r="C254" s="151" t="s">
        <v>93</v>
      </c>
      <c r="D254" s="151" t="s">
        <v>164</v>
      </c>
      <c r="E254" s="152" t="s">
        <v>200</v>
      </c>
      <c r="F254" s="153" t="s">
        <v>201</v>
      </c>
      <c r="G254" s="154" t="s">
        <v>167</v>
      </c>
      <c r="H254" s="155">
        <v>46.46</v>
      </c>
      <c r="I254" s="156"/>
      <c r="J254" s="157">
        <f>ROUND(I254*H254,2)</f>
        <v>0</v>
      </c>
      <c r="K254" s="158"/>
      <c r="L254" s="32"/>
      <c r="M254" s="159" t="s">
        <v>1</v>
      </c>
      <c r="N254" s="120" t="s">
        <v>38</v>
      </c>
      <c r="P254" s="160">
        <f>O254*H254</f>
        <v>0</v>
      </c>
      <c r="Q254" s="160">
        <v>3.3000000000000002E-2</v>
      </c>
      <c r="R254" s="160">
        <f>Q254*H254</f>
        <v>1.5331800000000002</v>
      </c>
      <c r="S254" s="160">
        <v>0</v>
      </c>
      <c r="T254" s="161">
        <f>S254*H254</f>
        <v>0</v>
      </c>
      <c r="W254" s="269"/>
      <c r="AR254" s="162" t="s">
        <v>87</v>
      </c>
      <c r="AT254" s="162" t="s">
        <v>164</v>
      </c>
      <c r="AU254" s="162" t="s">
        <v>81</v>
      </c>
      <c r="AY254" s="17" t="s">
        <v>162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7" t="s">
        <v>81</v>
      </c>
      <c r="BK254" s="163">
        <f>ROUND(I254*H254,2)</f>
        <v>0</v>
      </c>
      <c r="BL254" s="17" t="s">
        <v>87</v>
      </c>
      <c r="BM254" s="162" t="s">
        <v>1020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942</v>
      </c>
      <c r="H255" s="174">
        <v>15.77</v>
      </c>
      <c r="I255" s="175"/>
      <c r="L255" s="171"/>
      <c r="M255" s="176"/>
      <c r="T255" s="177"/>
      <c r="W255" s="246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3" customFormat="1" x14ac:dyDescent="0.2">
      <c r="B256" s="171"/>
      <c r="D256" s="165" t="s">
        <v>169</v>
      </c>
      <c r="E256" s="172" t="s">
        <v>1</v>
      </c>
      <c r="F256" s="173" t="s">
        <v>103</v>
      </c>
      <c r="H256" s="174">
        <v>14.74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65" s="13" customFormat="1" x14ac:dyDescent="0.2">
      <c r="B257" s="171"/>
      <c r="D257" s="165" t="s">
        <v>169</v>
      </c>
      <c r="E257" s="172" t="s">
        <v>1</v>
      </c>
      <c r="F257" s="173" t="s">
        <v>945</v>
      </c>
      <c r="H257" s="174">
        <v>15.95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65" s="14" customFormat="1" x14ac:dyDescent="0.2">
      <c r="B258" s="178"/>
      <c r="D258" s="165" t="s">
        <v>169</v>
      </c>
      <c r="E258" s="179" t="s">
        <v>1</v>
      </c>
      <c r="F258" s="180" t="s">
        <v>174</v>
      </c>
      <c r="H258" s="181">
        <v>46.46</v>
      </c>
      <c r="I258" s="182"/>
      <c r="L258" s="178"/>
      <c r="M258" s="183"/>
      <c r="T258" s="184"/>
      <c r="W258" s="248"/>
      <c r="AT258" s="179" t="s">
        <v>169</v>
      </c>
      <c r="AU258" s="179" t="s">
        <v>81</v>
      </c>
      <c r="AV258" s="14" t="s">
        <v>87</v>
      </c>
      <c r="AW258" s="14" t="s">
        <v>29</v>
      </c>
      <c r="AX258" s="14" t="s">
        <v>77</v>
      </c>
      <c r="AY258" s="179" t="s">
        <v>162</v>
      </c>
    </row>
    <row r="259" spans="2:65" s="1" customFormat="1" ht="62.65" customHeight="1" x14ac:dyDescent="0.2">
      <c r="B259" s="121"/>
      <c r="C259" s="151" t="s">
        <v>203</v>
      </c>
      <c r="D259" s="151" t="s">
        <v>164</v>
      </c>
      <c r="E259" s="152" t="s">
        <v>204</v>
      </c>
      <c r="F259" s="153" t="s">
        <v>193</v>
      </c>
      <c r="G259" s="154" t="s">
        <v>167</v>
      </c>
      <c r="H259" s="155">
        <v>613.57100000000003</v>
      </c>
      <c r="I259" s="156"/>
      <c r="J259" s="157">
        <f>ROUND(I259*H259,2)</f>
        <v>0</v>
      </c>
      <c r="K259" s="158"/>
      <c r="L259" s="32"/>
      <c r="M259" s="159" t="s">
        <v>1</v>
      </c>
      <c r="N259" s="120" t="s">
        <v>38</v>
      </c>
      <c r="P259" s="160">
        <f>O259*H259</f>
        <v>0</v>
      </c>
      <c r="Q259" s="160">
        <v>1.575E-2</v>
      </c>
      <c r="R259" s="160">
        <f>Q259*H259</f>
        <v>9.6637432500000013</v>
      </c>
      <c r="S259" s="160">
        <v>0</v>
      </c>
      <c r="T259" s="161">
        <f>S259*H259</f>
        <v>0</v>
      </c>
      <c r="W259" s="245"/>
      <c r="AR259" s="162" t="s">
        <v>87</v>
      </c>
      <c r="AT259" s="162" t="s">
        <v>164</v>
      </c>
      <c r="AU259" s="162" t="s">
        <v>81</v>
      </c>
      <c r="AY259" s="17" t="s">
        <v>162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7" t="s">
        <v>81</v>
      </c>
      <c r="BK259" s="163">
        <f>ROUND(I259*H259,2)</f>
        <v>0</v>
      </c>
      <c r="BL259" s="17" t="s">
        <v>87</v>
      </c>
      <c r="BM259" s="162" t="s">
        <v>1021</v>
      </c>
    </row>
    <row r="260" spans="2:65" s="13" customFormat="1" x14ac:dyDescent="0.2">
      <c r="B260" s="171"/>
      <c r="D260" s="165" t="s">
        <v>169</v>
      </c>
      <c r="E260" s="172" t="s">
        <v>1</v>
      </c>
      <c r="F260" s="173" t="s">
        <v>209</v>
      </c>
      <c r="H260" s="174">
        <v>77.233000000000004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65" s="13" customFormat="1" x14ac:dyDescent="0.2">
      <c r="B261" s="171"/>
      <c r="D261" s="165" t="s">
        <v>169</v>
      </c>
      <c r="E261" s="172" t="s">
        <v>1</v>
      </c>
      <c r="F261" s="173" t="s">
        <v>206</v>
      </c>
      <c r="H261" s="174">
        <v>519.43600000000004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65" s="13" customFormat="1" x14ac:dyDescent="0.2">
      <c r="B262" s="171"/>
      <c r="D262" s="165" t="s">
        <v>169</v>
      </c>
      <c r="E262" s="172" t="s">
        <v>1</v>
      </c>
      <c r="F262" s="173" t="s">
        <v>208</v>
      </c>
      <c r="H262" s="174">
        <v>3.726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65" s="13" customFormat="1" x14ac:dyDescent="0.2">
      <c r="B263" s="171"/>
      <c r="D263" s="165" t="s">
        <v>169</v>
      </c>
      <c r="E263" s="172" t="s">
        <v>1</v>
      </c>
      <c r="F263" s="173" t="s">
        <v>1022</v>
      </c>
      <c r="H263" s="174">
        <v>6.2229999999999999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65" s="13" customFormat="1" x14ac:dyDescent="0.2">
      <c r="B264" s="171"/>
      <c r="D264" s="165" t="s">
        <v>169</v>
      </c>
      <c r="E264" s="172" t="s">
        <v>1</v>
      </c>
      <c r="F264" s="173" t="s">
        <v>207</v>
      </c>
      <c r="H264" s="174">
        <v>6.9530000000000003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65" s="14" customFormat="1" x14ac:dyDescent="0.2">
      <c r="B265" s="178"/>
      <c r="D265" s="165" t="s">
        <v>169</v>
      </c>
      <c r="E265" s="179" t="s">
        <v>1</v>
      </c>
      <c r="F265" s="180" t="s">
        <v>174</v>
      </c>
      <c r="H265" s="181">
        <v>613.57100000000003</v>
      </c>
      <c r="I265" s="182"/>
      <c r="L265" s="178"/>
      <c r="M265" s="183"/>
      <c r="T265" s="184"/>
      <c r="W265" s="248"/>
      <c r="AT265" s="179" t="s">
        <v>169</v>
      </c>
      <c r="AU265" s="179" t="s">
        <v>81</v>
      </c>
      <c r="AV265" s="14" t="s">
        <v>87</v>
      </c>
      <c r="AW265" s="14" t="s">
        <v>29</v>
      </c>
      <c r="AX265" s="14" t="s">
        <v>77</v>
      </c>
      <c r="AY265" s="179" t="s">
        <v>162</v>
      </c>
    </row>
    <row r="266" spans="2:65" s="1" customFormat="1" ht="62.65" customHeight="1" x14ac:dyDescent="0.2">
      <c r="B266" s="121"/>
      <c r="C266" s="151" t="s">
        <v>210</v>
      </c>
      <c r="D266" s="151" t="s">
        <v>164</v>
      </c>
      <c r="E266" s="152" t="s">
        <v>211</v>
      </c>
      <c r="F266" s="153" t="s">
        <v>212</v>
      </c>
      <c r="G266" s="154" t="s">
        <v>167</v>
      </c>
      <c r="H266" s="155">
        <v>230.089</v>
      </c>
      <c r="I266" s="156"/>
      <c r="J266" s="157">
        <f>ROUND(I266*H266,2)</f>
        <v>0</v>
      </c>
      <c r="K266" s="158"/>
      <c r="L266" s="32"/>
      <c r="M266" s="159" t="s">
        <v>1</v>
      </c>
      <c r="N266" s="120" t="s">
        <v>38</v>
      </c>
      <c r="P266" s="160">
        <f>O266*H266</f>
        <v>0</v>
      </c>
      <c r="Q266" s="160">
        <v>3.15E-2</v>
      </c>
      <c r="R266" s="160">
        <f>Q266*H266</f>
        <v>7.2478034999999998</v>
      </c>
      <c r="S266" s="160">
        <v>0</v>
      </c>
      <c r="T266" s="161">
        <f>S266*H266</f>
        <v>0</v>
      </c>
      <c r="W266" s="245"/>
      <c r="AR266" s="162" t="s">
        <v>87</v>
      </c>
      <c r="AT266" s="162" t="s">
        <v>164</v>
      </c>
      <c r="AU266" s="162" t="s">
        <v>81</v>
      </c>
      <c r="AY266" s="17" t="s">
        <v>162</v>
      </c>
      <c r="BE266" s="163">
        <f>IF(N266="základná",J266,0)</f>
        <v>0</v>
      </c>
      <c r="BF266" s="163">
        <f>IF(N266="znížená",J266,0)</f>
        <v>0</v>
      </c>
      <c r="BG266" s="163">
        <f>IF(N266="zákl. prenesená",J266,0)</f>
        <v>0</v>
      </c>
      <c r="BH266" s="163">
        <f>IF(N266="zníž. prenesená",J266,0)</f>
        <v>0</v>
      </c>
      <c r="BI266" s="163">
        <f>IF(N266="nulová",J266,0)</f>
        <v>0</v>
      </c>
      <c r="BJ266" s="17" t="s">
        <v>81</v>
      </c>
      <c r="BK266" s="163">
        <f>ROUND(I266*H266,2)</f>
        <v>0</v>
      </c>
      <c r="BL266" s="17" t="s">
        <v>87</v>
      </c>
      <c r="BM266" s="162" t="s">
        <v>1023</v>
      </c>
    </row>
    <row r="267" spans="2:65" s="13" customFormat="1" x14ac:dyDescent="0.2">
      <c r="B267" s="171"/>
      <c r="D267" s="165" t="s">
        <v>169</v>
      </c>
      <c r="E267" s="172" t="s">
        <v>1</v>
      </c>
      <c r="F267" s="173" t="s">
        <v>217</v>
      </c>
      <c r="H267" s="174">
        <v>28.962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65" s="13" customFormat="1" x14ac:dyDescent="0.2">
      <c r="B268" s="171"/>
      <c r="D268" s="165" t="s">
        <v>169</v>
      </c>
      <c r="E268" s="172" t="s">
        <v>1</v>
      </c>
      <c r="F268" s="173" t="s">
        <v>214</v>
      </c>
      <c r="H268" s="174">
        <v>194.78899999999999</v>
      </c>
      <c r="I268" s="175"/>
      <c r="L268" s="171"/>
      <c r="M268" s="176"/>
      <c r="T268" s="177"/>
      <c r="W268" s="240"/>
      <c r="AT268" s="172" t="s">
        <v>169</v>
      </c>
      <c r="AU268" s="172" t="s">
        <v>81</v>
      </c>
      <c r="AV268" s="13" t="s">
        <v>81</v>
      </c>
      <c r="AW268" s="13" t="s">
        <v>29</v>
      </c>
      <c r="AX268" s="13" t="s">
        <v>72</v>
      </c>
      <c r="AY268" s="172" t="s">
        <v>162</v>
      </c>
    </row>
    <row r="269" spans="2:65" s="13" customFormat="1" x14ac:dyDescent="0.2">
      <c r="B269" s="171"/>
      <c r="D269" s="165" t="s">
        <v>169</v>
      </c>
      <c r="E269" s="172" t="s">
        <v>1</v>
      </c>
      <c r="F269" s="173" t="s">
        <v>216</v>
      </c>
      <c r="H269" s="174">
        <v>1.397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65" s="13" customFormat="1" x14ac:dyDescent="0.2">
      <c r="B270" s="171"/>
      <c r="D270" s="165" t="s">
        <v>169</v>
      </c>
      <c r="E270" s="172" t="s">
        <v>1</v>
      </c>
      <c r="F270" s="173" t="s">
        <v>1024</v>
      </c>
      <c r="H270" s="174">
        <v>2.3340000000000001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65" s="13" customFormat="1" x14ac:dyDescent="0.2">
      <c r="B271" s="171"/>
      <c r="D271" s="165" t="s">
        <v>169</v>
      </c>
      <c r="E271" s="172" t="s">
        <v>1</v>
      </c>
      <c r="F271" s="173" t="s">
        <v>215</v>
      </c>
      <c r="H271" s="174">
        <v>2.6070000000000002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65" s="14" customFormat="1" x14ac:dyDescent="0.2">
      <c r="B272" s="178"/>
      <c r="D272" s="165" t="s">
        <v>169</v>
      </c>
      <c r="E272" s="179" t="s">
        <v>1</v>
      </c>
      <c r="F272" s="180" t="s">
        <v>174</v>
      </c>
      <c r="H272" s="181">
        <v>230.089</v>
      </c>
      <c r="I272" s="182"/>
      <c r="L272" s="178"/>
      <c r="M272" s="183"/>
      <c r="T272" s="184"/>
      <c r="W272" s="242"/>
      <c r="AT272" s="179" t="s">
        <v>169</v>
      </c>
      <c r="AU272" s="179" t="s">
        <v>81</v>
      </c>
      <c r="AV272" s="14" t="s">
        <v>87</v>
      </c>
      <c r="AW272" s="14" t="s">
        <v>29</v>
      </c>
      <c r="AX272" s="14" t="s">
        <v>77</v>
      </c>
      <c r="AY272" s="179" t="s">
        <v>162</v>
      </c>
    </row>
    <row r="273" spans="2:65" s="1" customFormat="1" ht="44.25" customHeight="1" x14ac:dyDescent="0.2">
      <c r="B273" s="121"/>
      <c r="C273" s="151" t="s">
        <v>218</v>
      </c>
      <c r="D273" s="151" t="s">
        <v>164</v>
      </c>
      <c r="E273" s="152" t="s">
        <v>219</v>
      </c>
      <c r="F273" s="153" t="s">
        <v>220</v>
      </c>
      <c r="G273" s="154" t="s">
        <v>167</v>
      </c>
      <c r="H273" s="155">
        <v>1533.9280000000001</v>
      </c>
      <c r="I273" s="156"/>
      <c r="J273" s="157">
        <f>ROUND(I273*H273,2)</f>
        <v>0</v>
      </c>
      <c r="K273" s="158"/>
      <c r="L273" s="32"/>
      <c r="M273" s="159" t="s">
        <v>1</v>
      </c>
      <c r="N273" s="120" t="s">
        <v>38</v>
      </c>
      <c r="P273" s="160">
        <f>O273*H273</f>
        <v>0</v>
      </c>
      <c r="Q273" s="160">
        <v>3.15E-2</v>
      </c>
      <c r="R273" s="160">
        <f>Q273*H273</f>
        <v>48.318732000000004</v>
      </c>
      <c r="S273" s="160">
        <v>0</v>
      </c>
      <c r="T273" s="161">
        <f>S273*H273</f>
        <v>0</v>
      </c>
      <c r="W273" s="264"/>
      <c r="AR273" s="162" t="s">
        <v>87</v>
      </c>
      <c r="AT273" s="162" t="s">
        <v>164</v>
      </c>
      <c r="AU273" s="162" t="s">
        <v>81</v>
      </c>
      <c r="AY273" s="17" t="s">
        <v>162</v>
      </c>
      <c r="BE273" s="163">
        <f>IF(N273="základná",J273,0)</f>
        <v>0</v>
      </c>
      <c r="BF273" s="163">
        <f>IF(N273="znížená",J273,0)</f>
        <v>0</v>
      </c>
      <c r="BG273" s="163">
        <f>IF(N273="zákl. prenesená",J273,0)</f>
        <v>0</v>
      </c>
      <c r="BH273" s="163">
        <f>IF(N273="zníž. prenesená",J273,0)</f>
        <v>0</v>
      </c>
      <c r="BI273" s="163">
        <f>IF(N273="nulová",J273,0)</f>
        <v>0</v>
      </c>
      <c r="BJ273" s="17" t="s">
        <v>81</v>
      </c>
      <c r="BK273" s="163">
        <f>ROUND(I273*H273,2)</f>
        <v>0</v>
      </c>
      <c r="BL273" s="17" t="s">
        <v>87</v>
      </c>
      <c r="BM273" s="162" t="s">
        <v>1025</v>
      </c>
    </row>
    <row r="274" spans="2:65" s="13" customFormat="1" x14ac:dyDescent="0.2">
      <c r="B274" s="171"/>
      <c r="D274" s="165" t="s">
        <v>169</v>
      </c>
      <c r="E274" s="172" t="s">
        <v>1</v>
      </c>
      <c r="F274" s="173" t="s">
        <v>101</v>
      </c>
      <c r="H274" s="174">
        <v>193.08199999999999</v>
      </c>
      <c r="I274" s="175"/>
      <c r="L274" s="171"/>
      <c r="M274" s="176"/>
      <c r="T274" s="177"/>
      <c r="W274" s="240"/>
      <c r="AT274" s="172" t="s">
        <v>169</v>
      </c>
      <c r="AU274" s="172" t="s">
        <v>81</v>
      </c>
      <c r="AV274" s="13" t="s">
        <v>81</v>
      </c>
      <c r="AW274" s="13" t="s">
        <v>29</v>
      </c>
      <c r="AX274" s="13" t="s">
        <v>72</v>
      </c>
      <c r="AY274" s="172" t="s">
        <v>162</v>
      </c>
    </row>
    <row r="275" spans="2:65" s="13" customFormat="1" x14ac:dyDescent="0.2">
      <c r="B275" s="171"/>
      <c r="D275" s="165" t="s">
        <v>169</v>
      </c>
      <c r="E275" s="172" t="s">
        <v>1</v>
      </c>
      <c r="F275" s="173" t="s">
        <v>105</v>
      </c>
      <c r="H275" s="174">
        <v>1298.5909999999999</v>
      </c>
      <c r="I275" s="175"/>
      <c r="L275" s="171"/>
      <c r="M275" s="176"/>
      <c r="T275" s="177"/>
      <c r="W275" s="240"/>
      <c r="AT275" s="172" t="s">
        <v>169</v>
      </c>
      <c r="AU275" s="172" t="s">
        <v>81</v>
      </c>
      <c r="AV275" s="13" t="s">
        <v>81</v>
      </c>
      <c r="AW275" s="13" t="s">
        <v>29</v>
      </c>
      <c r="AX275" s="13" t="s">
        <v>72</v>
      </c>
      <c r="AY275" s="172" t="s">
        <v>162</v>
      </c>
    </row>
    <row r="276" spans="2:65" s="13" customFormat="1" x14ac:dyDescent="0.2">
      <c r="B276" s="171"/>
      <c r="D276" s="165" t="s">
        <v>169</v>
      </c>
      <c r="E276" s="172" t="s">
        <v>1</v>
      </c>
      <c r="F276" s="173" t="s">
        <v>107</v>
      </c>
      <c r="H276" s="174">
        <v>9.3160000000000007</v>
      </c>
      <c r="I276" s="175"/>
      <c r="L276" s="171"/>
      <c r="M276" s="176"/>
      <c r="T276" s="177"/>
      <c r="W276" s="240"/>
      <c r="AT276" s="172" t="s">
        <v>169</v>
      </c>
      <c r="AU276" s="172" t="s">
        <v>81</v>
      </c>
      <c r="AV276" s="13" t="s">
        <v>81</v>
      </c>
      <c r="AW276" s="13" t="s">
        <v>29</v>
      </c>
      <c r="AX276" s="13" t="s">
        <v>72</v>
      </c>
      <c r="AY276" s="172" t="s">
        <v>162</v>
      </c>
    </row>
    <row r="277" spans="2:65" s="13" customFormat="1" x14ac:dyDescent="0.2">
      <c r="B277" s="171"/>
      <c r="D277" s="165" t="s">
        <v>169</v>
      </c>
      <c r="E277" s="172" t="s">
        <v>1</v>
      </c>
      <c r="F277" s="173" t="s">
        <v>949</v>
      </c>
      <c r="H277" s="174">
        <v>15.557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65" s="13" customFormat="1" x14ac:dyDescent="0.2">
      <c r="B278" s="171"/>
      <c r="D278" s="165" t="s">
        <v>169</v>
      </c>
      <c r="E278" s="172" t="s">
        <v>1</v>
      </c>
      <c r="F278" s="173" t="s">
        <v>110</v>
      </c>
      <c r="H278" s="174">
        <v>17.382000000000001</v>
      </c>
      <c r="I278" s="175"/>
      <c r="L278" s="171"/>
      <c r="M278" s="176"/>
      <c r="T278" s="177"/>
      <c r="W278" s="240"/>
      <c r="AT278" s="172" t="s">
        <v>169</v>
      </c>
      <c r="AU278" s="172" t="s">
        <v>81</v>
      </c>
      <c r="AV278" s="13" t="s">
        <v>81</v>
      </c>
      <c r="AW278" s="13" t="s">
        <v>29</v>
      </c>
      <c r="AX278" s="13" t="s">
        <v>72</v>
      </c>
      <c r="AY278" s="172" t="s">
        <v>162</v>
      </c>
    </row>
    <row r="279" spans="2:65" s="14" customFormat="1" x14ac:dyDescent="0.2">
      <c r="B279" s="178"/>
      <c r="D279" s="165" t="s">
        <v>169</v>
      </c>
      <c r="E279" s="179" t="s">
        <v>1</v>
      </c>
      <c r="F279" s="180" t="s">
        <v>174</v>
      </c>
      <c r="H279" s="181">
        <v>1533.9280000000001</v>
      </c>
      <c r="I279" s="182"/>
      <c r="L279" s="178"/>
      <c r="M279" s="183"/>
      <c r="T279" s="184"/>
      <c r="W279" s="242"/>
      <c r="AT279" s="179" t="s">
        <v>169</v>
      </c>
      <c r="AU279" s="179" t="s">
        <v>81</v>
      </c>
      <c r="AV279" s="14" t="s">
        <v>87</v>
      </c>
      <c r="AW279" s="14" t="s">
        <v>29</v>
      </c>
      <c r="AX279" s="14" t="s">
        <v>77</v>
      </c>
      <c r="AY279" s="179" t="s">
        <v>162</v>
      </c>
    </row>
    <row r="280" spans="2:65" s="1" customFormat="1" ht="62.65" customHeight="1" x14ac:dyDescent="0.2">
      <c r="B280" s="121"/>
      <c r="C280" s="151" t="s">
        <v>222</v>
      </c>
      <c r="D280" s="151" t="s">
        <v>164</v>
      </c>
      <c r="E280" s="152" t="s">
        <v>1026</v>
      </c>
      <c r="F280" s="153" t="s">
        <v>1027</v>
      </c>
      <c r="G280" s="154" t="s">
        <v>167</v>
      </c>
      <c r="H280" s="155">
        <v>116.291</v>
      </c>
      <c r="I280" s="156"/>
      <c r="J280" s="157">
        <f>ROUND(I280*H280,2)</f>
        <v>0</v>
      </c>
      <c r="K280" s="158"/>
      <c r="L280" s="32"/>
      <c r="M280" s="159" t="s">
        <v>1</v>
      </c>
      <c r="N280" s="120" t="s">
        <v>38</v>
      </c>
      <c r="P280" s="160">
        <f>O280*H280</f>
        <v>0</v>
      </c>
      <c r="Q280" s="160">
        <v>3.9199999999999999E-3</v>
      </c>
      <c r="R280" s="160">
        <f>Q280*H280</f>
        <v>0.45586072</v>
      </c>
      <c r="S280" s="160">
        <v>0</v>
      </c>
      <c r="T280" s="161">
        <f>S280*H280</f>
        <v>0</v>
      </c>
      <c r="W280" s="266"/>
      <c r="AR280" s="162" t="s">
        <v>87</v>
      </c>
      <c r="AT280" s="162" t="s">
        <v>164</v>
      </c>
      <c r="AU280" s="162" t="s">
        <v>81</v>
      </c>
      <c r="AY280" s="17" t="s">
        <v>162</v>
      </c>
      <c r="BE280" s="163">
        <f>IF(N280="základná",J280,0)</f>
        <v>0</v>
      </c>
      <c r="BF280" s="163">
        <f>IF(N280="znížená",J280,0)</f>
        <v>0</v>
      </c>
      <c r="BG280" s="163">
        <f>IF(N280="zákl. prenesená",J280,0)</f>
        <v>0</v>
      </c>
      <c r="BH280" s="163">
        <f>IF(N280="zníž. prenesená",J280,0)</f>
        <v>0</v>
      </c>
      <c r="BI280" s="163">
        <f>IF(N280="nulová",J280,0)</f>
        <v>0</v>
      </c>
      <c r="BJ280" s="17" t="s">
        <v>81</v>
      </c>
      <c r="BK280" s="163">
        <f>ROUND(I280*H280,2)</f>
        <v>0</v>
      </c>
      <c r="BL280" s="17" t="s">
        <v>87</v>
      </c>
      <c r="BM280" s="162" t="s">
        <v>1028</v>
      </c>
    </row>
    <row r="281" spans="2:65" s="12" customFormat="1" x14ac:dyDescent="0.2">
      <c r="B281" s="164"/>
      <c r="D281" s="165" t="s">
        <v>169</v>
      </c>
      <c r="E281" s="166" t="s">
        <v>1</v>
      </c>
      <c r="F281" s="167" t="s">
        <v>1029</v>
      </c>
      <c r="H281" s="166" t="s">
        <v>1</v>
      </c>
      <c r="I281" s="168"/>
      <c r="L281" s="164"/>
      <c r="M281" s="169"/>
      <c r="T281" s="170"/>
      <c r="W281" s="252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65" s="12" customFormat="1" x14ac:dyDescent="0.2">
      <c r="B282" s="164"/>
      <c r="D282" s="165" t="s">
        <v>169</v>
      </c>
      <c r="E282" s="166" t="s">
        <v>1</v>
      </c>
      <c r="F282" s="167" t="s">
        <v>1030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65" s="12" customFormat="1" x14ac:dyDescent="0.2">
      <c r="B283" s="164"/>
      <c r="D283" s="165" t="s">
        <v>169</v>
      </c>
      <c r="E283" s="166" t="s">
        <v>1</v>
      </c>
      <c r="F283" s="167" t="s">
        <v>1031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65" s="13" customFormat="1" x14ac:dyDescent="0.2">
      <c r="B284" s="171"/>
      <c r="D284" s="165" t="s">
        <v>169</v>
      </c>
      <c r="E284" s="172" t="s">
        <v>1</v>
      </c>
      <c r="F284" s="173" t="s">
        <v>1032</v>
      </c>
      <c r="H284" s="174">
        <v>58.44</v>
      </c>
      <c r="I284" s="175"/>
      <c r="L284" s="171"/>
      <c r="M284" s="176"/>
      <c r="T284" s="177"/>
      <c r="W284" s="240"/>
      <c r="AT284" s="172" t="s">
        <v>169</v>
      </c>
      <c r="AU284" s="172" t="s">
        <v>81</v>
      </c>
      <c r="AV284" s="13" t="s">
        <v>81</v>
      </c>
      <c r="AW284" s="13" t="s">
        <v>29</v>
      </c>
      <c r="AX284" s="13" t="s">
        <v>72</v>
      </c>
      <c r="AY284" s="172" t="s">
        <v>162</v>
      </c>
    </row>
    <row r="285" spans="2:65" s="13" customFormat="1" x14ac:dyDescent="0.2">
      <c r="B285" s="171"/>
      <c r="D285" s="165" t="s">
        <v>169</v>
      </c>
      <c r="E285" s="172" t="s">
        <v>1</v>
      </c>
      <c r="F285" s="173" t="s">
        <v>1033</v>
      </c>
      <c r="H285" s="174">
        <v>4.78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65" s="13" customFormat="1" x14ac:dyDescent="0.2">
      <c r="B286" s="171"/>
      <c r="D286" s="165" t="s">
        <v>169</v>
      </c>
      <c r="E286" s="172" t="s">
        <v>1</v>
      </c>
      <c r="F286" s="173" t="s">
        <v>1034</v>
      </c>
      <c r="H286" s="174">
        <v>53.070999999999998</v>
      </c>
      <c r="I286" s="175"/>
      <c r="L286" s="171"/>
      <c r="M286" s="176"/>
      <c r="T286" s="177"/>
      <c r="W286" s="240"/>
      <c r="AT286" s="172" t="s">
        <v>169</v>
      </c>
      <c r="AU286" s="172" t="s">
        <v>81</v>
      </c>
      <c r="AV286" s="13" t="s">
        <v>81</v>
      </c>
      <c r="AW286" s="13" t="s">
        <v>29</v>
      </c>
      <c r="AX286" s="13" t="s">
        <v>72</v>
      </c>
      <c r="AY286" s="172" t="s">
        <v>162</v>
      </c>
    </row>
    <row r="287" spans="2:65" s="14" customFormat="1" x14ac:dyDescent="0.2">
      <c r="B287" s="178"/>
      <c r="D287" s="165" t="s">
        <v>169</v>
      </c>
      <c r="E287" s="179" t="s">
        <v>1</v>
      </c>
      <c r="F287" s="180" t="s">
        <v>174</v>
      </c>
      <c r="H287" s="181">
        <v>116.291</v>
      </c>
      <c r="I287" s="182"/>
      <c r="L287" s="178"/>
      <c r="M287" s="183"/>
      <c r="T287" s="184"/>
      <c r="W287" s="242"/>
      <c r="AT287" s="179" t="s">
        <v>169</v>
      </c>
      <c r="AU287" s="179" t="s">
        <v>81</v>
      </c>
      <c r="AV287" s="14" t="s">
        <v>87</v>
      </c>
      <c r="AW287" s="14" t="s">
        <v>29</v>
      </c>
      <c r="AX287" s="14" t="s">
        <v>77</v>
      </c>
      <c r="AY287" s="179" t="s">
        <v>162</v>
      </c>
    </row>
    <row r="288" spans="2:65" s="12" customFormat="1" ht="33.75" x14ac:dyDescent="0.2">
      <c r="B288" s="164"/>
      <c r="D288" s="165" t="s">
        <v>169</v>
      </c>
      <c r="E288" s="166" t="s">
        <v>1</v>
      </c>
      <c r="F288" s="167" t="s">
        <v>231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253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22.5" x14ac:dyDescent="0.2">
      <c r="B290" s="164"/>
      <c r="D290" s="165" t="s">
        <v>169</v>
      </c>
      <c r="E290" s="166" t="s">
        <v>1</v>
      </c>
      <c r="F290" s="167" t="s">
        <v>239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33.75" x14ac:dyDescent="0.2">
      <c r="B291" s="164"/>
      <c r="D291" s="165" t="s">
        <v>169</v>
      </c>
      <c r="E291" s="166" t="s">
        <v>1</v>
      </c>
      <c r="F291" s="167" t="s">
        <v>240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33.75" x14ac:dyDescent="0.2">
      <c r="B292" s="164"/>
      <c r="D292" s="165" t="s">
        <v>169</v>
      </c>
      <c r="E292" s="166" t="s">
        <v>1</v>
      </c>
      <c r="F292" s="167" t="s">
        <v>241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ht="33.75" x14ac:dyDescent="0.2">
      <c r="B293" s="164"/>
      <c r="D293" s="165" t="s">
        <v>169</v>
      </c>
      <c r="E293" s="166" t="s">
        <v>1</v>
      </c>
      <c r="F293" s="167" t="s">
        <v>242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ht="33.75" x14ac:dyDescent="0.2">
      <c r="B294" s="164"/>
      <c r="D294" s="165" t="s">
        <v>169</v>
      </c>
      <c r="E294" s="166" t="s">
        <v>1</v>
      </c>
      <c r="F294" s="167" t="s">
        <v>243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ht="22.5" x14ac:dyDescent="0.2">
      <c r="B295" s="164"/>
      <c r="D295" s="165" t="s">
        <v>169</v>
      </c>
      <c r="E295" s="166" t="s">
        <v>1</v>
      </c>
      <c r="F295" s="167" t="s">
        <v>244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" customFormat="1" ht="62.65" customHeight="1" x14ac:dyDescent="0.2">
      <c r="B296" s="121"/>
      <c r="C296" s="151" t="s">
        <v>245</v>
      </c>
      <c r="D296" s="151" t="s">
        <v>164</v>
      </c>
      <c r="E296" s="152" t="s">
        <v>1035</v>
      </c>
      <c r="F296" s="153" t="s">
        <v>1036</v>
      </c>
      <c r="G296" s="154" t="s">
        <v>167</v>
      </c>
      <c r="H296" s="155">
        <v>2.04</v>
      </c>
      <c r="I296" s="156"/>
      <c r="J296" s="157">
        <f>ROUND(I296*H296,2)</f>
        <v>0</v>
      </c>
      <c r="K296" s="158"/>
      <c r="L296" s="32"/>
      <c r="M296" s="159" t="s">
        <v>1</v>
      </c>
      <c r="N296" s="120" t="s">
        <v>38</v>
      </c>
      <c r="P296" s="160">
        <f>O296*H296</f>
        <v>0</v>
      </c>
      <c r="Q296" s="160">
        <v>3.9199999999999999E-3</v>
      </c>
      <c r="R296" s="160">
        <f>Q296*H296</f>
        <v>7.9968000000000001E-3</v>
      </c>
      <c r="S296" s="160">
        <v>0</v>
      </c>
      <c r="T296" s="161">
        <f>S296*H296</f>
        <v>0</v>
      </c>
      <c r="W296" s="262"/>
      <c r="AR296" s="162" t="s">
        <v>87</v>
      </c>
      <c r="AT296" s="162" t="s">
        <v>164</v>
      </c>
      <c r="AU296" s="162" t="s">
        <v>81</v>
      </c>
      <c r="AY296" s="17" t="s">
        <v>162</v>
      </c>
      <c r="BE296" s="163">
        <f>IF(N296="základná",J296,0)</f>
        <v>0</v>
      </c>
      <c r="BF296" s="163">
        <f>IF(N296="znížená",J296,0)</f>
        <v>0</v>
      </c>
      <c r="BG296" s="163">
        <f>IF(N296="zákl. prenesená",J296,0)</f>
        <v>0</v>
      </c>
      <c r="BH296" s="163">
        <f>IF(N296="zníž. prenesená",J296,0)</f>
        <v>0</v>
      </c>
      <c r="BI296" s="163">
        <f>IF(N296="nulová",J296,0)</f>
        <v>0</v>
      </c>
      <c r="BJ296" s="17" t="s">
        <v>81</v>
      </c>
      <c r="BK296" s="163">
        <f>ROUND(I296*H296,2)</f>
        <v>0</v>
      </c>
      <c r="BL296" s="17" t="s">
        <v>87</v>
      </c>
      <c r="BM296" s="162" t="s">
        <v>1037</v>
      </c>
    </row>
    <row r="297" spans="2:65" s="12" customFormat="1" x14ac:dyDescent="0.2">
      <c r="B297" s="164"/>
      <c r="D297" s="165" t="s">
        <v>169</v>
      </c>
      <c r="E297" s="166" t="s">
        <v>1</v>
      </c>
      <c r="F297" s="167" t="s">
        <v>1029</v>
      </c>
      <c r="H297" s="166" t="s">
        <v>1</v>
      </c>
      <c r="I297" s="168"/>
      <c r="L297" s="164"/>
      <c r="M297" s="169"/>
      <c r="T297" s="170"/>
      <c r="W297" s="239"/>
      <c r="AT297" s="166" t="s">
        <v>169</v>
      </c>
      <c r="AU297" s="166" t="s">
        <v>81</v>
      </c>
      <c r="AV297" s="12" t="s">
        <v>77</v>
      </c>
      <c r="AW297" s="12" t="s">
        <v>29</v>
      </c>
      <c r="AX297" s="12" t="s">
        <v>72</v>
      </c>
      <c r="AY297" s="166" t="s">
        <v>162</v>
      </c>
    </row>
    <row r="298" spans="2:65" s="12" customFormat="1" x14ac:dyDescent="0.2">
      <c r="B298" s="164"/>
      <c r="D298" s="165" t="s">
        <v>169</v>
      </c>
      <c r="E298" s="166" t="s">
        <v>1</v>
      </c>
      <c r="F298" s="167" t="s">
        <v>1038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3" customFormat="1" x14ac:dyDescent="0.2">
      <c r="B299" s="171"/>
      <c r="D299" s="165" t="s">
        <v>169</v>
      </c>
      <c r="E299" s="172" t="s">
        <v>1</v>
      </c>
      <c r="F299" s="173" t="s">
        <v>1039</v>
      </c>
      <c r="H299" s="174">
        <v>2.04</v>
      </c>
      <c r="I299" s="175"/>
      <c r="L299" s="171"/>
      <c r="M299" s="176"/>
      <c r="T299" s="177"/>
      <c r="W299" s="240"/>
      <c r="AT299" s="172" t="s">
        <v>169</v>
      </c>
      <c r="AU299" s="172" t="s">
        <v>81</v>
      </c>
      <c r="AV299" s="13" t="s">
        <v>81</v>
      </c>
      <c r="AW299" s="13" t="s">
        <v>29</v>
      </c>
      <c r="AX299" s="13" t="s">
        <v>72</v>
      </c>
      <c r="AY299" s="172" t="s">
        <v>162</v>
      </c>
    </row>
    <row r="300" spans="2:65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2.04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65" s="12" customFormat="1" ht="33.75" x14ac:dyDescent="0.2">
      <c r="B301" s="164"/>
      <c r="D301" s="165" t="s">
        <v>169</v>
      </c>
      <c r="E301" s="166" t="s">
        <v>1</v>
      </c>
      <c r="F301" s="167" t="s">
        <v>231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ht="33.75" x14ac:dyDescent="0.2">
      <c r="B302" s="164"/>
      <c r="D302" s="165" t="s">
        <v>169</v>
      </c>
      <c r="E302" s="166" t="s">
        <v>1</v>
      </c>
      <c r="F302" s="167" t="s">
        <v>253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22.5" x14ac:dyDescent="0.2">
      <c r="B303" s="164"/>
      <c r="D303" s="165" t="s">
        <v>169</v>
      </c>
      <c r="E303" s="166" t="s">
        <v>1</v>
      </c>
      <c r="F303" s="167" t="s">
        <v>239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33.75" x14ac:dyDescent="0.2">
      <c r="B304" s="164"/>
      <c r="D304" s="165" t="s">
        <v>169</v>
      </c>
      <c r="E304" s="166" t="s">
        <v>1</v>
      </c>
      <c r="F304" s="167" t="s">
        <v>240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241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33.75" x14ac:dyDescent="0.2">
      <c r="B306" s="164"/>
      <c r="D306" s="165" t="s">
        <v>169</v>
      </c>
      <c r="E306" s="166" t="s">
        <v>1</v>
      </c>
      <c r="F306" s="167" t="s">
        <v>242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243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244</v>
      </c>
      <c r="H308" s="166" t="s">
        <v>1</v>
      </c>
      <c r="I308" s="168"/>
      <c r="L308" s="164"/>
      <c r="M308" s="169"/>
      <c r="T308" s="170"/>
      <c r="W308" s="244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" customFormat="1" ht="76.349999999999994" customHeight="1" x14ac:dyDescent="0.2">
      <c r="B309" s="121"/>
      <c r="C309" s="151" t="s">
        <v>262</v>
      </c>
      <c r="D309" s="151" t="s">
        <v>164</v>
      </c>
      <c r="E309" s="152" t="s">
        <v>223</v>
      </c>
      <c r="F309" s="153" t="s">
        <v>224</v>
      </c>
      <c r="G309" s="154" t="s">
        <v>167</v>
      </c>
      <c r="H309" s="155">
        <v>17.382000000000001</v>
      </c>
      <c r="I309" s="156"/>
      <c r="J309" s="157">
        <f>ROUND(I309*H309,2)</f>
        <v>0</v>
      </c>
      <c r="K309" s="158"/>
      <c r="L309" s="32"/>
      <c r="M309" s="159" t="s">
        <v>1</v>
      </c>
      <c r="N309" s="120" t="s">
        <v>38</v>
      </c>
      <c r="P309" s="160">
        <f>O309*H309</f>
        <v>0</v>
      </c>
      <c r="Q309" s="160">
        <v>1.3680000000000001E-2</v>
      </c>
      <c r="R309" s="160">
        <f>Q309*H309</f>
        <v>0.23778576000000004</v>
      </c>
      <c r="S309" s="160">
        <v>0</v>
      </c>
      <c r="T309" s="161">
        <f>S309*H309</f>
        <v>0</v>
      </c>
      <c r="W309" s="262"/>
      <c r="AR309" s="162" t="s">
        <v>87</v>
      </c>
      <c r="AT309" s="162" t="s">
        <v>164</v>
      </c>
      <c r="AU309" s="162" t="s">
        <v>81</v>
      </c>
      <c r="AY309" s="17" t="s">
        <v>162</v>
      </c>
      <c r="BE309" s="163">
        <f>IF(N309="základná",J309,0)</f>
        <v>0</v>
      </c>
      <c r="BF309" s="163">
        <f>IF(N309="znížená",J309,0)</f>
        <v>0</v>
      </c>
      <c r="BG309" s="163">
        <f>IF(N309="zákl. prenesená",J309,0)</f>
        <v>0</v>
      </c>
      <c r="BH309" s="163">
        <f>IF(N309="zníž. prenesená",J309,0)</f>
        <v>0</v>
      </c>
      <c r="BI309" s="163">
        <f>IF(N309="nulová",J309,0)</f>
        <v>0</v>
      </c>
      <c r="BJ309" s="17" t="s">
        <v>81</v>
      </c>
      <c r="BK309" s="163">
        <f>ROUND(I309*H309,2)</f>
        <v>0</v>
      </c>
      <c r="BL309" s="17" t="s">
        <v>87</v>
      </c>
      <c r="BM309" s="162" t="s">
        <v>1040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226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x14ac:dyDescent="0.2">
      <c r="B311" s="164"/>
      <c r="D311" s="165" t="s">
        <v>169</v>
      </c>
      <c r="E311" s="166" t="s">
        <v>1</v>
      </c>
      <c r="F311" s="167" t="s">
        <v>1041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228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x14ac:dyDescent="0.2">
      <c r="B313" s="164"/>
      <c r="D313" s="165" t="s">
        <v>169</v>
      </c>
      <c r="E313" s="166" t="s">
        <v>1</v>
      </c>
      <c r="F313" s="167" t="s">
        <v>1042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3" customFormat="1" x14ac:dyDescent="0.2">
      <c r="B314" s="171"/>
      <c r="D314" s="165" t="s">
        <v>169</v>
      </c>
      <c r="E314" s="172" t="s">
        <v>1</v>
      </c>
      <c r="F314" s="173" t="s">
        <v>1043</v>
      </c>
      <c r="H314" s="174">
        <v>1.3650000000000002</v>
      </c>
      <c r="I314" s="175"/>
      <c r="L314" s="171"/>
      <c r="M314" s="176"/>
      <c r="T314" s="177"/>
      <c r="W314" s="240"/>
      <c r="AT314" s="172" t="s">
        <v>169</v>
      </c>
      <c r="AU314" s="172" t="s">
        <v>81</v>
      </c>
      <c r="AV314" s="13" t="s">
        <v>81</v>
      </c>
      <c r="AW314" s="13" t="s">
        <v>29</v>
      </c>
      <c r="AX314" s="13" t="s">
        <v>72</v>
      </c>
      <c r="AY314" s="172" t="s">
        <v>162</v>
      </c>
    </row>
    <row r="315" spans="2:65" s="12" customFormat="1" x14ac:dyDescent="0.2">
      <c r="B315" s="164"/>
      <c r="D315" s="165" t="s">
        <v>169</v>
      </c>
      <c r="E315" s="166" t="s">
        <v>1</v>
      </c>
      <c r="F315" s="167" t="s">
        <v>250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x14ac:dyDescent="0.2">
      <c r="B316" s="164"/>
      <c r="D316" s="165" t="s">
        <v>169</v>
      </c>
      <c r="E316" s="166" t="s">
        <v>1</v>
      </c>
      <c r="F316" s="167" t="s">
        <v>1044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3" customFormat="1" x14ac:dyDescent="0.2">
      <c r="B317" s="171"/>
      <c r="D317" s="165" t="s">
        <v>169</v>
      </c>
      <c r="E317" s="172" t="s">
        <v>1</v>
      </c>
      <c r="F317" s="173" t="s">
        <v>1045</v>
      </c>
      <c r="H317" s="174">
        <v>2.2349999999999999</v>
      </c>
      <c r="I317" s="175"/>
      <c r="L317" s="171"/>
      <c r="M317" s="176"/>
      <c r="T317" s="177"/>
      <c r="W317" s="240"/>
      <c r="AT317" s="172" t="s">
        <v>169</v>
      </c>
      <c r="AU317" s="172" t="s">
        <v>81</v>
      </c>
      <c r="AV317" s="13" t="s">
        <v>81</v>
      </c>
      <c r="AW317" s="13" t="s">
        <v>29</v>
      </c>
      <c r="AX317" s="13" t="s">
        <v>72</v>
      </c>
      <c r="AY317" s="172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1046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1047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1048</v>
      </c>
      <c r="H320" s="174">
        <v>9.0540000000000003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1049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3" customFormat="1" x14ac:dyDescent="0.2">
      <c r="B322" s="171"/>
      <c r="D322" s="165" t="s">
        <v>169</v>
      </c>
      <c r="E322" s="172" t="s">
        <v>1</v>
      </c>
      <c r="F322" s="173" t="s">
        <v>1050</v>
      </c>
      <c r="H322" s="174">
        <v>4.7279999999999998</v>
      </c>
      <c r="I322" s="175"/>
      <c r="L322" s="171"/>
      <c r="M322" s="176"/>
      <c r="T322" s="177"/>
      <c r="W322" s="240"/>
      <c r="AT322" s="172" t="s">
        <v>169</v>
      </c>
      <c r="AU322" s="172" t="s">
        <v>81</v>
      </c>
      <c r="AV322" s="13" t="s">
        <v>81</v>
      </c>
      <c r="AW322" s="13" t="s">
        <v>29</v>
      </c>
      <c r="AX322" s="13" t="s">
        <v>72</v>
      </c>
      <c r="AY322" s="172" t="s">
        <v>162</v>
      </c>
    </row>
    <row r="323" spans="2:51" s="15" customFormat="1" x14ac:dyDescent="0.2">
      <c r="B323" s="185"/>
      <c r="D323" s="165" t="s">
        <v>169</v>
      </c>
      <c r="E323" s="186" t="s">
        <v>110</v>
      </c>
      <c r="F323" s="187" t="s">
        <v>187</v>
      </c>
      <c r="H323" s="188">
        <v>17.381999999999998</v>
      </c>
      <c r="I323" s="189"/>
      <c r="L323" s="185"/>
      <c r="M323" s="190"/>
      <c r="T323" s="191"/>
      <c r="W323" s="241"/>
      <c r="AT323" s="186" t="s">
        <v>169</v>
      </c>
      <c r="AU323" s="186" t="s">
        <v>81</v>
      </c>
      <c r="AV323" s="15" t="s">
        <v>84</v>
      </c>
      <c r="AW323" s="15" t="s">
        <v>29</v>
      </c>
      <c r="AX323" s="15" t="s">
        <v>72</v>
      </c>
      <c r="AY323" s="186" t="s">
        <v>162</v>
      </c>
    </row>
    <row r="324" spans="2:51" s="14" customFormat="1" x14ac:dyDescent="0.2">
      <c r="B324" s="178"/>
      <c r="D324" s="165" t="s">
        <v>169</v>
      </c>
      <c r="E324" s="179" t="s">
        <v>1</v>
      </c>
      <c r="F324" s="180" t="s">
        <v>174</v>
      </c>
      <c r="H324" s="181">
        <v>17.381999999999998</v>
      </c>
      <c r="I324" s="182"/>
      <c r="L324" s="178"/>
      <c r="M324" s="183"/>
      <c r="T324" s="184"/>
      <c r="W324" s="242"/>
      <c r="AT324" s="179" t="s">
        <v>169</v>
      </c>
      <c r="AU324" s="179" t="s">
        <v>81</v>
      </c>
      <c r="AV324" s="14" t="s">
        <v>87</v>
      </c>
      <c r="AW324" s="14" t="s">
        <v>29</v>
      </c>
      <c r="AX324" s="14" t="s">
        <v>77</v>
      </c>
      <c r="AY324" s="179" t="s">
        <v>162</v>
      </c>
    </row>
    <row r="325" spans="2:51" s="12" customFormat="1" ht="33.75" x14ac:dyDescent="0.2">
      <c r="B325" s="164"/>
      <c r="D325" s="165" t="s">
        <v>169</v>
      </c>
      <c r="E325" s="166" t="s">
        <v>1</v>
      </c>
      <c r="F325" s="167" t="s">
        <v>231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2" customFormat="1" ht="33.75" x14ac:dyDescent="0.2">
      <c r="B326" s="164"/>
      <c r="D326" s="165" t="s">
        <v>169</v>
      </c>
      <c r="E326" s="166" t="s">
        <v>1</v>
      </c>
      <c r="F326" s="167" t="s">
        <v>232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51" s="12" customFormat="1" x14ac:dyDescent="0.2">
      <c r="B327" s="164"/>
      <c r="D327" s="165" t="s">
        <v>169</v>
      </c>
      <c r="E327" s="166" t="s">
        <v>1</v>
      </c>
      <c r="F327" s="167" t="s">
        <v>233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51" s="12" customFormat="1" ht="33.75" x14ac:dyDescent="0.2">
      <c r="B328" s="164"/>
      <c r="D328" s="165" t="s">
        <v>169</v>
      </c>
      <c r="E328" s="166" t="s">
        <v>1</v>
      </c>
      <c r="F328" s="167" t="s">
        <v>234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x14ac:dyDescent="0.2">
      <c r="B329" s="164"/>
      <c r="D329" s="165" t="s">
        <v>169</v>
      </c>
      <c r="E329" s="166" t="s">
        <v>1</v>
      </c>
      <c r="F329" s="167" t="s">
        <v>235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x14ac:dyDescent="0.2">
      <c r="B330" s="164"/>
      <c r="D330" s="165" t="s">
        <v>169</v>
      </c>
      <c r="E330" s="166" t="s">
        <v>1</v>
      </c>
      <c r="F330" s="167" t="s">
        <v>236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x14ac:dyDescent="0.2">
      <c r="B331" s="164"/>
      <c r="D331" s="165" t="s">
        <v>169</v>
      </c>
      <c r="E331" s="166" t="s">
        <v>1</v>
      </c>
      <c r="F331" s="167" t="s">
        <v>237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x14ac:dyDescent="0.2">
      <c r="B332" s="164"/>
      <c r="D332" s="165" t="s">
        <v>169</v>
      </c>
      <c r="E332" s="166" t="s">
        <v>1</v>
      </c>
      <c r="F332" s="167" t="s">
        <v>238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22.5" x14ac:dyDescent="0.2">
      <c r="B333" s="164"/>
      <c r="D333" s="165" t="s">
        <v>169</v>
      </c>
      <c r="E333" s="166" t="s">
        <v>1</v>
      </c>
      <c r="F333" s="167" t="s">
        <v>239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33.75" x14ac:dyDescent="0.2">
      <c r="B334" s="164"/>
      <c r="D334" s="165" t="s">
        <v>169</v>
      </c>
      <c r="E334" s="166" t="s">
        <v>1</v>
      </c>
      <c r="F334" s="167" t="s">
        <v>240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241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33.75" x14ac:dyDescent="0.2">
      <c r="B336" s="164"/>
      <c r="D336" s="165" t="s">
        <v>169</v>
      </c>
      <c r="E336" s="166" t="s">
        <v>1</v>
      </c>
      <c r="F336" s="167" t="s">
        <v>242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243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22.5" x14ac:dyDescent="0.2">
      <c r="B338" s="164"/>
      <c r="D338" s="165" t="s">
        <v>169</v>
      </c>
      <c r="E338" s="166" t="s">
        <v>1</v>
      </c>
      <c r="F338" s="167" t="s">
        <v>244</v>
      </c>
      <c r="H338" s="166" t="s">
        <v>1</v>
      </c>
      <c r="I338" s="168"/>
      <c r="L338" s="164"/>
      <c r="M338" s="169"/>
      <c r="T338" s="170"/>
      <c r="W338" s="244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" customFormat="1" ht="66.75" customHeight="1" x14ac:dyDescent="0.2">
      <c r="B339" s="121"/>
      <c r="C339" s="151" t="s">
        <v>275</v>
      </c>
      <c r="D339" s="151" t="s">
        <v>164</v>
      </c>
      <c r="E339" s="152" t="s">
        <v>246</v>
      </c>
      <c r="F339" s="153" t="s">
        <v>247</v>
      </c>
      <c r="G339" s="154" t="s">
        <v>167</v>
      </c>
      <c r="H339" s="155">
        <v>9.3160000000000007</v>
      </c>
      <c r="I339" s="156"/>
      <c r="J339" s="157">
        <f>ROUND(I339*H339,2)</f>
        <v>0</v>
      </c>
      <c r="K339" s="158"/>
      <c r="L339" s="32"/>
      <c r="M339" s="159" t="s">
        <v>1</v>
      </c>
      <c r="N339" s="120" t="s">
        <v>38</v>
      </c>
      <c r="P339" s="160">
        <f>O339*H339</f>
        <v>0</v>
      </c>
      <c r="Q339" s="160">
        <v>2.0809999999999999E-2</v>
      </c>
      <c r="R339" s="160">
        <f>Q339*H339</f>
        <v>0.19386596</v>
      </c>
      <c r="S339" s="160">
        <v>0</v>
      </c>
      <c r="T339" s="161">
        <f>S339*H339</f>
        <v>0</v>
      </c>
      <c r="W339" s="262"/>
      <c r="AR339" s="162" t="s">
        <v>87</v>
      </c>
      <c r="AT339" s="162" t="s">
        <v>164</v>
      </c>
      <c r="AU339" s="162" t="s">
        <v>81</v>
      </c>
      <c r="AY339" s="17" t="s">
        <v>162</v>
      </c>
      <c r="BE339" s="163">
        <f>IF(N339="základná",J339,0)</f>
        <v>0</v>
      </c>
      <c r="BF339" s="163">
        <f>IF(N339="znížená",J339,0)</f>
        <v>0</v>
      </c>
      <c r="BG339" s="163">
        <f>IF(N339="zákl. prenesená",J339,0)</f>
        <v>0</v>
      </c>
      <c r="BH339" s="163">
        <f>IF(N339="zníž. prenesená",J339,0)</f>
        <v>0</v>
      </c>
      <c r="BI339" s="163">
        <f>IF(N339="nulová",J339,0)</f>
        <v>0</v>
      </c>
      <c r="BJ339" s="17" t="s">
        <v>81</v>
      </c>
      <c r="BK339" s="163">
        <f>ROUND(I339*H339,2)</f>
        <v>0</v>
      </c>
      <c r="BL339" s="17" t="s">
        <v>87</v>
      </c>
      <c r="BM339" s="162" t="s">
        <v>1051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249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1041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2" customFormat="1" x14ac:dyDescent="0.2">
      <c r="B342" s="164"/>
      <c r="D342" s="165" t="s">
        <v>169</v>
      </c>
      <c r="E342" s="166" t="s">
        <v>1</v>
      </c>
      <c r="F342" s="167" t="s">
        <v>250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1052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1053</v>
      </c>
      <c r="H344" s="174">
        <v>2.4569999999999999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2" customFormat="1" x14ac:dyDescent="0.2">
      <c r="B345" s="164"/>
      <c r="D345" s="165" t="s">
        <v>169</v>
      </c>
      <c r="E345" s="166" t="s">
        <v>1</v>
      </c>
      <c r="F345" s="167" t="s">
        <v>1054</v>
      </c>
      <c r="H345" s="166" t="s">
        <v>1</v>
      </c>
      <c r="I345" s="168"/>
      <c r="L345" s="164"/>
      <c r="M345" s="169"/>
      <c r="T345" s="170"/>
      <c r="W345" s="239"/>
      <c r="AT345" s="166" t="s">
        <v>169</v>
      </c>
      <c r="AU345" s="166" t="s">
        <v>81</v>
      </c>
      <c r="AV345" s="12" t="s">
        <v>77</v>
      </c>
      <c r="AW345" s="12" t="s">
        <v>29</v>
      </c>
      <c r="AX345" s="12" t="s">
        <v>72</v>
      </c>
      <c r="AY345" s="166" t="s">
        <v>162</v>
      </c>
    </row>
    <row r="346" spans="2:65" s="12" customFormat="1" x14ac:dyDescent="0.2">
      <c r="B346" s="164"/>
      <c r="D346" s="165" t="s">
        <v>169</v>
      </c>
      <c r="E346" s="166" t="s">
        <v>1</v>
      </c>
      <c r="F346" s="167" t="s">
        <v>251</v>
      </c>
      <c r="H346" s="166" t="s">
        <v>1</v>
      </c>
      <c r="I346" s="168"/>
      <c r="L346" s="164"/>
      <c r="M346" s="169"/>
      <c r="T346" s="170"/>
      <c r="W346" s="239"/>
      <c r="AT346" s="166" t="s">
        <v>169</v>
      </c>
      <c r="AU346" s="166" t="s">
        <v>81</v>
      </c>
      <c r="AV346" s="12" t="s">
        <v>77</v>
      </c>
      <c r="AW346" s="12" t="s">
        <v>29</v>
      </c>
      <c r="AX346" s="12" t="s">
        <v>72</v>
      </c>
      <c r="AY346" s="166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1055</v>
      </c>
      <c r="H347" s="174">
        <v>6.3310000000000004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1056</v>
      </c>
      <c r="H348" s="174">
        <v>0.52800000000000002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5" customFormat="1" x14ac:dyDescent="0.2">
      <c r="B349" s="185"/>
      <c r="D349" s="165" t="s">
        <v>169</v>
      </c>
      <c r="E349" s="186" t="s">
        <v>107</v>
      </c>
      <c r="F349" s="187" t="s">
        <v>187</v>
      </c>
      <c r="H349" s="188">
        <v>9.3160000000000007</v>
      </c>
      <c r="I349" s="189"/>
      <c r="L349" s="185"/>
      <c r="M349" s="190"/>
      <c r="T349" s="191"/>
      <c r="W349" s="241"/>
      <c r="AT349" s="186" t="s">
        <v>169</v>
      </c>
      <c r="AU349" s="186" t="s">
        <v>81</v>
      </c>
      <c r="AV349" s="15" t="s">
        <v>84</v>
      </c>
      <c r="AW349" s="15" t="s">
        <v>29</v>
      </c>
      <c r="AX349" s="15" t="s">
        <v>72</v>
      </c>
      <c r="AY349" s="186" t="s">
        <v>162</v>
      </c>
    </row>
    <row r="350" spans="2:65" s="14" customFormat="1" x14ac:dyDescent="0.2">
      <c r="B350" s="178"/>
      <c r="D350" s="165" t="s">
        <v>169</v>
      </c>
      <c r="E350" s="179" t="s">
        <v>1</v>
      </c>
      <c r="F350" s="180" t="s">
        <v>174</v>
      </c>
      <c r="H350" s="181">
        <v>9.3160000000000007</v>
      </c>
      <c r="I350" s="182"/>
      <c r="L350" s="178"/>
      <c r="M350" s="183"/>
      <c r="T350" s="184"/>
      <c r="W350" s="242"/>
      <c r="AT350" s="179" t="s">
        <v>169</v>
      </c>
      <c r="AU350" s="179" t="s">
        <v>81</v>
      </c>
      <c r="AV350" s="14" t="s">
        <v>87</v>
      </c>
      <c r="AW350" s="14" t="s">
        <v>29</v>
      </c>
      <c r="AX350" s="14" t="s">
        <v>77</v>
      </c>
      <c r="AY350" s="179" t="s">
        <v>162</v>
      </c>
    </row>
    <row r="351" spans="2:65" s="12" customFormat="1" ht="33.75" x14ac:dyDescent="0.2">
      <c r="B351" s="164"/>
      <c r="D351" s="165" t="s">
        <v>169</v>
      </c>
      <c r="E351" s="166" t="s">
        <v>1</v>
      </c>
      <c r="F351" s="167" t="s">
        <v>231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2" customFormat="1" ht="33.75" x14ac:dyDescent="0.2">
      <c r="B352" s="164"/>
      <c r="D352" s="165" t="s">
        <v>169</v>
      </c>
      <c r="E352" s="166" t="s">
        <v>1</v>
      </c>
      <c r="F352" s="167" t="s">
        <v>253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2" customFormat="1" x14ac:dyDescent="0.2">
      <c r="B353" s="164"/>
      <c r="D353" s="165" t="s">
        <v>169</v>
      </c>
      <c r="E353" s="166" t="s">
        <v>1</v>
      </c>
      <c r="F353" s="167" t="s">
        <v>233</v>
      </c>
      <c r="H353" s="166" t="s">
        <v>1</v>
      </c>
      <c r="I353" s="168"/>
      <c r="L353" s="164"/>
      <c r="M353" s="169"/>
      <c r="T353" s="170"/>
      <c r="W353" s="239"/>
      <c r="AT353" s="166" t="s">
        <v>169</v>
      </c>
      <c r="AU353" s="166" t="s">
        <v>81</v>
      </c>
      <c r="AV353" s="12" t="s">
        <v>77</v>
      </c>
      <c r="AW353" s="12" t="s">
        <v>29</v>
      </c>
      <c r="AX353" s="12" t="s">
        <v>72</v>
      </c>
      <c r="AY353" s="166" t="s">
        <v>162</v>
      </c>
    </row>
    <row r="354" spans="2:65" s="12" customFormat="1" ht="33.75" x14ac:dyDescent="0.2">
      <c r="B354" s="164"/>
      <c r="D354" s="165" t="s">
        <v>169</v>
      </c>
      <c r="E354" s="166" t="s">
        <v>1</v>
      </c>
      <c r="F354" s="167" t="s">
        <v>254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2" customFormat="1" ht="22.5" x14ac:dyDescent="0.2">
      <c r="B355" s="164"/>
      <c r="D355" s="165" t="s">
        <v>169</v>
      </c>
      <c r="E355" s="166" t="s">
        <v>1</v>
      </c>
      <c r="F355" s="167" t="s">
        <v>255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ht="33.75" x14ac:dyDescent="0.2">
      <c r="B356" s="164"/>
      <c r="D356" s="165" t="s">
        <v>169</v>
      </c>
      <c r="E356" s="166" t="s">
        <v>1</v>
      </c>
      <c r="F356" s="167" t="s">
        <v>256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ht="22.5" x14ac:dyDescent="0.2">
      <c r="B357" s="164"/>
      <c r="D357" s="165" t="s">
        <v>169</v>
      </c>
      <c r="E357" s="166" t="s">
        <v>1</v>
      </c>
      <c r="F357" s="167" t="s">
        <v>257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2" customFormat="1" ht="33.75" x14ac:dyDescent="0.2">
      <c r="B358" s="164"/>
      <c r="D358" s="165" t="s">
        <v>169</v>
      </c>
      <c r="E358" s="166" t="s">
        <v>1</v>
      </c>
      <c r="F358" s="167" t="s">
        <v>258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2" customFormat="1" ht="22.5" x14ac:dyDescent="0.2">
      <c r="B359" s="164"/>
      <c r="D359" s="165" t="s">
        <v>169</v>
      </c>
      <c r="E359" s="166" t="s">
        <v>1</v>
      </c>
      <c r="F359" s="167" t="s">
        <v>259</v>
      </c>
      <c r="H359" s="166" t="s">
        <v>1</v>
      </c>
      <c r="I359" s="168"/>
      <c r="L359" s="164"/>
      <c r="M359" s="169"/>
      <c r="T359" s="170"/>
      <c r="W359" s="239"/>
      <c r="AT359" s="166" t="s">
        <v>169</v>
      </c>
      <c r="AU359" s="166" t="s">
        <v>81</v>
      </c>
      <c r="AV359" s="12" t="s">
        <v>77</v>
      </c>
      <c r="AW359" s="12" t="s">
        <v>29</v>
      </c>
      <c r="AX359" s="12" t="s">
        <v>72</v>
      </c>
      <c r="AY359" s="166" t="s">
        <v>162</v>
      </c>
    </row>
    <row r="360" spans="2:65" s="12" customFormat="1" ht="33.75" x14ac:dyDescent="0.2">
      <c r="B360" s="164"/>
      <c r="D360" s="165" t="s">
        <v>169</v>
      </c>
      <c r="E360" s="166" t="s">
        <v>1</v>
      </c>
      <c r="F360" s="167" t="s">
        <v>260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ht="22.5" x14ac:dyDescent="0.2">
      <c r="B361" s="164"/>
      <c r="D361" s="165" t="s">
        <v>169</v>
      </c>
      <c r="E361" s="166" t="s">
        <v>1</v>
      </c>
      <c r="F361" s="167" t="s">
        <v>261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ht="22.5" x14ac:dyDescent="0.2">
      <c r="B362" s="164"/>
      <c r="D362" s="165" t="s">
        <v>169</v>
      </c>
      <c r="E362" s="166" t="s">
        <v>1</v>
      </c>
      <c r="F362" s="167" t="s">
        <v>239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ht="33.75" x14ac:dyDescent="0.2">
      <c r="B363" s="164"/>
      <c r="D363" s="165" t="s">
        <v>169</v>
      </c>
      <c r="E363" s="166" t="s">
        <v>1</v>
      </c>
      <c r="F363" s="167" t="s">
        <v>240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2" customFormat="1" ht="33.75" x14ac:dyDescent="0.2">
      <c r="B364" s="164"/>
      <c r="D364" s="165" t="s">
        <v>169</v>
      </c>
      <c r="E364" s="166" t="s">
        <v>1</v>
      </c>
      <c r="F364" s="167" t="s">
        <v>241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2" customFormat="1" ht="33.75" x14ac:dyDescent="0.2">
      <c r="B365" s="164"/>
      <c r="D365" s="165" t="s">
        <v>169</v>
      </c>
      <c r="E365" s="166" t="s">
        <v>1</v>
      </c>
      <c r="F365" s="167" t="s">
        <v>242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ht="33.75" x14ac:dyDescent="0.2">
      <c r="B366" s="164"/>
      <c r="D366" s="165" t="s">
        <v>169</v>
      </c>
      <c r="E366" s="166" t="s">
        <v>1</v>
      </c>
      <c r="F366" s="167" t="s">
        <v>243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2" customFormat="1" ht="22.5" x14ac:dyDescent="0.2">
      <c r="B367" s="164"/>
      <c r="D367" s="165" t="s">
        <v>169</v>
      </c>
      <c r="E367" s="166" t="s">
        <v>1</v>
      </c>
      <c r="F367" s="167" t="s">
        <v>244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" customFormat="1" ht="76.349999999999994" customHeight="1" x14ac:dyDescent="0.2">
      <c r="B368" s="121"/>
      <c r="C368" s="151" t="s">
        <v>282</v>
      </c>
      <c r="D368" s="151" t="s">
        <v>164</v>
      </c>
      <c r="E368" s="152" t="s">
        <v>1057</v>
      </c>
      <c r="F368" s="153" t="s">
        <v>1058</v>
      </c>
      <c r="G368" s="154" t="s">
        <v>167</v>
      </c>
      <c r="H368" s="155">
        <v>15.95</v>
      </c>
      <c r="I368" s="156"/>
      <c r="J368" s="157">
        <f>ROUND(I368*H368,2)</f>
        <v>0</v>
      </c>
      <c r="K368" s="158"/>
      <c r="L368" s="32"/>
      <c r="M368" s="159" t="s">
        <v>1</v>
      </c>
      <c r="N368" s="120" t="s">
        <v>38</v>
      </c>
      <c r="P368" s="160">
        <f>O368*H368</f>
        <v>0</v>
      </c>
      <c r="Q368" s="160">
        <v>2.0809999999999999E-2</v>
      </c>
      <c r="R368" s="160">
        <f>Q368*H368</f>
        <v>0.33191949999999998</v>
      </c>
      <c r="S368" s="160">
        <v>0</v>
      </c>
      <c r="T368" s="161">
        <f>S368*H368</f>
        <v>0</v>
      </c>
      <c r="W368" s="266"/>
      <c r="AR368" s="162" t="s">
        <v>87</v>
      </c>
      <c r="AT368" s="162" t="s">
        <v>164</v>
      </c>
      <c r="AU368" s="162" t="s">
        <v>81</v>
      </c>
      <c r="AY368" s="17" t="s">
        <v>162</v>
      </c>
      <c r="BE368" s="163">
        <f>IF(N368="základná",J368,0)</f>
        <v>0</v>
      </c>
      <c r="BF368" s="163">
        <f>IF(N368="znížená",J368,0)</f>
        <v>0</v>
      </c>
      <c r="BG368" s="163">
        <f>IF(N368="zákl. prenesená",J368,0)</f>
        <v>0</v>
      </c>
      <c r="BH368" s="163">
        <f>IF(N368="zníž. prenesená",J368,0)</f>
        <v>0</v>
      </c>
      <c r="BI368" s="163">
        <f>IF(N368="nulová",J368,0)</f>
        <v>0</v>
      </c>
      <c r="BJ368" s="17" t="s">
        <v>81</v>
      </c>
      <c r="BK368" s="163">
        <f>ROUND(I368*H368,2)</f>
        <v>0</v>
      </c>
      <c r="BL368" s="17" t="s">
        <v>87</v>
      </c>
      <c r="BM368" s="162" t="s">
        <v>1059</v>
      </c>
    </row>
    <row r="369" spans="2:51" s="12" customFormat="1" x14ac:dyDescent="0.2">
      <c r="B369" s="164"/>
      <c r="D369" s="165" t="s">
        <v>169</v>
      </c>
      <c r="E369" s="166" t="s">
        <v>1</v>
      </c>
      <c r="F369" s="167" t="s">
        <v>1060</v>
      </c>
      <c r="H369" s="166" t="s">
        <v>1</v>
      </c>
      <c r="I369" s="168"/>
      <c r="L369" s="164"/>
      <c r="M369" s="169"/>
      <c r="T369" s="170"/>
      <c r="W369" s="252"/>
      <c r="AT369" s="166" t="s">
        <v>169</v>
      </c>
      <c r="AU369" s="166" t="s">
        <v>81</v>
      </c>
      <c r="AV369" s="12" t="s">
        <v>77</v>
      </c>
      <c r="AW369" s="12" t="s">
        <v>29</v>
      </c>
      <c r="AX369" s="12" t="s">
        <v>72</v>
      </c>
      <c r="AY369" s="166" t="s">
        <v>162</v>
      </c>
    </row>
    <row r="370" spans="2:51" s="12" customFormat="1" x14ac:dyDescent="0.2">
      <c r="B370" s="164"/>
      <c r="D370" s="165" t="s">
        <v>169</v>
      </c>
      <c r="E370" s="166" t="s">
        <v>1</v>
      </c>
      <c r="F370" s="167" t="s">
        <v>1041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51" s="12" customFormat="1" x14ac:dyDescent="0.2">
      <c r="B371" s="164"/>
      <c r="D371" s="165" t="s">
        <v>169</v>
      </c>
      <c r="E371" s="166" t="s">
        <v>1</v>
      </c>
      <c r="F371" s="167" t="s">
        <v>250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51" s="12" customFormat="1" x14ac:dyDescent="0.2">
      <c r="B372" s="164"/>
      <c r="D372" s="165" t="s">
        <v>169</v>
      </c>
      <c r="E372" s="166" t="s">
        <v>1</v>
      </c>
      <c r="F372" s="167" t="s">
        <v>1061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51" s="13" customFormat="1" x14ac:dyDescent="0.2">
      <c r="B373" s="171"/>
      <c r="D373" s="165" t="s">
        <v>169</v>
      </c>
      <c r="E373" s="172" t="s">
        <v>1</v>
      </c>
      <c r="F373" s="173" t="s">
        <v>1062</v>
      </c>
      <c r="H373" s="174">
        <v>7.74</v>
      </c>
      <c r="I373" s="175"/>
      <c r="L373" s="171"/>
      <c r="M373" s="176"/>
      <c r="T373" s="177"/>
      <c r="W373" s="240"/>
      <c r="AT373" s="172" t="s">
        <v>169</v>
      </c>
      <c r="AU373" s="172" t="s">
        <v>81</v>
      </c>
      <c r="AV373" s="13" t="s">
        <v>81</v>
      </c>
      <c r="AW373" s="13" t="s">
        <v>29</v>
      </c>
      <c r="AX373" s="13" t="s">
        <v>72</v>
      </c>
      <c r="AY373" s="172" t="s">
        <v>162</v>
      </c>
    </row>
    <row r="374" spans="2:51" s="12" customFormat="1" x14ac:dyDescent="0.2">
      <c r="B374" s="164"/>
      <c r="D374" s="165" t="s">
        <v>169</v>
      </c>
      <c r="E374" s="166" t="s">
        <v>1</v>
      </c>
      <c r="F374" s="167" t="s">
        <v>1063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51" s="13" customFormat="1" x14ac:dyDescent="0.2">
      <c r="B375" s="171"/>
      <c r="D375" s="165" t="s">
        <v>169</v>
      </c>
      <c r="E375" s="172" t="s">
        <v>1</v>
      </c>
      <c r="F375" s="173" t="s">
        <v>1064</v>
      </c>
      <c r="H375" s="174">
        <v>8.2100000000000009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51" s="15" customFormat="1" x14ac:dyDescent="0.2">
      <c r="B376" s="185"/>
      <c r="D376" s="165" t="s">
        <v>169</v>
      </c>
      <c r="E376" s="186" t="s">
        <v>945</v>
      </c>
      <c r="F376" s="187" t="s">
        <v>187</v>
      </c>
      <c r="H376" s="188">
        <v>15.95</v>
      </c>
      <c r="I376" s="189"/>
      <c r="L376" s="185"/>
      <c r="M376" s="190"/>
      <c r="T376" s="191"/>
      <c r="W376" s="241"/>
      <c r="AT376" s="186" t="s">
        <v>169</v>
      </c>
      <c r="AU376" s="186" t="s">
        <v>81</v>
      </c>
      <c r="AV376" s="15" t="s">
        <v>84</v>
      </c>
      <c r="AW376" s="15" t="s">
        <v>29</v>
      </c>
      <c r="AX376" s="15" t="s">
        <v>72</v>
      </c>
      <c r="AY376" s="186" t="s">
        <v>162</v>
      </c>
    </row>
    <row r="377" spans="2:51" s="14" customFormat="1" x14ac:dyDescent="0.2">
      <c r="B377" s="178"/>
      <c r="D377" s="165" t="s">
        <v>169</v>
      </c>
      <c r="E377" s="179" t="s">
        <v>1</v>
      </c>
      <c r="F377" s="180" t="s">
        <v>174</v>
      </c>
      <c r="H377" s="181">
        <v>15.95</v>
      </c>
      <c r="I377" s="182"/>
      <c r="L377" s="178"/>
      <c r="M377" s="183"/>
      <c r="T377" s="184"/>
      <c r="W377" s="242"/>
      <c r="AT377" s="179" t="s">
        <v>169</v>
      </c>
      <c r="AU377" s="179" t="s">
        <v>81</v>
      </c>
      <c r="AV377" s="14" t="s">
        <v>87</v>
      </c>
      <c r="AW377" s="14" t="s">
        <v>29</v>
      </c>
      <c r="AX377" s="14" t="s">
        <v>77</v>
      </c>
      <c r="AY377" s="179" t="s">
        <v>162</v>
      </c>
    </row>
    <row r="378" spans="2:51" s="12" customFormat="1" ht="33.75" x14ac:dyDescent="0.2">
      <c r="B378" s="164"/>
      <c r="D378" s="165" t="s">
        <v>169</v>
      </c>
      <c r="E378" s="166" t="s">
        <v>1</v>
      </c>
      <c r="F378" s="167" t="s">
        <v>231</v>
      </c>
      <c r="H378" s="166" t="s">
        <v>1</v>
      </c>
      <c r="I378" s="168"/>
      <c r="L378" s="164"/>
      <c r="M378" s="169"/>
      <c r="T378" s="170"/>
      <c r="W378" s="239"/>
      <c r="AT378" s="166" t="s">
        <v>169</v>
      </c>
      <c r="AU378" s="166" t="s">
        <v>81</v>
      </c>
      <c r="AV378" s="12" t="s">
        <v>77</v>
      </c>
      <c r="AW378" s="12" t="s">
        <v>29</v>
      </c>
      <c r="AX378" s="12" t="s">
        <v>72</v>
      </c>
      <c r="AY378" s="166" t="s">
        <v>162</v>
      </c>
    </row>
    <row r="379" spans="2:51" s="12" customFormat="1" ht="33.75" x14ac:dyDescent="0.2">
      <c r="B379" s="164"/>
      <c r="D379" s="165" t="s">
        <v>169</v>
      </c>
      <c r="E379" s="166" t="s">
        <v>1</v>
      </c>
      <c r="F379" s="167" t="s">
        <v>253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51" s="12" customFormat="1" x14ac:dyDescent="0.2">
      <c r="B380" s="164"/>
      <c r="D380" s="165" t="s">
        <v>169</v>
      </c>
      <c r="E380" s="166" t="s">
        <v>1</v>
      </c>
      <c r="F380" s="167" t="s">
        <v>233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51" s="12" customFormat="1" ht="33.75" x14ac:dyDescent="0.2">
      <c r="B381" s="164"/>
      <c r="D381" s="165" t="s">
        <v>169</v>
      </c>
      <c r="E381" s="166" t="s">
        <v>1</v>
      </c>
      <c r="F381" s="167" t="s">
        <v>254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51" s="12" customFormat="1" ht="22.5" x14ac:dyDescent="0.2">
      <c r="B382" s="164"/>
      <c r="D382" s="165" t="s">
        <v>169</v>
      </c>
      <c r="E382" s="166" t="s">
        <v>1</v>
      </c>
      <c r="F382" s="167" t="s">
        <v>255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51" s="12" customFormat="1" ht="33.75" x14ac:dyDescent="0.2">
      <c r="B383" s="164"/>
      <c r="D383" s="165" t="s">
        <v>169</v>
      </c>
      <c r="E383" s="166" t="s">
        <v>1</v>
      </c>
      <c r="F383" s="167" t="s">
        <v>256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51" s="12" customFormat="1" ht="22.5" x14ac:dyDescent="0.2">
      <c r="B384" s="164"/>
      <c r="D384" s="165" t="s">
        <v>169</v>
      </c>
      <c r="E384" s="166" t="s">
        <v>1</v>
      </c>
      <c r="F384" s="167" t="s">
        <v>257</v>
      </c>
      <c r="H384" s="166" t="s">
        <v>1</v>
      </c>
      <c r="I384" s="168"/>
      <c r="L384" s="164"/>
      <c r="M384" s="169"/>
      <c r="T384" s="170"/>
      <c r="W384" s="239"/>
      <c r="AT384" s="166" t="s">
        <v>169</v>
      </c>
      <c r="AU384" s="166" t="s">
        <v>81</v>
      </c>
      <c r="AV384" s="12" t="s">
        <v>77</v>
      </c>
      <c r="AW384" s="12" t="s">
        <v>29</v>
      </c>
      <c r="AX384" s="12" t="s">
        <v>72</v>
      </c>
      <c r="AY384" s="166" t="s">
        <v>162</v>
      </c>
    </row>
    <row r="385" spans="2:65" s="12" customFormat="1" ht="33.75" x14ac:dyDescent="0.2">
      <c r="B385" s="164"/>
      <c r="D385" s="165" t="s">
        <v>169</v>
      </c>
      <c r="E385" s="166" t="s">
        <v>1</v>
      </c>
      <c r="F385" s="167" t="s">
        <v>258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2" customFormat="1" ht="22.5" x14ac:dyDescent="0.2">
      <c r="B386" s="164"/>
      <c r="D386" s="165" t="s">
        <v>169</v>
      </c>
      <c r="E386" s="166" t="s">
        <v>1</v>
      </c>
      <c r="F386" s="167" t="s">
        <v>259</v>
      </c>
      <c r="H386" s="166" t="s">
        <v>1</v>
      </c>
      <c r="I386" s="168"/>
      <c r="L386" s="164"/>
      <c r="M386" s="169"/>
      <c r="T386" s="170"/>
      <c r="W386" s="239"/>
      <c r="AT386" s="166" t="s">
        <v>169</v>
      </c>
      <c r="AU386" s="166" t="s">
        <v>81</v>
      </c>
      <c r="AV386" s="12" t="s">
        <v>77</v>
      </c>
      <c r="AW386" s="12" t="s">
        <v>29</v>
      </c>
      <c r="AX386" s="12" t="s">
        <v>72</v>
      </c>
      <c r="AY386" s="166" t="s">
        <v>162</v>
      </c>
    </row>
    <row r="387" spans="2:65" s="12" customFormat="1" ht="33.75" x14ac:dyDescent="0.2">
      <c r="B387" s="164"/>
      <c r="D387" s="165" t="s">
        <v>169</v>
      </c>
      <c r="E387" s="166" t="s">
        <v>1</v>
      </c>
      <c r="F387" s="167" t="s">
        <v>260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2" customFormat="1" ht="22.5" x14ac:dyDescent="0.2">
      <c r="B388" s="164"/>
      <c r="D388" s="165" t="s">
        <v>169</v>
      </c>
      <c r="E388" s="166" t="s">
        <v>1</v>
      </c>
      <c r="F388" s="167" t="s">
        <v>261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65" s="12" customFormat="1" ht="22.5" x14ac:dyDescent="0.2">
      <c r="B389" s="164"/>
      <c r="D389" s="165" t="s">
        <v>169</v>
      </c>
      <c r="E389" s="166" t="s">
        <v>1</v>
      </c>
      <c r="F389" s="167" t="s">
        <v>239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2" customFormat="1" ht="33.75" x14ac:dyDescent="0.2">
      <c r="B390" s="164"/>
      <c r="D390" s="165" t="s">
        <v>169</v>
      </c>
      <c r="E390" s="166" t="s">
        <v>1</v>
      </c>
      <c r="F390" s="167" t="s">
        <v>240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2" customFormat="1" ht="33.75" x14ac:dyDescent="0.2">
      <c r="B391" s="164"/>
      <c r="D391" s="165" t="s">
        <v>169</v>
      </c>
      <c r="E391" s="166" t="s">
        <v>1</v>
      </c>
      <c r="F391" s="167" t="s">
        <v>241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2" customFormat="1" ht="33.75" x14ac:dyDescent="0.2">
      <c r="B392" s="164"/>
      <c r="D392" s="165" t="s">
        <v>169</v>
      </c>
      <c r="E392" s="166" t="s">
        <v>1</v>
      </c>
      <c r="F392" s="167" t="s">
        <v>242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2" customFormat="1" ht="33.75" x14ac:dyDescent="0.2">
      <c r="B393" s="164"/>
      <c r="D393" s="165" t="s">
        <v>169</v>
      </c>
      <c r="E393" s="166" t="s">
        <v>1</v>
      </c>
      <c r="F393" s="167" t="s">
        <v>243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65" s="12" customFormat="1" ht="22.5" x14ac:dyDescent="0.2">
      <c r="B394" s="164"/>
      <c r="D394" s="165" t="s">
        <v>169</v>
      </c>
      <c r="E394" s="166" t="s">
        <v>1</v>
      </c>
      <c r="F394" s="167" t="s">
        <v>244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" customFormat="1" ht="66.75" customHeight="1" x14ac:dyDescent="0.2">
      <c r="B395" s="121"/>
      <c r="C395" s="151" t="s">
        <v>294</v>
      </c>
      <c r="D395" s="151" t="s">
        <v>164</v>
      </c>
      <c r="E395" s="152" t="s">
        <v>1065</v>
      </c>
      <c r="F395" s="153" t="s">
        <v>1066</v>
      </c>
      <c r="G395" s="154" t="s">
        <v>167</v>
      </c>
      <c r="H395" s="155">
        <v>15.557</v>
      </c>
      <c r="I395" s="156"/>
      <c r="J395" s="157">
        <f>ROUND(I395*H395,2)</f>
        <v>0</v>
      </c>
      <c r="K395" s="158"/>
      <c r="L395" s="32"/>
      <c r="M395" s="159" t="s">
        <v>1</v>
      </c>
      <c r="N395" s="120" t="s">
        <v>38</v>
      </c>
      <c r="P395" s="160">
        <f>O395*H395</f>
        <v>0</v>
      </c>
      <c r="Q395" s="160">
        <v>2.3959999999999999E-2</v>
      </c>
      <c r="R395" s="160">
        <f>Q395*H395</f>
        <v>0.37274572</v>
      </c>
      <c r="S395" s="160">
        <v>0</v>
      </c>
      <c r="T395" s="161">
        <f>S395*H395</f>
        <v>0</v>
      </c>
      <c r="W395" s="266"/>
      <c r="AR395" s="162" t="s">
        <v>87</v>
      </c>
      <c r="AT395" s="162" t="s">
        <v>164</v>
      </c>
      <c r="AU395" s="162" t="s">
        <v>81</v>
      </c>
      <c r="AY395" s="17" t="s">
        <v>162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7" t="s">
        <v>81</v>
      </c>
      <c r="BK395" s="163">
        <f>ROUND(I395*H395,2)</f>
        <v>0</v>
      </c>
      <c r="BL395" s="17" t="s">
        <v>87</v>
      </c>
      <c r="BM395" s="162" t="s">
        <v>1067</v>
      </c>
    </row>
    <row r="396" spans="2:65" s="12" customFormat="1" x14ac:dyDescent="0.2">
      <c r="B396" s="164"/>
      <c r="D396" s="165" t="s">
        <v>169</v>
      </c>
      <c r="E396" s="166" t="s">
        <v>1</v>
      </c>
      <c r="F396" s="167" t="s">
        <v>1068</v>
      </c>
      <c r="H396" s="166" t="s">
        <v>1</v>
      </c>
      <c r="I396" s="168"/>
      <c r="L396" s="164"/>
      <c r="M396" s="169"/>
      <c r="T396" s="170"/>
      <c r="W396" s="252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65" s="12" customFormat="1" x14ac:dyDescent="0.2">
      <c r="B397" s="164"/>
      <c r="D397" s="165" t="s">
        <v>169</v>
      </c>
      <c r="E397" s="166" t="s">
        <v>1</v>
      </c>
      <c r="F397" s="167" t="s">
        <v>1041</v>
      </c>
      <c r="H397" s="166" t="s">
        <v>1</v>
      </c>
      <c r="I397" s="168"/>
      <c r="L397" s="164"/>
      <c r="M397" s="169"/>
      <c r="T397" s="170"/>
      <c r="W397" s="239"/>
      <c r="AT397" s="166" t="s">
        <v>169</v>
      </c>
      <c r="AU397" s="166" t="s">
        <v>81</v>
      </c>
      <c r="AV397" s="12" t="s">
        <v>77</v>
      </c>
      <c r="AW397" s="12" t="s">
        <v>29</v>
      </c>
      <c r="AX397" s="12" t="s">
        <v>72</v>
      </c>
      <c r="AY397" s="166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250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1069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3" customFormat="1" x14ac:dyDescent="0.2">
      <c r="B400" s="171"/>
      <c r="D400" s="165" t="s">
        <v>169</v>
      </c>
      <c r="E400" s="172" t="s">
        <v>1</v>
      </c>
      <c r="F400" s="173" t="s">
        <v>1070</v>
      </c>
      <c r="H400" s="174">
        <v>7.9550000000000001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29</v>
      </c>
      <c r="AX400" s="13" t="s">
        <v>72</v>
      </c>
      <c r="AY400" s="172" t="s">
        <v>162</v>
      </c>
    </row>
    <row r="401" spans="2:51" s="13" customFormat="1" x14ac:dyDescent="0.2">
      <c r="B401" s="171"/>
      <c r="D401" s="165" t="s">
        <v>169</v>
      </c>
      <c r="E401" s="172" t="s">
        <v>1</v>
      </c>
      <c r="F401" s="173" t="s">
        <v>1071</v>
      </c>
      <c r="H401" s="174">
        <v>7.6020000000000003</v>
      </c>
      <c r="I401" s="175"/>
      <c r="L401" s="171"/>
      <c r="M401" s="176"/>
      <c r="T401" s="177"/>
      <c r="W401" s="240"/>
      <c r="AT401" s="172" t="s">
        <v>169</v>
      </c>
      <c r="AU401" s="172" t="s">
        <v>81</v>
      </c>
      <c r="AV401" s="13" t="s">
        <v>81</v>
      </c>
      <c r="AW401" s="13" t="s">
        <v>29</v>
      </c>
      <c r="AX401" s="13" t="s">
        <v>72</v>
      </c>
      <c r="AY401" s="172" t="s">
        <v>162</v>
      </c>
    </row>
    <row r="402" spans="2:51" s="15" customFormat="1" x14ac:dyDescent="0.2">
      <c r="B402" s="185"/>
      <c r="D402" s="165" t="s">
        <v>169</v>
      </c>
      <c r="E402" s="186" t="s">
        <v>949</v>
      </c>
      <c r="F402" s="187" t="s">
        <v>187</v>
      </c>
      <c r="H402" s="188">
        <v>15.557</v>
      </c>
      <c r="I402" s="189"/>
      <c r="L402" s="185"/>
      <c r="M402" s="190"/>
      <c r="T402" s="191"/>
      <c r="W402" s="241"/>
      <c r="AT402" s="186" t="s">
        <v>169</v>
      </c>
      <c r="AU402" s="186" t="s">
        <v>81</v>
      </c>
      <c r="AV402" s="15" t="s">
        <v>84</v>
      </c>
      <c r="AW402" s="15" t="s">
        <v>29</v>
      </c>
      <c r="AX402" s="15" t="s">
        <v>72</v>
      </c>
      <c r="AY402" s="186" t="s">
        <v>162</v>
      </c>
    </row>
    <row r="403" spans="2:51" s="14" customFormat="1" x14ac:dyDescent="0.2">
      <c r="B403" s="178"/>
      <c r="D403" s="165" t="s">
        <v>169</v>
      </c>
      <c r="E403" s="179" t="s">
        <v>1</v>
      </c>
      <c r="F403" s="180" t="s">
        <v>174</v>
      </c>
      <c r="H403" s="181">
        <v>15.557</v>
      </c>
      <c r="I403" s="182"/>
      <c r="L403" s="178"/>
      <c r="M403" s="183"/>
      <c r="T403" s="184"/>
      <c r="W403" s="242"/>
      <c r="AT403" s="179" t="s">
        <v>169</v>
      </c>
      <c r="AU403" s="179" t="s">
        <v>81</v>
      </c>
      <c r="AV403" s="14" t="s">
        <v>87</v>
      </c>
      <c r="AW403" s="14" t="s">
        <v>29</v>
      </c>
      <c r="AX403" s="14" t="s">
        <v>77</v>
      </c>
      <c r="AY403" s="179" t="s">
        <v>162</v>
      </c>
    </row>
    <row r="404" spans="2:51" s="12" customFormat="1" ht="33.75" x14ac:dyDescent="0.2">
      <c r="B404" s="164"/>
      <c r="D404" s="165" t="s">
        <v>169</v>
      </c>
      <c r="E404" s="166" t="s">
        <v>1</v>
      </c>
      <c r="F404" s="167" t="s">
        <v>231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51" s="12" customFormat="1" ht="33.75" x14ac:dyDescent="0.2">
      <c r="B405" s="164"/>
      <c r="D405" s="165" t="s">
        <v>169</v>
      </c>
      <c r="E405" s="166" t="s">
        <v>1</v>
      </c>
      <c r="F405" s="167" t="s">
        <v>253</v>
      </c>
      <c r="H405" s="166" t="s">
        <v>1</v>
      </c>
      <c r="I405" s="168"/>
      <c r="L405" s="164"/>
      <c r="M405" s="169"/>
      <c r="T405" s="170"/>
      <c r="W405" s="239"/>
      <c r="AT405" s="166" t="s">
        <v>169</v>
      </c>
      <c r="AU405" s="166" t="s">
        <v>81</v>
      </c>
      <c r="AV405" s="12" t="s">
        <v>77</v>
      </c>
      <c r="AW405" s="12" t="s">
        <v>29</v>
      </c>
      <c r="AX405" s="12" t="s">
        <v>72</v>
      </c>
      <c r="AY405" s="166" t="s">
        <v>162</v>
      </c>
    </row>
    <row r="406" spans="2:51" s="12" customFormat="1" x14ac:dyDescent="0.2">
      <c r="B406" s="164"/>
      <c r="D406" s="165" t="s">
        <v>169</v>
      </c>
      <c r="E406" s="166" t="s">
        <v>1</v>
      </c>
      <c r="F406" s="167" t="s">
        <v>233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51" s="12" customFormat="1" ht="33.75" x14ac:dyDescent="0.2">
      <c r="B407" s="164"/>
      <c r="D407" s="165" t="s">
        <v>169</v>
      </c>
      <c r="E407" s="166" t="s">
        <v>1</v>
      </c>
      <c r="F407" s="167" t="s">
        <v>254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51" s="12" customFormat="1" ht="22.5" x14ac:dyDescent="0.2">
      <c r="B408" s="164"/>
      <c r="D408" s="165" t="s">
        <v>169</v>
      </c>
      <c r="E408" s="166" t="s">
        <v>1</v>
      </c>
      <c r="F408" s="167" t="s">
        <v>255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51" s="12" customFormat="1" ht="33.75" x14ac:dyDescent="0.2">
      <c r="B409" s="164"/>
      <c r="D409" s="165" t="s">
        <v>169</v>
      </c>
      <c r="E409" s="166" t="s">
        <v>1</v>
      </c>
      <c r="F409" s="167" t="s">
        <v>256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51" s="12" customFormat="1" ht="22.5" x14ac:dyDescent="0.2">
      <c r="B410" s="164"/>
      <c r="D410" s="165" t="s">
        <v>169</v>
      </c>
      <c r="E410" s="166" t="s">
        <v>1</v>
      </c>
      <c r="F410" s="167" t="s">
        <v>257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51" s="12" customFormat="1" ht="33.75" x14ac:dyDescent="0.2">
      <c r="B411" s="164"/>
      <c r="D411" s="165" t="s">
        <v>169</v>
      </c>
      <c r="E411" s="166" t="s">
        <v>1</v>
      </c>
      <c r="F411" s="167" t="s">
        <v>258</v>
      </c>
      <c r="H411" s="166" t="s">
        <v>1</v>
      </c>
      <c r="I411" s="168"/>
      <c r="L411" s="164"/>
      <c r="M411" s="169"/>
      <c r="T411" s="170"/>
      <c r="W411" s="239"/>
      <c r="AT411" s="166" t="s">
        <v>169</v>
      </c>
      <c r="AU411" s="166" t="s">
        <v>81</v>
      </c>
      <c r="AV411" s="12" t="s">
        <v>77</v>
      </c>
      <c r="AW411" s="12" t="s">
        <v>29</v>
      </c>
      <c r="AX411" s="12" t="s">
        <v>72</v>
      </c>
      <c r="AY411" s="166" t="s">
        <v>162</v>
      </c>
    </row>
    <row r="412" spans="2:51" s="12" customFormat="1" ht="22.5" x14ac:dyDescent="0.2">
      <c r="B412" s="164"/>
      <c r="D412" s="165" t="s">
        <v>169</v>
      </c>
      <c r="E412" s="166" t="s">
        <v>1</v>
      </c>
      <c r="F412" s="167" t="s">
        <v>259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51" s="12" customFormat="1" ht="33.75" x14ac:dyDescent="0.2">
      <c r="B413" s="164"/>
      <c r="D413" s="165" t="s">
        <v>169</v>
      </c>
      <c r="E413" s="166" t="s">
        <v>1</v>
      </c>
      <c r="F413" s="167" t="s">
        <v>260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51" s="12" customFormat="1" ht="22.5" x14ac:dyDescent="0.2">
      <c r="B414" s="164"/>
      <c r="D414" s="165" t="s">
        <v>169</v>
      </c>
      <c r="E414" s="166" t="s">
        <v>1</v>
      </c>
      <c r="F414" s="167" t="s">
        <v>261</v>
      </c>
      <c r="H414" s="166" t="s">
        <v>1</v>
      </c>
      <c r="I414" s="168"/>
      <c r="L414" s="164"/>
      <c r="M414" s="169"/>
      <c r="T414" s="170"/>
      <c r="W414" s="239"/>
      <c r="AT414" s="166" t="s">
        <v>169</v>
      </c>
      <c r="AU414" s="166" t="s">
        <v>81</v>
      </c>
      <c r="AV414" s="12" t="s">
        <v>77</v>
      </c>
      <c r="AW414" s="12" t="s">
        <v>29</v>
      </c>
      <c r="AX414" s="12" t="s">
        <v>72</v>
      </c>
      <c r="AY414" s="166" t="s">
        <v>162</v>
      </c>
    </row>
    <row r="415" spans="2:51" s="12" customFormat="1" ht="22.5" x14ac:dyDescent="0.2">
      <c r="B415" s="164"/>
      <c r="D415" s="165" t="s">
        <v>169</v>
      </c>
      <c r="E415" s="166" t="s">
        <v>1</v>
      </c>
      <c r="F415" s="167" t="s">
        <v>239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51" s="12" customFormat="1" ht="33.75" x14ac:dyDescent="0.2">
      <c r="B416" s="164"/>
      <c r="D416" s="165" t="s">
        <v>169</v>
      </c>
      <c r="E416" s="166" t="s">
        <v>1</v>
      </c>
      <c r="F416" s="167" t="s">
        <v>240</v>
      </c>
      <c r="H416" s="166" t="s">
        <v>1</v>
      </c>
      <c r="I416" s="168"/>
      <c r="L416" s="164"/>
      <c r="M416" s="169"/>
      <c r="T416" s="170"/>
      <c r="W416" s="239"/>
      <c r="AT416" s="166" t="s">
        <v>169</v>
      </c>
      <c r="AU416" s="166" t="s">
        <v>81</v>
      </c>
      <c r="AV416" s="12" t="s">
        <v>77</v>
      </c>
      <c r="AW416" s="12" t="s">
        <v>29</v>
      </c>
      <c r="AX416" s="12" t="s">
        <v>72</v>
      </c>
      <c r="AY416" s="166" t="s">
        <v>162</v>
      </c>
    </row>
    <row r="417" spans="2:65" s="12" customFormat="1" ht="33.75" x14ac:dyDescent="0.2">
      <c r="B417" s="164"/>
      <c r="D417" s="165" t="s">
        <v>169</v>
      </c>
      <c r="E417" s="166" t="s">
        <v>1</v>
      </c>
      <c r="F417" s="167" t="s">
        <v>241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65" s="12" customFormat="1" ht="33.75" x14ac:dyDescent="0.2">
      <c r="B418" s="164"/>
      <c r="D418" s="165" t="s">
        <v>169</v>
      </c>
      <c r="E418" s="166" t="s">
        <v>1</v>
      </c>
      <c r="F418" s="167" t="s">
        <v>242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65" s="12" customFormat="1" ht="33.75" x14ac:dyDescent="0.2">
      <c r="B419" s="164"/>
      <c r="D419" s="165" t="s">
        <v>169</v>
      </c>
      <c r="E419" s="166" t="s">
        <v>1</v>
      </c>
      <c r="F419" s="167" t="s">
        <v>243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5" s="12" customFormat="1" ht="22.5" x14ac:dyDescent="0.2">
      <c r="B420" s="164"/>
      <c r="D420" s="165" t="s">
        <v>169</v>
      </c>
      <c r="E420" s="166" t="s">
        <v>1</v>
      </c>
      <c r="F420" s="167" t="s">
        <v>244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65" s="1" customFormat="1" ht="76.349999999999994" customHeight="1" x14ac:dyDescent="0.2">
      <c r="B421" s="121"/>
      <c r="C421" s="151" t="s">
        <v>302</v>
      </c>
      <c r="D421" s="151" t="s">
        <v>164</v>
      </c>
      <c r="E421" s="152" t="s">
        <v>1072</v>
      </c>
      <c r="F421" s="153" t="s">
        <v>1073</v>
      </c>
      <c r="G421" s="154" t="s">
        <v>167</v>
      </c>
      <c r="H421" s="155">
        <v>15.77</v>
      </c>
      <c r="I421" s="156"/>
      <c r="J421" s="157">
        <f>ROUND(I421*H421,2)</f>
        <v>0</v>
      </c>
      <c r="K421" s="158"/>
      <c r="L421" s="32"/>
      <c r="M421" s="159" t="s">
        <v>1</v>
      </c>
      <c r="N421" s="120" t="s">
        <v>38</v>
      </c>
      <c r="P421" s="160">
        <f>O421*H421</f>
        <v>0</v>
      </c>
      <c r="Q421" s="160">
        <v>2.759E-2</v>
      </c>
      <c r="R421" s="160">
        <f>Q421*H421</f>
        <v>0.43509429999999999</v>
      </c>
      <c r="S421" s="160">
        <v>0</v>
      </c>
      <c r="T421" s="161">
        <f>S421*H421</f>
        <v>0</v>
      </c>
      <c r="W421" s="262"/>
      <c r="AR421" s="162" t="s">
        <v>87</v>
      </c>
      <c r="AT421" s="162" t="s">
        <v>164</v>
      </c>
      <c r="AU421" s="162" t="s">
        <v>81</v>
      </c>
      <c r="AY421" s="17" t="s">
        <v>162</v>
      </c>
      <c r="BE421" s="163">
        <f>IF(N421="základná",J421,0)</f>
        <v>0</v>
      </c>
      <c r="BF421" s="163">
        <f>IF(N421="znížená",J421,0)</f>
        <v>0</v>
      </c>
      <c r="BG421" s="163">
        <f>IF(N421="zákl. prenesená",J421,0)</f>
        <v>0</v>
      </c>
      <c r="BH421" s="163">
        <f>IF(N421="zníž. prenesená",J421,0)</f>
        <v>0</v>
      </c>
      <c r="BI421" s="163">
        <f>IF(N421="nulová",J421,0)</f>
        <v>0</v>
      </c>
      <c r="BJ421" s="17" t="s">
        <v>81</v>
      </c>
      <c r="BK421" s="163">
        <f>ROUND(I421*H421,2)</f>
        <v>0</v>
      </c>
      <c r="BL421" s="17" t="s">
        <v>87</v>
      </c>
      <c r="BM421" s="162" t="s">
        <v>1074</v>
      </c>
    </row>
    <row r="422" spans="2:65" s="12" customFormat="1" x14ac:dyDescent="0.2">
      <c r="B422" s="164"/>
      <c r="D422" s="165" t="s">
        <v>169</v>
      </c>
      <c r="E422" s="166" t="s">
        <v>1</v>
      </c>
      <c r="F422" s="167" t="s">
        <v>1075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65" s="12" customFormat="1" x14ac:dyDescent="0.2">
      <c r="B423" s="164"/>
      <c r="D423" s="165" t="s">
        <v>169</v>
      </c>
      <c r="E423" s="166" t="s">
        <v>1</v>
      </c>
      <c r="F423" s="167" t="s">
        <v>1041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65" s="12" customFormat="1" x14ac:dyDescent="0.2">
      <c r="B424" s="164"/>
      <c r="D424" s="165" t="s">
        <v>169</v>
      </c>
      <c r="E424" s="166" t="s">
        <v>1</v>
      </c>
      <c r="F424" s="167" t="s">
        <v>250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65" s="12" customFormat="1" x14ac:dyDescent="0.2">
      <c r="B425" s="164"/>
      <c r="D425" s="165" t="s">
        <v>169</v>
      </c>
      <c r="E425" s="166" t="s">
        <v>1</v>
      </c>
      <c r="F425" s="167" t="s">
        <v>1076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5" s="13" customFormat="1" x14ac:dyDescent="0.2">
      <c r="B426" s="171"/>
      <c r="D426" s="165" t="s">
        <v>169</v>
      </c>
      <c r="E426" s="172" t="s">
        <v>1</v>
      </c>
      <c r="F426" s="173" t="s">
        <v>1077</v>
      </c>
      <c r="H426" s="174">
        <v>15.77</v>
      </c>
      <c r="I426" s="175"/>
      <c r="L426" s="171"/>
      <c r="M426" s="176"/>
      <c r="T426" s="177"/>
      <c r="W426" s="240"/>
      <c r="AT426" s="172" t="s">
        <v>169</v>
      </c>
      <c r="AU426" s="172" t="s">
        <v>81</v>
      </c>
      <c r="AV426" s="13" t="s">
        <v>81</v>
      </c>
      <c r="AW426" s="13" t="s">
        <v>29</v>
      </c>
      <c r="AX426" s="13" t="s">
        <v>72</v>
      </c>
      <c r="AY426" s="172" t="s">
        <v>162</v>
      </c>
    </row>
    <row r="427" spans="2:65" s="15" customFormat="1" x14ac:dyDescent="0.2">
      <c r="B427" s="185"/>
      <c r="D427" s="165" t="s">
        <v>169</v>
      </c>
      <c r="E427" s="186" t="s">
        <v>942</v>
      </c>
      <c r="F427" s="187" t="s">
        <v>187</v>
      </c>
      <c r="H427" s="188">
        <v>15.77</v>
      </c>
      <c r="I427" s="189"/>
      <c r="L427" s="185"/>
      <c r="M427" s="190"/>
      <c r="T427" s="191"/>
      <c r="W427" s="241"/>
      <c r="AT427" s="186" t="s">
        <v>169</v>
      </c>
      <c r="AU427" s="186" t="s">
        <v>81</v>
      </c>
      <c r="AV427" s="15" t="s">
        <v>84</v>
      </c>
      <c r="AW427" s="15" t="s">
        <v>29</v>
      </c>
      <c r="AX427" s="15" t="s">
        <v>72</v>
      </c>
      <c r="AY427" s="186" t="s">
        <v>162</v>
      </c>
    </row>
    <row r="428" spans="2:65" s="14" customFormat="1" x14ac:dyDescent="0.2">
      <c r="B428" s="178"/>
      <c r="D428" s="165" t="s">
        <v>169</v>
      </c>
      <c r="E428" s="179" t="s">
        <v>1</v>
      </c>
      <c r="F428" s="180" t="s">
        <v>174</v>
      </c>
      <c r="H428" s="181">
        <v>15.77</v>
      </c>
      <c r="I428" s="182"/>
      <c r="L428" s="178"/>
      <c r="M428" s="183"/>
      <c r="T428" s="184"/>
      <c r="W428" s="242"/>
      <c r="AT428" s="179" t="s">
        <v>169</v>
      </c>
      <c r="AU428" s="179" t="s">
        <v>81</v>
      </c>
      <c r="AV428" s="14" t="s">
        <v>87</v>
      </c>
      <c r="AW428" s="14" t="s">
        <v>29</v>
      </c>
      <c r="AX428" s="14" t="s">
        <v>77</v>
      </c>
      <c r="AY428" s="179" t="s">
        <v>162</v>
      </c>
    </row>
    <row r="429" spans="2:65" s="12" customFormat="1" ht="33.75" x14ac:dyDescent="0.2">
      <c r="B429" s="164"/>
      <c r="D429" s="165" t="s">
        <v>169</v>
      </c>
      <c r="E429" s="166" t="s">
        <v>1</v>
      </c>
      <c r="F429" s="167" t="s">
        <v>231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65" s="12" customFormat="1" ht="33.75" x14ac:dyDescent="0.2">
      <c r="B430" s="164"/>
      <c r="D430" s="165" t="s">
        <v>169</v>
      </c>
      <c r="E430" s="166" t="s">
        <v>1</v>
      </c>
      <c r="F430" s="167" t="s">
        <v>253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65" s="12" customFormat="1" x14ac:dyDescent="0.2">
      <c r="B431" s="164"/>
      <c r="D431" s="165" t="s">
        <v>169</v>
      </c>
      <c r="E431" s="166" t="s">
        <v>1</v>
      </c>
      <c r="F431" s="167" t="s">
        <v>233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5" s="12" customFormat="1" ht="33.75" x14ac:dyDescent="0.2">
      <c r="B432" s="164"/>
      <c r="D432" s="165" t="s">
        <v>169</v>
      </c>
      <c r="E432" s="166" t="s">
        <v>1</v>
      </c>
      <c r="F432" s="167" t="s">
        <v>254</v>
      </c>
      <c r="H432" s="166" t="s">
        <v>1</v>
      </c>
      <c r="I432" s="168"/>
      <c r="L432" s="164"/>
      <c r="M432" s="169"/>
      <c r="T432" s="170"/>
      <c r="W432" s="239"/>
      <c r="AT432" s="166" t="s">
        <v>169</v>
      </c>
      <c r="AU432" s="166" t="s">
        <v>81</v>
      </c>
      <c r="AV432" s="12" t="s">
        <v>77</v>
      </c>
      <c r="AW432" s="12" t="s">
        <v>29</v>
      </c>
      <c r="AX432" s="12" t="s">
        <v>72</v>
      </c>
      <c r="AY432" s="166" t="s">
        <v>162</v>
      </c>
    </row>
    <row r="433" spans="2:65" s="12" customFormat="1" ht="22.5" x14ac:dyDescent="0.2">
      <c r="B433" s="164"/>
      <c r="D433" s="165" t="s">
        <v>169</v>
      </c>
      <c r="E433" s="166" t="s">
        <v>1</v>
      </c>
      <c r="F433" s="167" t="s">
        <v>255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2" customFormat="1" ht="33.75" x14ac:dyDescent="0.2">
      <c r="B434" s="164"/>
      <c r="D434" s="165" t="s">
        <v>169</v>
      </c>
      <c r="E434" s="166" t="s">
        <v>1</v>
      </c>
      <c r="F434" s="167" t="s">
        <v>256</v>
      </c>
      <c r="H434" s="166" t="s">
        <v>1</v>
      </c>
      <c r="I434" s="168"/>
      <c r="L434" s="164"/>
      <c r="M434" s="169"/>
      <c r="T434" s="170"/>
      <c r="W434" s="239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2" customFormat="1" ht="22.5" x14ac:dyDescent="0.2">
      <c r="B435" s="164"/>
      <c r="D435" s="165" t="s">
        <v>169</v>
      </c>
      <c r="E435" s="166" t="s">
        <v>1</v>
      </c>
      <c r="F435" s="167" t="s">
        <v>257</v>
      </c>
      <c r="H435" s="166" t="s">
        <v>1</v>
      </c>
      <c r="I435" s="168"/>
      <c r="L435" s="164"/>
      <c r="M435" s="169"/>
      <c r="T435" s="170"/>
      <c r="W435" s="239"/>
      <c r="AT435" s="166" t="s">
        <v>169</v>
      </c>
      <c r="AU435" s="166" t="s">
        <v>81</v>
      </c>
      <c r="AV435" s="12" t="s">
        <v>77</v>
      </c>
      <c r="AW435" s="12" t="s">
        <v>29</v>
      </c>
      <c r="AX435" s="12" t="s">
        <v>72</v>
      </c>
      <c r="AY435" s="166" t="s">
        <v>162</v>
      </c>
    </row>
    <row r="436" spans="2:65" s="12" customFormat="1" ht="33.75" x14ac:dyDescent="0.2">
      <c r="B436" s="164"/>
      <c r="D436" s="165" t="s">
        <v>169</v>
      </c>
      <c r="E436" s="166" t="s">
        <v>1</v>
      </c>
      <c r="F436" s="167" t="s">
        <v>258</v>
      </c>
      <c r="H436" s="166" t="s">
        <v>1</v>
      </c>
      <c r="I436" s="168"/>
      <c r="L436" s="164"/>
      <c r="M436" s="169"/>
      <c r="T436" s="170"/>
      <c r="W436" s="239"/>
      <c r="AT436" s="166" t="s">
        <v>169</v>
      </c>
      <c r="AU436" s="166" t="s">
        <v>81</v>
      </c>
      <c r="AV436" s="12" t="s">
        <v>77</v>
      </c>
      <c r="AW436" s="12" t="s">
        <v>29</v>
      </c>
      <c r="AX436" s="12" t="s">
        <v>72</v>
      </c>
      <c r="AY436" s="166" t="s">
        <v>162</v>
      </c>
    </row>
    <row r="437" spans="2:65" s="12" customFormat="1" ht="22.5" x14ac:dyDescent="0.2">
      <c r="B437" s="164"/>
      <c r="D437" s="165" t="s">
        <v>169</v>
      </c>
      <c r="E437" s="166" t="s">
        <v>1</v>
      </c>
      <c r="F437" s="167" t="s">
        <v>259</v>
      </c>
      <c r="H437" s="166" t="s">
        <v>1</v>
      </c>
      <c r="I437" s="168"/>
      <c r="L437" s="164"/>
      <c r="M437" s="169"/>
      <c r="T437" s="170"/>
      <c r="W437" s="239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2" customFormat="1" ht="33.75" x14ac:dyDescent="0.2">
      <c r="B438" s="164"/>
      <c r="D438" s="165" t="s">
        <v>169</v>
      </c>
      <c r="E438" s="166" t="s">
        <v>1</v>
      </c>
      <c r="F438" s="167" t="s">
        <v>260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2" customFormat="1" ht="22.5" x14ac:dyDescent="0.2">
      <c r="B439" s="164"/>
      <c r="D439" s="165" t="s">
        <v>169</v>
      </c>
      <c r="E439" s="166" t="s">
        <v>1</v>
      </c>
      <c r="F439" s="167" t="s">
        <v>261</v>
      </c>
      <c r="H439" s="166" t="s">
        <v>1</v>
      </c>
      <c r="I439" s="168"/>
      <c r="L439" s="164"/>
      <c r="M439" s="169"/>
      <c r="T439" s="170"/>
      <c r="W439" s="239"/>
      <c r="AT439" s="166" t="s">
        <v>169</v>
      </c>
      <c r="AU439" s="166" t="s">
        <v>81</v>
      </c>
      <c r="AV439" s="12" t="s">
        <v>77</v>
      </c>
      <c r="AW439" s="12" t="s">
        <v>29</v>
      </c>
      <c r="AX439" s="12" t="s">
        <v>72</v>
      </c>
      <c r="AY439" s="166" t="s">
        <v>162</v>
      </c>
    </row>
    <row r="440" spans="2:65" s="12" customFormat="1" ht="22.5" x14ac:dyDescent="0.2">
      <c r="B440" s="164"/>
      <c r="D440" s="165" t="s">
        <v>169</v>
      </c>
      <c r="E440" s="166" t="s">
        <v>1</v>
      </c>
      <c r="F440" s="167" t="s">
        <v>239</v>
      </c>
      <c r="H440" s="166" t="s">
        <v>1</v>
      </c>
      <c r="I440" s="168"/>
      <c r="L440" s="164"/>
      <c r="M440" s="169"/>
      <c r="T440" s="170"/>
      <c r="W440" s="239"/>
      <c r="AT440" s="166" t="s">
        <v>169</v>
      </c>
      <c r="AU440" s="166" t="s">
        <v>81</v>
      </c>
      <c r="AV440" s="12" t="s">
        <v>77</v>
      </c>
      <c r="AW440" s="12" t="s">
        <v>29</v>
      </c>
      <c r="AX440" s="12" t="s">
        <v>72</v>
      </c>
      <c r="AY440" s="166" t="s">
        <v>162</v>
      </c>
    </row>
    <row r="441" spans="2:65" s="12" customFormat="1" ht="33.75" x14ac:dyDescent="0.2">
      <c r="B441" s="164"/>
      <c r="D441" s="165" t="s">
        <v>169</v>
      </c>
      <c r="E441" s="166" t="s">
        <v>1</v>
      </c>
      <c r="F441" s="167" t="s">
        <v>240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2" customFormat="1" ht="33.75" x14ac:dyDescent="0.2">
      <c r="B442" s="164"/>
      <c r="D442" s="165" t="s">
        <v>169</v>
      </c>
      <c r="E442" s="166" t="s">
        <v>1</v>
      </c>
      <c r="F442" s="167" t="s">
        <v>241</v>
      </c>
      <c r="H442" s="166" t="s">
        <v>1</v>
      </c>
      <c r="I442" s="168"/>
      <c r="L442" s="164"/>
      <c r="M442" s="169"/>
      <c r="T442" s="170"/>
      <c r="W442" s="239"/>
      <c r="AT442" s="166" t="s">
        <v>169</v>
      </c>
      <c r="AU442" s="166" t="s">
        <v>81</v>
      </c>
      <c r="AV442" s="12" t="s">
        <v>77</v>
      </c>
      <c r="AW442" s="12" t="s">
        <v>29</v>
      </c>
      <c r="AX442" s="12" t="s">
        <v>72</v>
      </c>
      <c r="AY442" s="166" t="s">
        <v>162</v>
      </c>
    </row>
    <row r="443" spans="2:65" s="12" customFormat="1" ht="33.75" x14ac:dyDescent="0.2">
      <c r="B443" s="164"/>
      <c r="D443" s="165" t="s">
        <v>169</v>
      </c>
      <c r="E443" s="166" t="s">
        <v>1</v>
      </c>
      <c r="F443" s="167" t="s">
        <v>242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2" customFormat="1" ht="33.75" x14ac:dyDescent="0.2">
      <c r="B444" s="164"/>
      <c r="D444" s="165" t="s">
        <v>169</v>
      </c>
      <c r="E444" s="166" t="s">
        <v>1</v>
      </c>
      <c r="F444" s="167" t="s">
        <v>243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2" customFormat="1" ht="22.5" x14ac:dyDescent="0.2">
      <c r="B445" s="164"/>
      <c r="D445" s="165" t="s">
        <v>169</v>
      </c>
      <c r="E445" s="166" t="s">
        <v>1</v>
      </c>
      <c r="F445" s="167" t="s">
        <v>244</v>
      </c>
      <c r="H445" s="166" t="s">
        <v>1</v>
      </c>
      <c r="I445" s="168"/>
      <c r="L445" s="164"/>
      <c r="M445" s="169"/>
      <c r="T445" s="170"/>
      <c r="W445" s="239"/>
      <c r="AT445" s="166" t="s">
        <v>169</v>
      </c>
      <c r="AU445" s="166" t="s">
        <v>81</v>
      </c>
      <c r="AV445" s="12" t="s">
        <v>77</v>
      </c>
      <c r="AW445" s="12" t="s">
        <v>29</v>
      </c>
      <c r="AX445" s="12" t="s">
        <v>72</v>
      </c>
      <c r="AY445" s="166" t="s">
        <v>162</v>
      </c>
    </row>
    <row r="446" spans="2:65" s="1" customFormat="1" ht="66.75" customHeight="1" x14ac:dyDescent="0.2">
      <c r="B446" s="121"/>
      <c r="C446" s="151" t="s">
        <v>307</v>
      </c>
      <c r="D446" s="151" t="s">
        <v>164</v>
      </c>
      <c r="E446" s="152" t="s">
        <v>263</v>
      </c>
      <c r="F446" s="153" t="s">
        <v>264</v>
      </c>
      <c r="G446" s="154" t="s">
        <v>167</v>
      </c>
      <c r="H446" s="155">
        <v>1298.5909999999999</v>
      </c>
      <c r="I446" s="156"/>
      <c r="J446" s="157">
        <f>ROUND(I446*H446,2)</f>
        <v>0</v>
      </c>
      <c r="K446" s="158"/>
      <c r="L446" s="32"/>
      <c r="M446" s="159" t="s">
        <v>1</v>
      </c>
      <c r="N446" s="120" t="s">
        <v>38</v>
      </c>
      <c r="P446" s="160">
        <f>O446*H446</f>
        <v>0</v>
      </c>
      <c r="Q446" s="160">
        <v>3.0059999999999996E-2</v>
      </c>
      <c r="R446" s="160">
        <f>Q446*H446</f>
        <v>39.035645459999991</v>
      </c>
      <c r="S446" s="160">
        <v>0</v>
      </c>
      <c r="T446" s="161">
        <f>S446*H446</f>
        <v>0</v>
      </c>
      <c r="W446" s="262"/>
      <c r="AR446" s="162" t="s">
        <v>87</v>
      </c>
      <c r="AT446" s="162" t="s">
        <v>164</v>
      </c>
      <c r="AU446" s="162" t="s">
        <v>81</v>
      </c>
      <c r="AY446" s="17" t="s">
        <v>162</v>
      </c>
      <c r="BE446" s="163">
        <f>IF(N446="základná",J446,0)</f>
        <v>0</v>
      </c>
      <c r="BF446" s="163">
        <f>IF(N446="znížená",J446,0)</f>
        <v>0</v>
      </c>
      <c r="BG446" s="163">
        <f>IF(N446="zákl. prenesená",J446,0)</f>
        <v>0</v>
      </c>
      <c r="BH446" s="163">
        <f>IF(N446="zníž. prenesená",J446,0)</f>
        <v>0</v>
      </c>
      <c r="BI446" s="163">
        <f>IF(N446="nulová",J446,0)</f>
        <v>0</v>
      </c>
      <c r="BJ446" s="17" t="s">
        <v>81</v>
      </c>
      <c r="BK446" s="163">
        <f>ROUND(I446*H446,2)</f>
        <v>0</v>
      </c>
      <c r="BL446" s="17" t="s">
        <v>87</v>
      </c>
      <c r="BM446" s="162" t="s">
        <v>1078</v>
      </c>
    </row>
    <row r="447" spans="2:65" s="12" customFormat="1" x14ac:dyDescent="0.2">
      <c r="B447" s="164"/>
      <c r="D447" s="165" t="s">
        <v>169</v>
      </c>
      <c r="E447" s="166" t="s">
        <v>1</v>
      </c>
      <c r="F447" s="167" t="s">
        <v>266</v>
      </c>
      <c r="H447" s="166" t="s">
        <v>1</v>
      </c>
      <c r="I447" s="168"/>
      <c r="L447" s="164"/>
      <c r="M447" s="169"/>
      <c r="T447" s="170"/>
      <c r="W447" s="239"/>
      <c r="AT447" s="166" t="s">
        <v>169</v>
      </c>
      <c r="AU447" s="166" t="s">
        <v>81</v>
      </c>
      <c r="AV447" s="12" t="s">
        <v>77</v>
      </c>
      <c r="AW447" s="12" t="s">
        <v>29</v>
      </c>
      <c r="AX447" s="12" t="s">
        <v>72</v>
      </c>
      <c r="AY447" s="166" t="s">
        <v>162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1041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51" s="12" customFormat="1" x14ac:dyDescent="0.2">
      <c r="B449" s="164"/>
      <c r="D449" s="165" t="s">
        <v>169</v>
      </c>
      <c r="E449" s="166" t="s">
        <v>1</v>
      </c>
      <c r="F449" s="167" t="s">
        <v>228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51" s="12" customFormat="1" x14ac:dyDescent="0.2">
      <c r="B450" s="164"/>
      <c r="D450" s="165" t="s">
        <v>169</v>
      </c>
      <c r="E450" s="166" t="s">
        <v>1</v>
      </c>
      <c r="F450" s="167" t="s">
        <v>1042</v>
      </c>
      <c r="H450" s="166" t="s">
        <v>1</v>
      </c>
      <c r="I450" s="168"/>
      <c r="L450" s="164"/>
      <c r="M450" s="169"/>
      <c r="T450" s="170"/>
      <c r="W450" s="239"/>
      <c r="AT450" s="166" t="s">
        <v>169</v>
      </c>
      <c r="AU450" s="166" t="s">
        <v>81</v>
      </c>
      <c r="AV450" s="12" t="s">
        <v>77</v>
      </c>
      <c r="AW450" s="12" t="s">
        <v>29</v>
      </c>
      <c r="AX450" s="12" t="s">
        <v>72</v>
      </c>
      <c r="AY450" s="166" t="s">
        <v>162</v>
      </c>
    </row>
    <row r="451" spans="2:51" s="13" customFormat="1" x14ac:dyDescent="0.2">
      <c r="B451" s="171"/>
      <c r="D451" s="165" t="s">
        <v>169</v>
      </c>
      <c r="E451" s="172" t="s">
        <v>1</v>
      </c>
      <c r="F451" s="173" t="s">
        <v>1079</v>
      </c>
      <c r="H451" s="174">
        <v>588.09199999999998</v>
      </c>
      <c r="I451" s="175"/>
      <c r="L451" s="171"/>
      <c r="M451" s="176"/>
      <c r="T451" s="177"/>
      <c r="W451" s="240"/>
      <c r="AT451" s="172" t="s">
        <v>169</v>
      </c>
      <c r="AU451" s="172" t="s">
        <v>81</v>
      </c>
      <c r="AV451" s="13" t="s">
        <v>81</v>
      </c>
      <c r="AW451" s="13" t="s">
        <v>29</v>
      </c>
      <c r="AX451" s="13" t="s">
        <v>72</v>
      </c>
      <c r="AY451" s="172" t="s">
        <v>162</v>
      </c>
    </row>
    <row r="452" spans="2:51" s="13" customFormat="1" x14ac:dyDescent="0.2">
      <c r="B452" s="171"/>
      <c r="D452" s="165" t="s">
        <v>169</v>
      </c>
      <c r="E452" s="172" t="s">
        <v>1</v>
      </c>
      <c r="F452" s="173" t="s">
        <v>1080</v>
      </c>
      <c r="H452" s="174">
        <v>99.099000000000004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72</v>
      </c>
      <c r="AY452" s="172" t="s">
        <v>162</v>
      </c>
    </row>
    <row r="453" spans="2:51" s="13" customFormat="1" x14ac:dyDescent="0.2">
      <c r="B453" s="171"/>
      <c r="D453" s="165" t="s">
        <v>169</v>
      </c>
      <c r="E453" s="172" t="s">
        <v>1</v>
      </c>
      <c r="F453" s="173" t="s">
        <v>1081</v>
      </c>
      <c r="H453" s="174">
        <v>-2.61</v>
      </c>
      <c r="I453" s="175"/>
      <c r="L453" s="171"/>
      <c r="M453" s="176"/>
      <c r="T453" s="177"/>
      <c r="W453" s="240"/>
      <c r="AT453" s="172" t="s">
        <v>169</v>
      </c>
      <c r="AU453" s="172" t="s">
        <v>81</v>
      </c>
      <c r="AV453" s="13" t="s">
        <v>81</v>
      </c>
      <c r="AW453" s="13" t="s">
        <v>29</v>
      </c>
      <c r="AX453" s="13" t="s">
        <v>72</v>
      </c>
      <c r="AY453" s="172" t="s">
        <v>162</v>
      </c>
    </row>
    <row r="454" spans="2:51" s="13" customFormat="1" x14ac:dyDescent="0.2">
      <c r="B454" s="171"/>
      <c r="D454" s="165" t="s">
        <v>169</v>
      </c>
      <c r="E454" s="172" t="s">
        <v>1</v>
      </c>
      <c r="F454" s="173" t="s">
        <v>1082</v>
      </c>
      <c r="H454" s="174">
        <v>-48.84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51" s="13" customFormat="1" x14ac:dyDescent="0.2">
      <c r="B455" s="171"/>
      <c r="D455" s="165" t="s">
        <v>169</v>
      </c>
      <c r="E455" s="172" t="s">
        <v>1</v>
      </c>
      <c r="F455" s="173" t="s">
        <v>1083</v>
      </c>
      <c r="H455" s="174">
        <v>-123.18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51" s="13" customFormat="1" x14ac:dyDescent="0.2">
      <c r="B456" s="171"/>
      <c r="D456" s="165" t="s">
        <v>169</v>
      </c>
      <c r="E456" s="172" t="s">
        <v>1</v>
      </c>
      <c r="F456" s="173" t="s">
        <v>1084</v>
      </c>
      <c r="H456" s="174">
        <v>-1.3650000000000002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51" s="12" customFormat="1" x14ac:dyDescent="0.2">
      <c r="B457" s="164"/>
      <c r="D457" s="165" t="s">
        <v>169</v>
      </c>
      <c r="E457" s="166" t="s">
        <v>1</v>
      </c>
      <c r="F457" s="167" t="s">
        <v>250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51" s="12" customFormat="1" x14ac:dyDescent="0.2">
      <c r="B458" s="164"/>
      <c r="D458" s="165" t="s">
        <v>169</v>
      </c>
      <c r="E458" s="166" t="s">
        <v>1</v>
      </c>
      <c r="F458" s="167" t="s">
        <v>1044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51" s="13" customFormat="1" x14ac:dyDescent="0.2">
      <c r="B459" s="171"/>
      <c r="D459" s="165" t="s">
        <v>169</v>
      </c>
      <c r="E459" s="172" t="s">
        <v>1</v>
      </c>
      <c r="F459" s="173" t="s">
        <v>1085</v>
      </c>
      <c r="H459" s="174">
        <v>112.379</v>
      </c>
      <c r="I459" s="175"/>
      <c r="L459" s="171"/>
      <c r="M459" s="176"/>
      <c r="T459" s="177"/>
      <c r="W459" s="240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72</v>
      </c>
      <c r="AY459" s="172" t="s">
        <v>162</v>
      </c>
    </row>
    <row r="460" spans="2:51" s="13" customFormat="1" x14ac:dyDescent="0.2">
      <c r="B460" s="171"/>
      <c r="D460" s="165" t="s">
        <v>169</v>
      </c>
      <c r="E460" s="172" t="s">
        <v>1</v>
      </c>
      <c r="F460" s="173" t="s">
        <v>1086</v>
      </c>
      <c r="H460" s="174">
        <v>80.435000000000002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51" s="13" customFormat="1" x14ac:dyDescent="0.2">
      <c r="B461" s="171"/>
      <c r="D461" s="165" t="s">
        <v>169</v>
      </c>
      <c r="E461" s="172" t="s">
        <v>1</v>
      </c>
      <c r="F461" s="173" t="s">
        <v>1087</v>
      </c>
      <c r="H461" s="174">
        <v>1.6679999999999999</v>
      </c>
      <c r="I461" s="175"/>
      <c r="L461" s="171"/>
      <c r="M461" s="176"/>
      <c r="T461" s="177"/>
      <c r="W461" s="240"/>
      <c r="AT461" s="172" t="s">
        <v>169</v>
      </c>
      <c r="AU461" s="172" t="s">
        <v>81</v>
      </c>
      <c r="AV461" s="13" t="s">
        <v>81</v>
      </c>
      <c r="AW461" s="13" t="s">
        <v>29</v>
      </c>
      <c r="AX461" s="13" t="s">
        <v>72</v>
      </c>
      <c r="AY461" s="172" t="s">
        <v>162</v>
      </c>
    </row>
    <row r="462" spans="2:51" s="13" customFormat="1" x14ac:dyDescent="0.2">
      <c r="B462" s="171"/>
      <c r="D462" s="165" t="s">
        <v>169</v>
      </c>
      <c r="E462" s="172" t="s">
        <v>1</v>
      </c>
      <c r="F462" s="173" t="s">
        <v>1088</v>
      </c>
      <c r="H462" s="174">
        <v>1.538</v>
      </c>
      <c r="I462" s="175"/>
      <c r="L462" s="171"/>
      <c r="M462" s="176"/>
      <c r="T462" s="177"/>
      <c r="W462" s="240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72</v>
      </c>
      <c r="AY462" s="172" t="s">
        <v>162</v>
      </c>
    </row>
    <row r="463" spans="2:51" s="13" customFormat="1" x14ac:dyDescent="0.2">
      <c r="B463" s="171"/>
      <c r="D463" s="165" t="s">
        <v>169</v>
      </c>
      <c r="E463" s="172" t="s">
        <v>1</v>
      </c>
      <c r="F463" s="173" t="s">
        <v>1089</v>
      </c>
      <c r="H463" s="174">
        <v>-49.8</v>
      </c>
      <c r="I463" s="175"/>
      <c r="L463" s="171"/>
      <c r="M463" s="176"/>
      <c r="T463" s="177"/>
      <c r="W463" s="240"/>
      <c r="AT463" s="172" t="s">
        <v>169</v>
      </c>
      <c r="AU463" s="172" t="s">
        <v>81</v>
      </c>
      <c r="AV463" s="13" t="s">
        <v>81</v>
      </c>
      <c r="AW463" s="13" t="s">
        <v>29</v>
      </c>
      <c r="AX463" s="13" t="s">
        <v>72</v>
      </c>
      <c r="AY463" s="172" t="s">
        <v>162</v>
      </c>
    </row>
    <row r="464" spans="2:51" s="13" customFormat="1" x14ac:dyDescent="0.2">
      <c r="B464" s="171"/>
      <c r="D464" s="165" t="s">
        <v>169</v>
      </c>
      <c r="E464" s="172" t="s">
        <v>1</v>
      </c>
      <c r="F464" s="173" t="s">
        <v>1090</v>
      </c>
      <c r="H464" s="174">
        <v>-2.2349999999999999</v>
      </c>
      <c r="I464" s="175"/>
      <c r="L464" s="171"/>
      <c r="M464" s="176"/>
      <c r="T464" s="177"/>
      <c r="W464" s="240"/>
      <c r="AT464" s="172" t="s">
        <v>169</v>
      </c>
      <c r="AU464" s="172" t="s">
        <v>81</v>
      </c>
      <c r="AV464" s="13" t="s">
        <v>81</v>
      </c>
      <c r="AW464" s="13" t="s">
        <v>29</v>
      </c>
      <c r="AX464" s="13" t="s">
        <v>72</v>
      </c>
      <c r="AY464" s="172" t="s">
        <v>162</v>
      </c>
    </row>
    <row r="465" spans="2:51" s="12" customFormat="1" x14ac:dyDescent="0.2">
      <c r="B465" s="164"/>
      <c r="D465" s="165" t="s">
        <v>169</v>
      </c>
      <c r="E465" s="166" t="s">
        <v>1</v>
      </c>
      <c r="F465" s="167" t="s">
        <v>1046</v>
      </c>
      <c r="H465" s="166" t="s">
        <v>1</v>
      </c>
      <c r="I465" s="168"/>
      <c r="L465" s="164"/>
      <c r="M465" s="169"/>
      <c r="T465" s="170"/>
      <c r="W465" s="239"/>
      <c r="AT465" s="166" t="s">
        <v>169</v>
      </c>
      <c r="AU465" s="166" t="s">
        <v>81</v>
      </c>
      <c r="AV465" s="12" t="s">
        <v>77</v>
      </c>
      <c r="AW465" s="12" t="s">
        <v>29</v>
      </c>
      <c r="AX465" s="12" t="s">
        <v>72</v>
      </c>
      <c r="AY465" s="166" t="s">
        <v>162</v>
      </c>
    </row>
    <row r="466" spans="2:51" s="12" customFormat="1" x14ac:dyDescent="0.2">
      <c r="B466" s="164"/>
      <c r="D466" s="165" t="s">
        <v>169</v>
      </c>
      <c r="E466" s="166" t="s">
        <v>1</v>
      </c>
      <c r="F466" s="167" t="s">
        <v>1091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51" s="13" customFormat="1" x14ac:dyDescent="0.2">
      <c r="B467" s="171"/>
      <c r="D467" s="165" t="s">
        <v>169</v>
      </c>
      <c r="E467" s="172" t="s">
        <v>1</v>
      </c>
      <c r="F467" s="173" t="s">
        <v>1092</v>
      </c>
      <c r="H467" s="174">
        <v>15.037000000000001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51" s="13" customFormat="1" x14ac:dyDescent="0.2">
      <c r="B468" s="171"/>
      <c r="D468" s="165" t="s">
        <v>169</v>
      </c>
      <c r="E468" s="172" t="s">
        <v>1</v>
      </c>
      <c r="F468" s="173" t="s">
        <v>1093</v>
      </c>
      <c r="H468" s="174">
        <v>77.078000000000003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51" s="13" customFormat="1" x14ac:dyDescent="0.2">
      <c r="B469" s="171"/>
      <c r="D469" s="165" t="s">
        <v>169</v>
      </c>
      <c r="E469" s="172" t="s">
        <v>1</v>
      </c>
      <c r="F469" s="173" t="s">
        <v>1094</v>
      </c>
      <c r="H469" s="174">
        <v>-2.4340000000000002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51" s="13" customFormat="1" x14ac:dyDescent="0.2">
      <c r="B470" s="171"/>
      <c r="D470" s="165" t="s">
        <v>169</v>
      </c>
      <c r="E470" s="172" t="s">
        <v>1</v>
      </c>
      <c r="F470" s="173" t="s">
        <v>1095</v>
      </c>
      <c r="H470" s="174">
        <v>-17.28</v>
      </c>
      <c r="I470" s="175"/>
      <c r="L470" s="171"/>
      <c r="M470" s="176"/>
      <c r="T470" s="177"/>
      <c r="W470" s="240"/>
      <c r="AT470" s="172" t="s">
        <v>169</v>
      </c>
      <c r="AU470" s="172" t="s">
        <v>81</v>
      </c>
      <c r="AV470" s="13" t="s">
        <v>81</v>
      </c>
      <c r="AW470" s="13" t="s">
        <v>29</v>
      </c>
      <c r="AX470" s="13" t="s">
        <v>72</v>
      </c>
      <c r="AY470" s="172" t="s">
        <v>162</v>
      </c>
    </row>
    <row r="471" spans="2:51" s="13" customFormat="1" x14ac:dyDescent="0.2">
      <c r="B471" s="171"/>
      <c r="D471" s="165" t="s">
        <v>169</v>
      </c>
      <c r="E471" s="172" t="s">
        <v>1</v>
      </c>
      <c r="F471" s="173" t="s">
        <v>1096</v>
      </c>
      <c r="H471" s="174">
        <v>-0.11000000000000001</v>
      </c>
      <c r="I471" s="175"/>
      <c r="L471" s="171"/>
      <c r="M471" s="176"/>
      <c r="T471" s="177"/>
      <c r="W471" s="240"/>
      <c r="AT471" s="172" t="s">
        <v>169</v>
      </c>
      <c r="AU471" s="172" t="s">
        <v>81</v>
      </c>
      <c r="AV471" s="13" t="s">
        <v>81</v>
      </c>
      <c r="AW471" s="13" t="s">
        <v>29</v>
      </c>
      <c r="AX471" s="13" t="s">
        <v>72</v>
      </c>
      <c r="AY471" s="172" t="s">
        <v>162</v>
      </c>
    </row>
    <row r="472" spans="2:51" s="12" customFormat="1" x14ac:dyDescent="0.2">
      <c r="B472" s="164"/>
      <c r="D472" s="165" t="s">
        <v>169</v>
      </c>
      <c r="E472" s="166" t="s">
        <v>1</v>
      </c>
      <c r="F472" s="167" t="s">
        <v>1097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51" s="13" customFormat="1" x14ac:dyDescent="0.2">
      <c r="B473" s="171"/>
      <c r="D473" s="165" t="s">
        <v>169</v>
      </c>
      <c r="E473" s="172" t="s">
        <v>1</v>
      </c>
      <c r="F473" s="173" t="s">
        <v>1098</v>
      </c>
      <c r="H473" s="174">
        <v>22.295999999999999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51" s="13" customFormat="1" x14ac:dyDescent="0.2">
      <c r="B474" s="171"/>
      <c r="D474" s="165" t="s">
        <v>169</v>
      </c>
      <c r="E474" s="172" t="s">
        <v>1</v>
      </c>
      <c r="F474" s="173" t="s">
        <v>1099</v>
      </c>
      <c r="H474" s="174">
        <v>-5.94</v>
      </c>
      <c r="I474" s="175"/>
      <c r="L474" s="171"/>
      <c r="M474" s="176"/>
      <c r="T474" s="177"/>
      <c r="W474" s="240"/>
      <c r="AT474" s="172" t="s">
        <v>169</v>
      </c>
      <c r="AU474" s="172" t="s">
        <v>81</v>
      </c>
      <c r="AV474" s="13" t="s">
        <v>81</v>
      </c>
      <c r="AW474" s="13" t="s">
        <v>29</v>
      </c>
      <c r="AX474" s="13" t="s">
        <v>72</v>
      </c>
      <c r="AY474" s="172" t="s">
        <v>162</v>
      </c>
    </row>
    <row r="475" spans="2:51" s="12" customFormat="1" x14ac:dyDescent="0.2">
      <c r="B475" s="164"/>
      <c r="D475" s="165" t="s">
        <v>169</v>
      </c>
      <c r="E475" s="166" t="s">
        <v>1</v>
      </c>
      <c r="F475" s="167" t="s">
        <v>1047</v>
      </c>
      <c r="H475" s="166" t="s">
        <v>1</v>
      </c>
      <c r="I475" s="168"/>
      <c r="L475" s="164"/>
      <c r="M475" s="169"/>
      <c r="T475" s="170"/>
      <c r="W475" s="239"/>
      <c r="AT475" s="166" t="s">
        <v>169</v>
      </c>
      <c r="AU475" s="166" t="s">
        <v>81</v>
      </c>
      <c r="AV475" s="12" t="s">
        <v>77</v>
      </c>
      <c r="AW475" s="12" t="s">
        <v>29</v>
      </c>
      <c r="AX475" s="12" t="s">
        <v>72</v>
      </c>
      <c r="AY475" s="166" t="s">
        <v>162</v>
      </c>
    </row>
    <row r="476" spans="2:51" s="13" customFormat="1" x14ac:dyDescent="0.2">
      <c r="B476" s="171"/>
      <c r="D476" s="165" t="s">
        <v>169</v>
      </c>
      <c r="E476" s="172" t="s">
        <v>1</v>
      </c>
      <c r="F476" s="173" t="s">
        <v>1100</v>
      </c>
      <c r="H476" s="174">
        <v>702.12099999999998</v>
      </c>
      <c r="I476" s="175"/>
      <c r="L476" s="171"/>
      <c r="M476" s="176"/>
      <c r="T476" s="177"/>
      <c r="W476" s="240"/>
      <c r="AT476" s="172" t="s">
        <v>169</v>
      </c>
      <c r="AU476" s="172" t="s">
        <v>81</v>
      </c>
      <c r="AV476" s="13" t="s">
        <v>81</v>
      </c>
      <c r="AW476" s="13" t="s">
        <v>29</v>
      </c>
      <c r="AX476" s="13" t="s">
        <v>72</v>
      </c>
      <c r="AY476" s="172" t="s">
        <v>162</v>
      </c>
    </row>
    <row r="477" spans="2:51" s="13" customFormat="1" x14ac:dyDescent="0.2">
      <c r="B477" s="171"/>
      <c r="D477" s="165" t="s">
        <v>169</v>
      </c>
      <c r="E477" s="172" t="s">
        <v>1</v>
      </c>
      <c r="F477" s="173" t="s">
        <v>1101</v>
      </c>
      <c r="H477" s="174">
        <v>-174.63</v>
      </c>
      <c r="I477" s="175"/>
      <c r="L477" s="171"/>
      <c r="M477" s="176"/>
      <c r="T477" s="177"/>
      <c r="W477" s="240"/>
      <c r="AT477" s="172" t="s">
        <v>169</v>
      </c>
      <c r="AU477" s="172" t="s">
        <v>81</v>
      </c>
      <c r="AV477" s="13" t="s">
        <v>81</v>
      </c>
      <c r="AW477" s="13" t="s">
        <v>29</v>
      </c>
      <c r="AX477" s="13" t="s">
        <v>72</v>
      </c>
      <c r="AY477" s="172" t="s">
        <v>162</v>
      </c>
    </row>
    <row r="478" spans="2:51" s="13" customFormat="1" x14ac:dyDescent="0.2">
      <c r="B478" s="171"/>
      <c r="D478" s="165" t="s">
        <v>169</v>
      </c>
      <c r="E478" s="172" t="s">
        <v>1</v>
      </c>
      <c r="F478" s="173" t="s">
        <v>1102</v>
      </c>
      <c r="H478" s="174">
        <v>-9.0540000000000003</v>
      </c>
      <c r="I478" s="175"/>
      <c r="L478" s="171"/>
      <c r="M478" s="176"/>
      <c r="T478" s="177"/>
      <c r="W478" s="240"/>
      <c r="AT478" s="172" t="s">
        <v>169</v>
      </c>
      <c r="AU478" s="172" t="s">
        <v>81</v>
      </c>
      <c r="AV478" s="13" t="s">
        <v>81</v>
      </c>
      <c r="AW478" s="13" t="s">
        <v>29</v>
      </c>
      <c r="AX478" s="13" t="s">
        <v>72</v>
      </c>
      <c r="AY478" s="172" t="s">
        <v>162</v>
      </c>
    </row>
    <row r="479" spans="2:51" s="12" customFormat="1" x14ac:dyDescent="0.2">
      <c r="B479" s="164"/>
      <c r="D479" s="165" t="s">
        <v>169</v>
      </c>
      <c r="E479" s="166" t="s">
        <v>1</v>
      </c>
      <c r="F479" s="167" t="s">
        <v>1049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51" s="13" customFormat="1" x14ac:dyDescent="0.2">
      <c r="B480" s="171"/>
      <c r="D480" s="165" t="s">
        <v>169</v>
      </c>
      <c r="E480" s="172" t="s">
        <v>1</v>
      </c>
      <c r="F480" s="173" t="s">
        <v>1103</v>
      </c>
      <c r="H480" s="174">
        <v>10.348000000000001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51" s="13" customFormat="1" x14ac:dyDescent="0.2">
      <c r="B481" s="171"/>
      <c r="D481" s="165" t="s">
        <v>169</v>
      </c>
      <c r="E481" s="172" t="s">
        <v>1</v>
      </c>
      <c r="F481" s="173" t="s">
        <v>1104</v>
      </c>
      <c r="H481" s="174">
        <v>30.706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51" s="13" customFormat="1" x14ac:dyDescent="0.2">
      <c r="B482" s="171"/>
      <c r="D482" s="165" t="s">
        <v>169</v>
      </c>
      <c r="E482" s="172" t="s">
        <v>1</v>
      </c>
      <c r="F482" s="173" t="s">
        <v>1105</v>
      </c>
      <c r="H482" s="174">
        <v>-4.7279999999999998</v>
      </c>
      <c r="I482" s="175"/>
      <c r="L482" s="171"/>
      <c r="M482" s="176"/>
      <c r="T482" s="177"/>
      <c r="W482" s="240"/>
      <c r="AT482" s="172" t="s">
        <v>169</v>
      </c>
      <c r="AU482" s="172" t="s">
        <v>81</v>
      </c>
      <c r="AV482" s="13" t="s">
        <v>81</v>
      </c>
      <c r="AW482" s="13" t="s">
        <v>29</v>
      </c>
      <c r="AX482" s="13" t="s">
        <v>72</v>
      </c>
      <c r="AY482" s="172" t="s">
        <v>162</v>
      </c>
    </row>
    <row r="483" spans="2:51" s="15" customFormat="1" x14ac:dyDescent="0.2">
      <c r="B483" s="185"/>
      <c r="D483" s="165" t="s">
        <v>169</v>
      </c>
      <c r="E483" s="186" t="s">
        <v>105</v>
      </c>
      <c r="F483" s="187" t="s">
        <v>187</v>
      </c>
      <c r="H483" s="188">
        <v>1298.5909999999997</v>
      </c>
      <c r="I483" s="189"/>
      <c r="L483" s="185"/>
      <c r="M483" s="190"/>
      <c r="T483" s="191"/>
      <c r="W483" s="241"/>
      <c r="AT483" s="186" t="s">
        <v>169</v>
      </c>
      <c r="AU483" s="186" t="s">
        <v>81</v>
      </c>
      <c r="AV483" s="15" t="s">
        <v>84</v>
      </c>
      <c r="AW483" s="15" t="s">
        <v>29</v>
      </c>
      <c r="AX483" s="15" t="s">
        <v>72</v>
      </c>
      <c r="AY483" s="186" t="s">
        <v>162</v>
      </c>
    </row>
    <row r="484" spans="2:51" s="14" customFormat="1" x14ac:dyDescent="0.2">
      <c r="B484" s="178"/>
      <c r="D484" s="165" t="s">
        <v>169</v>
      </c>
      <c r="E484" s="179" t="s">
        <v>1</v>
      </c>
      <c r="F484" s="180" t="s">
        <v>174</v>
      </c>
      <c r="H484" s="181">
        <v>1298.5909999999997</v>
      </c>
      <c r="I484" s="182"/>
      <c r="L484" s="178"/>
      <c r="M484" s="183"/>
      <c r="T484" s="184"/>
      <c r="W484" s="242"/>
      <c r="AT484" s="179" t="s">
        <v>169</v>
      </c>
      <c r="AU484" s="179" t="s">
        <v>81</v>
      </c>
      <c r="AV484" s="14" t="s">
        <v>87</v>
      </c>
      <c r="AW484" s="14" t="s">
        <v>29</v>
      </c>
      <c r="AX484" s="14" t="s">
        <v>77</v>
      </c>
      <c r="AY484" s="179" t="s">
        <v>162</v>
      </c>
    </row>
    <row r="485" spans="2:51" s="12" customFormat="1" ht="33.75" x14ac:dyDescent="0.2">
      <c r="B485" s="164"/>
      <c r="D485" s="165" t="s">
        <v>169</v>
      </c>
      <c r="E485" s="166" t="s">
        <v>1</v>
      </c>
      <c r="F485" s="167" t="s">
        <v>231</v>
      </c>
      <c r="H485" s="166" t="s">
        <v>1</v>
      </c>
      <c r="I485" s="168"/>
      <c r="L485" s="164"/>
      <c r="M485" s="169"/>
      <c r="T485" s="170"/>
      <c r="W485" s="239"/>
      <c r="AT485" s="166" t="s">
        <v>169</v>
      </c>
      <c r="AU485" s="166" t="s">
        <v>81</v>
      </c>
      <c r="AV485" s="12" t="s">
        <v>77</v>
      </c>
      <c r="AW485" s="12" t="s">
        <v>29</v>
      </c>
      <c r="AX485" s="12" t="s">
        <v>72</v>
      </c>
      <c r="AY485" s="166" t="s">
        <v>162</v>
      </c>
    </row>
    <row r="486" spans="2:51" s="12" customFormat="1" ht="33.75" x14ac:dyDescent="0.2">
      <c r="B486" s="164"/>
      <c r="D486" s="165" t="s">
        <v>169</v>
      </c>
      <c r="E486" s="166" t="s">
        <v>1</v>
      </c>
      <c r="F486" s="167" t="s">
        <v>253</v>
      </c>
      <c r="H486" s="166" t="s">
        <v>1</v>
      </c>
      <c r="I486" s="168"/>
      <c r="L486" s="164"/>
      <c r="M486" s="169"/>
      <c r="T486" s="170"/>
      <c r="W486" s="239"/>
      <c r="AT486" s="166" t="s">
        <v>169</v>
      </c>
      <c r="AU486" s="166" t="s">
        <v>81</v>
      </c>
      <c r="AV486" s="12" t="s">
        <v>77</v>
      </c>
      <c r="AW486" s="12" t="s">
        <v>29</v>
      </c>
      <c r="AX486" s="12" t="s">
        <v>72</v>
      </c>
      <c r="AY486" s="166" t="s">
        <v>162</v>
      </c>
    </row>
    <row r="487" spans="2:51" s="12" customFormat="1" x14ac:dyDescent="0.2">
      <c r="B487" s="164"/>
      <c r="D487" s="165" t="s">
        <v>169</v>
      </c>
      <c r="E487" s="166" t="s">
        <v>1</v>
      </c>
      <c r="F487" s="167" t="s">
        <v>233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51" s="12" customFormat="1" ht="33.75" x14ac:dyDescent="0.2">
      <c r="B488" s="164"/>
      <c r="D488" s="165" t="s">
        <v>169</v>
      </c>
      <c r="E488" s="166" t="s">
        <v>1</v>
      </c>
      <c r="F488" s="167" t="s">
        <v>254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51" s="12" customFormat="1" ht="22.5" x14ac:dyDescent="0.2">
      <c r="B489" s="164"/>
      <c r="D489" s="165" t="s">
        <v>169</v>
      </c>
      <c r="E489" s="166" t="s">
        <v>1</v>
      </c>
      <c r="F489" s="167" t="s">
        <v>255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51" s="12" customFormat="1" ht="33.75" x14ac:dyDescent="0.2">
      <c r="B490" s="164"/>
      <c r="D490" s="165" t="s">
        <v>169</v>
      </c>
      <c r="E490" s="166" t="s">
        <v>1</v>
      </c>
      <c r="F490" s="167" t="s">
        <v>256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51" s="12" customFormat="1" ht="22.5" x14ac:dyDescent="0.2">
      <c r="B491" s="164"/>
      <c r="D491" s="165" t="s">
        <v>169</v>
      </c>
      <c r="E491" s="166" t="s">
        <v>1</v>
      </c>
      <c r="F491" s="167" t="s">
        <v>257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51" s="12" customFormat="1" ht="33.75" x14ac:dyDescent="0.2">
      <c r="B492" s="164"/>
      <c r="D492" s="165" t="s">
        <v>169</v>
      </c>
      <c r="E492" s="166" t="s">
        <v>1</v>
      </c>
      <c r="F492" s="167" t="s">
        <v>258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51" s="12" customFormat="1" ht="22.5" x14ac:dyDescent="0.2">
      <c r="B493" s="164"/>
      <c r="D493" s="165" t="s">
        <v>169</v>
      </c>
      <c r="E493" s="166" t="s">
        <v>1</v>
      </c>
      <c r="F493" s="167" t="s">
        <v>259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51" s="12" customFormat="1" ht="33.75" x14ac:dyDescent="0.2">
      <c r="B494" s="164"/>
      <c r="D494" s="165" t="s">
        <v>169</v>
      </c>
      <c r="E494" s="166" t="s">
        <v>1</v>
      </c>
      <c r="F494" s="167" t="s">
        <v>260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51" s="12" customFormat="1" ht="22.5" x14ac:dyDescent="0.2">
      <c r="B495" s="164"/>
      <c r="D495" s="165" t="s">
        <v>169</v>
      </c>
      <c r="E495" s="166" t="s">
        <v>1</v>
      </c>
      <c r="F495" s="167" t="s">
        <v>261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51" s="12" customFormat="1" ht="22.5" x14ac:dyDescent="0.2">
      <c r="B496" s="164"/>
      <c r="D496" s="165" t="s">
        <v>169</v>
      </c>
      <c r="E496" s="166" t="s">
        <v>1</v>
      </c>
      <c r="F496" s="167" t="s">
        <v>239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ht="33.75" x14ac:dyDescent="0.2">
      <c r="B497" s="164"/>
      <c r="D497" s="165" t="s">
        <v>169</v>
      </c>
      <c r="E497" s="166" t="s">
        <v>1</v>
      </c>
      <c r="F497" s="167" t="s">
        <v>240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ht="33.75" x14ac:dyDescent="0.2">
      <c r="B498" s="164"/>
      <c r="D498" s="165" t="s">
        <v>169</v>
      </c>
      <c r="E498" s="166" t="s">
        <v>1</v>
      </c>
      <c r="F498" s="167" t="s">
        <v>241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ht="33.75" x14ac:dyDescent="0.2">
      <c r="B499" s="164"/>
      <c r="D499" s="165" t="s">
        <v>169</v>
      </c>
      <c r="E499" s="166" t="s">
        <v>1</v>
      </c>
      <c r="F499" s="167" t="s">
        <v>242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ht="33.75" x14ac:dyDescent="0.2">
      <c r="B500" s="164"/>
      <c r="D500" s="165" t="s">
        <v>169</v>
      </c>
      <c r="E500" s="166" t="s">
        <v>1</v>
      </c>
      <c r="F500" s="167" t="s">
        <v>243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2" customFormat="1" ht="22.5" x14ac:dyDescent="0.2">
      <c r="B501" s="164"/>
      <c r="D501" s="165" t="s">
        <v>169</v>
      </c>
      <c r="E501" s="166" t="s">
        <v>1</v>
      </c>
      <c r="F501" s="167" t="s">
        <v>244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65" s="1" customFormat="1" ht="76.349999999999994" customHeight="1" x14ac:dyDescent="0.2">
      <c r="B502" s="121"/>
      <c r="C502" s="151" t="s">
        <v>311</v>
      </c>
      <c r="D502" s="151" t="s">
        <v>164</v>
      </c>
      <c r="E502" s="152" t="s">
        <v>276</v>
      </c>
      <c r="F502" s="153" t="s">
        <v>277</v>
      </c>
      <c r="G502" s="154" t="s">
        <v>167</v>
      </c>
      <c r="H502" s="155">
        <v>14.74</v>
      </c>
      <c r="I502" s="156"/>
      <c r="J502" s="157">
        <f>ROUND(I502*H502,2)</f>
        <v>0</v>
      </c>
      <c r="K502" s="158"/>
      <c r="L502" s="32"/>
      <c r="M502" s="159" t="s">
        <v>1</v>
      </c>
      <c r="N502" s="120" t="s">
        <v>38</v>
      </c>
      <c r="P502" s="160">
        <f>O502*H502</f>
        <v>0</v>
      </c>
      <c r="Q502" s="160">
        <v>3.0059999999999996E-2</v>
      </c>
      <c r="R502" s="160">
        <f>Q502*H502</f>
        <v>0.44308439999999993</v>
      </c>
      <c r="S502" s="160">
        <v>0</v>
      </c>
      <c r="T502" s="161">
        <f>S502*H502</f>
        <v>0</v>
      </c>
      <c r="W502" s="262"/>
      <c r="AR502" s="162" t="s">
        <v>87</v>
      </c>
      <c r="AT502" s="162" t="s">
        <v>164</v>
      </c>
      <c r="AU502" s="162" t="s">
        <v>81</v>
      </c>
      <c r="AY502" s="17" t="s">
        <v>162</v>
      </c>
      <c r="BE502" s="163">
        <f>IF(N502="základná",J502,0)</f>
        <v>0</v>
      </c>
      <c r="BF502" s="163">
        <f>IF(N502="znížená",J502,0)</f>
        <v>0</v>
      </c>
      <c r="BG502" s="163">
        <f>IF(N502="zákl. prenesená",J502,0)</f>
        <v>0</v>
      </c>
      <c r="BH502" s="163">
        <f>IF(N502="zníž. prenesená",J502,0)</f>
        <v>0</v>
      </c>
      <c r="BI502" s="163">
        <f>IF(N502="nulová",J502,0)</f>
        <v>0</v>
      </c>
      <c r="BJ502" s="17" t="s">
        <v>81</v>
      </c>
      <c r="BK502" s="163">
        <f>ROUND(I502*H502,2)</f>
        <v>0</v>
      </c>
      <c r="BL502" s="17" t="s">
        <v>87</v>
      </c>
      <c r="BM502" s="162" t="s">
        <v>1106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279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2" customFormat="1" x14ac:dyDescent="0.2">
      <c r="B504" s="164"/>
      <c r="D504" s="165" t="s">
        <v>169</v>
      </c>
      <c r="E504" s="166" t="s">
        <v>1</v>
      </c>
      <c r="F504" s="167" t="s">
        <v>1041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65" s="12" customFormat="1" x14ac:dyDescent="0.2">
      <c r="B505" s="164"/>
      <c r="D505" s="165" t="s">
        <v>169</v>
      </c>
      <c r="E505" s="166" t="s">
        <v>1</v>
      </c>
      <c r="F505" s="167" t="s">
        <v>1054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65" s="13" customFormat="1" x14ac:dyDescent="0.2">
      <c r="B506" s="171"/>
      <c r="D506" s="165" t="s">
        <v>169</v>
      </c>
      <c r="E506" s="172" t="s">
        <v>1</v>
      </c>
      <c r="F506" s="173" t="s">
        <v>1107</v>
      </c>
      <c r="H506" s="174">
        <v>11.08</v>
      </c>
      <c r="I506" s="175"/>
      <c r="L506" s="171"/>
      <c r="M506" s="176"/>
      <c r="T506" s="177"/>
      <c r="W506" s="240"/>
      <c r="AT506" s="172" t="s">
        <v>169</v>
      </c>
      <c r="AU506" s="172" t="s">
        <v>81</v>
      </c>
      <c r="AV506" s="13" t="s">
        <v>81</v>
      </c>
      <c r="AW506" s="13" t="s">
        <v>29</v>
      </c>
      <c r="AX506" s="13" t="s">
        <v>72</v>
      </c>
      <c r="AY506" s="172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1108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3" customFormat="1" x14ac:dyDescent="0.2">
      <c r="B508" s="171"/>
      <c r="D508" s="165" t="s">
        <v>169</v>
      </c>
      <c r="E508" s="172" t="s">
        <v>1</v>
      </c>
      <c r="F508" s="173" t="s">
        <v>1109</v>
      </c>
      <c r="H508" s="174">
        <v>0.92400000000000004</v>
      </c>
      <c r="I508" s="175"/>
      <c r="L508" s="171"/>
      <c r="M508" s="176"/>
      <c r="T508" s="177"/>
      <c r="W508" s="240"/>
      <c r="AT508" s="172" t="s">
        <v>169</v>
      </c>
      <c r="AU508" s="172" t="s">
        <v>81</v>
      </c>
      <c r="AV508" s="13" t="s">
        <v>81</v>
      </c>
      <c r="AW508" s="13" t="s">
        <v>29</v>
      </c>
      <c r="AX508" s="13" t="s">
        <v>72</v>
      </c>
      <c r="AY508" s="172" t="s">
        <v>162</v>
      </c>
    </row>
    <row r="509" spans="2:65" s="12" customFormat="1" x14ac:dyDescent="0.2">
      <c r="B509" s="164"/>
      <c r="D509" s="165" t="s">
        <v>169</v>
      </c>
      <c r="E509" s="166" t="s">
        <v>1</v>
      </c>
      <c r="F509" s="167" t="s">
        <v>1046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1091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3" customFormat="1" x14ac:dyDescent="0.2">
      <c r="B511" s="171"/>
      <c r="D511" s="165" t="s">
        <v>169</v>
      </c>
      <c r="E511" s="172" t="s">
        <v>1</v>
      </c>
      <c r="F511" s="173" t="s">
        <v>1110</v>
      </c>
      <c r="H511" s="174">
        <v>2.7360000000000002</v>
      </c>
      <c r="I511" s="175"/>
      <c r="L511" s="171"/>
      <c r="M511" s="176"/>
      <c r="T511" s="177"/>
      <c r="W511" s="240"/>
      <c r="AT511" s="172" t="s">
        <v>169</v>
      </c>
      <c r="AU511" s="172" t="s">
        <v>81</v>
      </c>
      <c r="AV511" s="13" t="s">
        <v>81</v>
      </c>
      <c r="AW511" s="13" t="s">
        <v>29</v>
      </c>
      <c r="AX511" s="13" t="s">
        <v>72</v>
      </c>
      <c r="AY511" s="172" t="s">
        <v>162</v>
      </c>
    </row>
    <row r="512" spans="2:65" s="15" customFormat="1" x14ac:dyDescent="0.2">
      <c r="B512" s="185"/>
      <c r="D512" s="165" t="s">
        <v>169</v>
      </c>
      <c r="E512" s="186" t="s">
        <v>103</v>
      </c>
      <c r="F512" s="187" t="s">
        <v>187</v>
      </c>
      <c r="H512" s="188">
        <v>14.74</v>
      </c>
      <c r="I512" s="189"/>
      <c r="L512" s="185"/>
      <c r="M512" s="190"/>
      <c r="T512" s="191"/>
      <c r="W512" s="241"/>
      <c r="AT512" s="186" t="s">
        <v>169</v>
      </c>
      <c r="AU512" s="186" t="s">
        <v>81</v>
      </c>
      <c r="AV512" s="15" t="s">
        <v>84</v>
      </c>
      <c r="AW512" s="15" t="s">
        <v>29</v>
      </c>
      <c r="AX512" s="15" t="s">
        <v>72</v>
      </c>
      <c r="AY512" s="186" t="s">
        <v>162</v>
      </c>
    </row>
    <row r="513" spans="2:51" s="14" customFormat="1" x14ac:dyDescent="0.2">
      <c r="B513" s="178"/>
      <c r="D513" s="165" t="s">
        <v>169</v>
      </c>
      <c r="E513" s="179" t="s">
        <v>1</v>
      </c>
      <c r="F513" s="180" t="s">
        <v>174</v>
      </c>
      <c r="H513" s="181">
        <v>14.74</v>
      </c>
      <c r="I513" s="182"/>
      <c r="L513" s="178"/>
      <c r="M513" s="183"/>
      <c r="T513" s="184"/>
      <c r="W513" s="242"/>
      <c r="AT513" s="179" t="s">
        <v>169</v>
      </c>
      <c r="AU513" s="179" t="s">
        <v>81</v>
      </c>
      <c r="AV513" s="14" t="s">
        <v>87</v>
      </c>
      <c r="AW513" s="14" t="s">
        <v>29</v>
      </c>
      <c r="AX513" s="14" t="s">
        <v>77</v>
      </c>
      <c r="AY513" s="179" t="s">
        <v>162</v>
      </c>
    </row>
    <row r="514" spans="2:51" s="12" customFormat="1" ht="33.75" x14ac:dyDescent="0.2">
      <c r="B514" s="164"/>
      <c r="D514" s="165" t="s">
        <v>169</v>
      </c>
      <c r="E514" s="166" t="s">
        <v>1</v>
      </c>
      <c r="F514" s="167" t="s">
        <v>231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51" s="12" customFormat="1" ht="33.75" x14ac:dyDescent="0.2">
      <c r="B515" s="164"/>
      <c r="D515" s="165" t="s">
        <v>169</v>
      </c>
      <c r="E515" s="166" t="s">
        <v>1</v>
      </c>
      <c r="F515" s="167" t="s">
        <v>253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51" s="12" customFormat="1" x14ac:dyDescent="0.2">
      <c r="B516" s="164"/>
      <c r="D516" s="165" t="s">
        <v>169</v>
      </c>
      <c r="E516" s="166" t="s">
        <v>1</v>
      </c>
      <c r="F516" s="167" t="s">
        <v>233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51" s="12" customFormat="1" ht="33.75" x14ac:dyDescent="0.2">
      <c r="B517" s="164"/>
      <c r="D517" s="165" t="s">
        <v>169</v>
      </c>
      <c r="E517" s="166" t="s">
        <v>1</v>
      </c>
      <c r="F517" s="167" t="s">
        <v>254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51" s="12" customFormat="1" ht="22.5" x14ac:dyDescent="0.2">
      <c r="B518" s="164"/>
      <c r="D518" s="165" t="s">
        <v>169</v>
      </c>
      <c r="E518" s="166" t="s">
        <v>1</v>
      </c>
      <c r="F518" s="167" t="s">
        <v>255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51" s="12" customFormat="1" ht="33.75" x14ac:dyDescent="0.2">
      <c r="B519" s="164"/>
      <c r="D519" s="165" t="s">
        <v>169</v>
      </c>
      <c r="E519" s="166" t="s">
        <v>1</v>
      </c>
      <c r="F519" s="167" t="s">
        <v>256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51" s="12" customFormat="1" ht="22.5" x14ac:dyDescent="0.2">
      <c r="B520" s="164"/>
      <c r="D520" s="165" t="s">
        <v>169</v>
      </c>
      <c r="E520" s="166" t="s">
        <v>1</v>
      </c>
      <c r="F520" s="167" t="s">
        <v>257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51" s="12" customFormat="1" ht="33.75" x14ac:dyDescent="0.2">
      <c r="B521" s="164"/>
      <c r="D521" s="165" t="s">
        <v>169</v>
      </c>
      <c r="E521" s="166" t="s">
        <v>1</v>
      </c>
      <c r="F521" s="167" t="s">
        <v>258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51" s="12" customFormat="1" ht="22.5" x14ac:dyDescent="0.2">
      <c r="B522" s="164"/>
      <c r="D522" s="165" t="s">
        <v>169</v>
      </c>
      <c r="E522" s="166" t="s">
        <v>1</v>
      </c>
      <c r="F522" s="167" t="s">
        <v>259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51" s="12" customFormat="1" ht="33.75" x14ac:dyDescent="0.2">
      <c r="B523" s="164"/>
      <c r="D523" s="165" t="s">
        <v>169</v>
      </c>
      <c r="E523" s="166" t="s">
        <v>1</v>
      </c>
      <c r="F523" s="167" t="s">
        <v>260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51" s="12" customFormat="1" ht="22.5" x14ac:dyDescent="0.2">
      <c r="B524" s="164"/>
      <c r="D524" s="165" t="s">
        <v>169</v>
      </c>
      <c r="E524" s="166" t="s">
        <v>1</v>
      </c>
      <c r="F524" s="167" t="s">
        <v>261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51" s="12" customFormat="1" ht="22.5" x14ac:dyDescent="0.2">
      <c r="B525" s="164"/>
      <c r="D525" s="165" t="s">
        <v>169</v>
      </c>
      <c r="E525" s="166" t="s">
        <v>1</v>
      </c>
      <c r="F525" s="167" t="s">
        <v>239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51" s="12" customFormat="1" ht="33.75" x14ac:dyDescent="0.2">
      <c r="B526" s="164"/>
      <c r="D526" s="165" t="s">
        <v>169</v>
      </c>
      <c r="E526" s="166" t="s">
        <v>1</v>
      </c>
      <c r="F526" s="167" t="s">
        <v>240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51" s="12" customFormat="1" ht="33.75" x14ac:dyDescent="0.2">
      <c r="B527" s="164"/>
      <c r="D527" s="165" t="s">
        <v>169</v>
      </c>
      <c r="E527" s="166" t="s">
        <v>1</v>
      </c>
      <c r="F527" s="167" t="s">
        <v>241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51" s="12" customFormat="1" ht="33.75" x14ac:dyDescent="0.2">
      <c r="B528" s="164"/>
      <c r="D528" s="165" t="s">
        <v>169</v>
      </c>
      <c r="E528" s="166" t="s">
        <v>1</v>
      </c>
      <c r="F528" s="167" t="s">
        <v>242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33.75" x14ac:dyDescent="0.2">
      <c r="B529" s="164"/>
      <c r="D529" s="165" t="s">
        <v>169</v>
      </c>
      <c r="E529" s="166" t="s">
        <v>1</v>
      </c>
      <c r="F529" s="167" t="s">
        <v>243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ht="22.5" x14ac:dyDescent="0.2">
      <c r="B530" s="164"/>
      <c r="D530" s="165" t="s">
        <v>169</v>
      </c>
      <c r="E530" s="166" t="s">
        <v>1</v>
      </c>
      <c r="F530" s="167" t="s">
        <v>244</v>
      </c>
      <c r="H530" s="166" t="s">
        <v>1</v>
      </c>
      <c r="I530" s="168"/>
      <c r="L530" s="164"/>
      <c r="M530" s="169"/>
      <c r="T530" s="170"/>
      <c r="W530" s="244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" customFormat="1" ht="76.349999999999994" customHeight="1" x14ac:dyDescent="0.2">
      <c r="B531" s="121"/>
      <c r="C531" s="151" t="s">
        <v>318</v>
      </c>
      <c r="D531" s="151" t="s">
        <v>164</v>
      </c>
      <c r="E531" s="152" t="s">
        <v>283</v>
      </c>
      <c r="F531" s="153" t="s">
        <v>284</v>
      </c>
      <c r="G531" s="154" t="s">
        <v>167</v>
      </c>
      <c r="H531" s="155">
        <v>193.08199999999999</v>
      </c>
      <c r="I531" s="156"/>
      <c r="J531" s="157">
        <f>ROUND(I531*H531,2)</f>
        <v>0</v>
      </c>
      <c r="K531" s="158"/>
      <c r="L531" s="32"/>
      <c r="M531" s="159" t="s">
        <v>1</v>
      </c>
      <c r="N531" s="120" t="s">
        <v>38</v>
      </c>
      <c r="P531" s="160">
        <f>O531*H531</f>
        <v>0</v>
      </c>
      <c r="Q531" s="160">
        <v>1.8679999999999999E-2</v>
      </c>
      <c r="R531" s="160">
        <f>Q531*H531</f>
        <v>3.6067717599999995</v>
      </c>
      <c r="S531" s="160">
        <v>0</v>
      </c>
      <c r="T531" s="161">
        <f>S531*H531</f>
        <v>0</v>
      </c>
      <c r="W531" s="262"/>
      <c r="AR531" s="162" t="s">
        <v>87</v>
      </c>
      <c r="AT531" s="162" t="s">
        <v>164</v>
      </c>
      <c r="AU531" s="162" t="s">
        <v>81</v>
      </c>
      <c r="AY531" s="17" t="s">
        <v>162</v>
      </c>
      <c r="BE531" s="163">
        <f>IF(N531="základná",J531,0)</f>
        <v>0</v>
      </c>
      <c r="BF531" s="163">
        <f>IF(N531="znížená",J531,0)</f>
        <v>0</v>
      </c>
      <c r="BG531" s="163">
        <f>IF(N531="zákl. prenesená",J531,0)</f>
        <v>0</v>
      </c>
      <c r="BH531" s="163">
        <f>IF(N531="zníž. prenesená",J531,0)</f>
        <v>0</v>
      </c>
      <c r="BI531" s="163">
        <f>IF(N531="nulová",J531,0)</f>
        <v>0</v>
      </c>
      <c r="BJ531" s="17" t="s">
        <v>81</v>
      </c>
      <c r="BK531" s="163">
        <f>ROUND(I531*H531,2)</f>
        <v>0</v>
      </c>
      <c r="BL531" s="17" t="s">
        <v>87</v>
      </c>
      <c r="BM531" s="162" t="s">
        <v>1111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286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1041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228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2" customFormat="1" x14ac:dyDescent="0.2">
      <c r="B535" s="164"/>
      <c r="D535" s="165" t="s">
        <v>169</v>
      </c>
      <c r="E535" s="166" t="s">
        <v>1</v>
      </c>
      <c r="F535" s="167" t="s">
        <v>1112</v>
      </c>
      <c r="H535" s="166" t="s">
        <v>1</v>
      </c>
      <c r="I535" s="168"/>
      <c r="L535" s="164"/>
      <c r="M535" s="169"/>
      <c r="T535" s="170"/>
      <c r="W535" s="239"/>
      <c r="AT535" s="166" t="s">
        <v>169</v>
      </c>
      <c r="AU535" s="166" t="s">
        <v>81</v>
      </c>
      <c r="AV535" s="12" t="s">
        <v>77</v>
      </c>
      <c r="AW535" s="12" t="s">
        <v>29</v>
      </c>
      <c r="AX535" s="12" t="s">
        <v>72</v>
      </c>
      <c r="AY535" s="166" t="s">
        <v>162</v>
      </c>
    </row>
    <row r="536" spans="2:65" s="13" customFormat="1" ht="22.5" x14ac:dyDescent="0.2">
      <c r="B536" s="171"/>
      <c r="D536" s="165" t="s">
        <v>169</v>
      </c>
      <c r="E536" s="172" t="s">
        <v>1</v>
      </c>
      <c r="F536" s="173" t="s">
        <v>1113</v>
      </c>
      <c r="H536" s="174">
        <v>63.149000000000001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72</v>
      </c>
      <c r="AY536" s="172" t="s">
        <v>162</v>
      </c>
    </row>
    <row r="537" spans="2:65" s="13" customFormat="1" x14ac:dyDescent="0.2">
      <c r="B537" s="171"/>
      <c r="D537" s="165" t="s">
        <v>169</v>
      </c>
      <c r="E537" s="172" t="s">
        <v>1</v>
      </c>
      <c r="F537" s="173" t="s">
        <v>1114</v>
      </c>
      <c r="H537" s="174">
        <v>20.428999999999998</v>
      </c>
      <c r="I537" s="175"/>
      <c r="L537" s="171"/>
      <c r="M537" s="176"/>
      <c r="T537" s="177"/>
      <c r="W537" s="240"/>
      <c r="AT537" s="172" t="s">
        <v>169</v>
      </c>
      <c r="AU537" s="172" t="s">
        <v>81</v>
      </c>
      <c r="AV537" s="13" t="s">
        <v>81</v>
      </c>
      <c r="AW537" s="13" t="s">
        <v>29</v>
      </c>
      <c r="AX537" s="13" t="s">
        <v>72</v>
      </c>
      <c r="AY537" s="172" t="s">
        <v>162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250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1115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3" customFormat="1" x14ac:dyDescent="0.2">
      <c r="B540" s="171"/>
      <c r="D540" s="165" t="s">
        <v>169</v>
      </c>
      <c r="E540" s="172" t="s">
        <v>1</v>
      </c>
      <c r="F540" s="173" t="s">
        <v>1116</v>
      </c>
      <c r="H540" s="174">
        <v>14.648</v>
      </c>
      <c r="I540" s="175"/>
      <c r="L540" s="171"/>
      <c r="M540" s="176"/>
      <c r="T540" s="177"/>
      <c r="W540" s="240"/>
      <c r="AT540" s="172" t="s">
        <v>169</v>
      </c>
      <c r="AU540" s="172" t="s">
        <v>81</v>
      </c>
      <c r="AV540" s="13" t="s">
        <v>81</v>
      </c>
      <c r="AW540" s="13" t="s">
        <v>29</v>
      </c>
      <c r="AX540" s="13" t="s">
        <v>72</v>
      </c>
      <c r="AY540" s="172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1046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1091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3" customFormat="1" x14ac:dyDescent="0.2">
      <c r="B543" s="171"/>
      <c r="D543" s="165" t="s">
        <v>169</v>
      </c>
      <c r="E543" s="172" t="s">
        <v>1</v>
      </c>
      <c r="F543" s="173" t="s">
        <v>1117</v>
      </c>
      <c r="H543" s="174">
        <v>0</v>
      </c>
      <c r="I543" s="175"/>
      <c r="L543" s="171"/>
      <c r="M543" s="176"/>
      <c r="T543" s="177"/>
      <c r="W543" s="240"/>
      <c r="AT543" s="172" t="s">
        <v>169</v>
      </c>
      <c r="AU543" s="172" t="s">
        <v>81</v>
      </c>
      <c r="AV543" s="13" t="s">
        <v>81</v>
      </c>
      <c r="AW543" s="13" t="s">
        <v>29</v>
      </c>
      <c r="AX543" s="13" t="s">
        <v>72</v>
      </c>
      <c r="AY543" s="172" t="s">
        <v>162</v>
      </c>
    </row>
    <row r="544" spans="2:65" s="13" customFormat="1" x14ac:dyDescent="0.2">
      <c r="B544" s="171"/>
      <c r="D544" s="165" t="s">
        <v>169</v>
      </c>
      <c r="E544" s="172" t="s">
        <v>1</v>
      </c>
      <c r="F544" s="173" t="s">
        <v>1118</v>
      </c>
      <c r="H544" s="174">
        <v>8.2370000000000001</v>
      </c>
      <c r="I544" s="175"/>
      <c r="L544" s="171"/>
      <c r="M544" s="176"/>
      <c r="T544" s="177"/>
      <c r="W544" s="240"/>
      <c r="AT544" s="172" t="s">
        <v>169</v>
      </c>
      <c r="AU544" s="172" t="s">
        <v>81</v>
      </c>
      <c r="AV544" s="13" t="s">
        <v>81</v>
      </c>
      <c r="AW544" s="13" t="s">
        <v>29</v>
      </c>
      <c r="AX544" s="13" t="s">
        <v>72</v>
      </c>
      <c r="AY544" s="172" t="s">
        <v>162</v>
      </c>
    </row>
    <row r="545" spans="2:51" s="12" customFormat="1" x14ac:dyDescent="0.2">
      <c r="B545" s="164"/>
      <c r="D545" s="165" t="s">
        <v>169</v>
      </c>
      <c r="E545" s="166" t="s">
        <v>1</v>
      </c>
      <c r="F545" s="167" t="s">
        <v>1097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51" s="13" customFormat="1" x14ac:dyDescent="0.2">
      <c r="B546" s="171"/>
      <c r="D546" s="165" t="s">
        <v>169</v>
      </c>
      <c r="E546" s="172" t="s">
        <v>1</v>
      </c>
      <c r="F546" s="173" t="s">
        <v>1119</v>
      </c>
      <c r="H546" s="174">
        <v>3.0230000000000001</v>
      </c>
      <c r="I546" s="175"/>
      <c r="L546" s="171"/>
      <c r="M546" s="176"/>
      <c r="T546" s="177"/>
      <c r="W546" s="240"/>
      <c r="AT546" s="172" t="s">
        <v>169</v>
      </c>
      <c r="AU546" s="172" t="s">
        <v>81</v>
      </c>
      <c r="AV546" s="13" t="s">
        <v>81</v>
      </c>
      <c r="AW546" s="13" t="s">
        <v>29</v>
      </c>
      <c r="AX546" s="13" t="s">
        <v>72</v>
      </c>
      <c r="AY546" s="172" t="s">
        <v>162</v>
      </c>
    </row>
    <row r="547" spans="2:51" s="12" customFormat="1" x14ac:dyDescent="0.2">
      <c r="B547" s="164"/>
      <c r="D547" s="165" t="s">
        <v>169</v>
      </c>
      <c r="E547" s="166" t="s">
        <v>1</v>
      </c>
      <c r="F547" s="167" t="s">
        <v>1047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51" s="13" customFormat="1" x14ac:dyDescent="0.2">
      <c r="B548" s="171"/>
      <c r="D548" s="165" t="s">
        <v>169</v>
      </c>
      <c r="E548" s="172" t="s">
        <v>1</v>
      </c>
      <c r="F548" s="173" t="s">
        <v>1120</v>
      </c>
      <c r="H548" s="174">
        <v>83.596000000000004</v>
      </c>
      <c r="I548" s="175"/>
      <c r="L548" s="171"/>
      <c r="M548" s="176"/>
      <c r="T548" s="177"/>
      <c r="W548" s="240"/>
      <c r="AT548" s="172" t="s">
        <v>169</v>
      </c>
      <c r="AU548" s="172" t="s">
        <v>81</v>
      </c>
      <c r="AV548" s="13" t="s">
        <v>81</v>
      </c>
      <c r="AW548" s="13" t="s">
        <v>29</v>
      </c>
      <c r="AX548" s="13" t="s">
        <v>72</v>
      </c>
      <c r="AY548" s="172" t="s">
        <v>162</v>
      </c>
    </row>
    <row r="549" spans="2:51" s="15" customFormat="1" x14ac:dyDescent="0.2">
      <c r="B549" s="185"/>
      <c r="D549" s="165" t="s">
        <v>169</v>
      </c>
      <c r="E549" s="186" t="s">
        <v>101</v>
      </c>
      <c r="F549" s="187" t="s">
        <v>187</v>
      </c>
      <c r="H549" s="188">
        <v>193.08199999999999</v>
      </c>
      <c r="I549" s="189"/>
      <c r="L549" s="185"/>
      <c r="M549" s="190"/>
      <c r="T549" s="191"/>
      <c r="W549" s="241"/>
      <c r="AT549" s="186" t="s">
        <v>169</v>
      </c>
      <c r="AU549" s="186" t="s">
        <v>81</v>
      </c>
      <c r="AV549" s="15" t="s">
        <v>84</v>
      </c>
      <c r="AW549" s="15" t="s">
        <v>29</v>
      </c>
      <c r="AX549" s="15" t="s">
        <v>72</v>
      </c>
      <c r="AY549" s="186" t="s">
        <v>162</v>
      </c>
    </row>
    <row r="550" spans="2:51" s="14" customFormat="1" x14ac:dyDescent="0.2">
      <c r="B550" s="178"/>
      <c r="D550" s="165" t="s">
        <v>169</v>
      </c>
      <c r="E550" s="179" t="s">
        <v>1</v>
      </c>
      <c r="F550" s="180" t="s">
        <v>174</v>
      </c>
      <c r="H550" s="181">
        <v>193.08199999999999</v>
      </c>
      <c r="I550" s="182"/>
      <c r="L550" s="178"/>
      <c r="M550" s="183"/>
      <c r="T550" s="184"/>
      <c r="W550" s="242"/>
      <c r="AT550" s="179" t="s">
        <v>169</v>
      </c>
      <c r="AU550" s="179" t="s">
        <v>81</v>
      </c>
      <c r="AV550" s="14" t="s">
        <v>87</v>
      </c>
      <c r="AW550" s="14" t="s">
        <v>29</v>
      </c>
      <c r="AX550" s="14" t="s">
        <v>77</v>
      </c>
      <c r="AY550" s="179" t="s">
        <v>162</v>
      </c>
    </row>
    <row r="551" spans="2:51" s="12" customFormat="1" ht="33.75" x14ac:dyDescent="0.2">
      <c r="B551" s="164"/>
      <c r="D551" s="165" t="s">
        <v>169</v>
      </c>
      <c r="E551" s="166" t="s">
        <v>1</v>
      </c>
      <c r="F551" s="167" t="s">
        <v>231</v>
      </c>
      <c r="H551" s="166" t="s">
        <v>1</v>
      </c>
      <c r="I551" s="168"/>
      <c r="L551" s="164"/>
      <c r="M551" s="169"/>
      <c r="T551" s="170"/>
      <c r="W551" s="239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51" s="12" customFormat="1" ht="33.75" x14ac:dyDescent="0.2">
      <c r="B552" s="164"/>
      <c r="D552" s="165" t="s">
        <v>169</v>
      </c>
      <c r="E552" s="166" t="s">
        <v>1</v>
      </c>
      <c r="F552" s="167" t="s">
        <v>253</v>
      </c>
      <c r="H552" s="166" t="s">
        <v>1</v>
      </c>
      <c r="I552" s="168"/>
      <c r="L552" s="164"/>
      <c r="M552" s="169"/>
      <c r="T552" s="170"/>
      <c r="W552" s="239"/>
      <c r="AT552" s="166" t="s">
        <v>169</v>
      </c>
      <c r="AU552" s="166" t="s">
        <v>81</v>
      </c>
      <c r="AV552" s="12" t="s">
        <v>77</v>
      </c>
      <c r="AW552" s="12" t="s">
        <v>29</v>
      </c>
      <c r="AX552" s="12" t="s">
        <v>72</v>
      </c>
      <c r="AY552" s="166" t="s">
        <v>162</v>
      </c>
    </row>
    <row r="553" spans="2:51" s="12" customFormat="1" x14ac:dyDescent="0.2">
      <c r="B553" s="164"/>
      <c r="D553" s="165" t="s">
        <v>169</v>
      </c>
      <c r="E553" s="166" t="s">
        <v>1</v>
      </c>
      <c r="F553" s="167" t="s">
        <v>233</v>
      </c>
      <c r="H553" s="166" t="s">
        <v>1</v>
      </c>
      <c r="I553" s="168"/>
      <c r="L553" s="164"/>
      <c r="M553" s="169"/>
      <c r="T553" s="170"/>
      <c r="W553" s="239"/>
      <c r="AT553" s="166" t="s">
        <v>169</v>
      </c>
      <c r="AU553" s="166" t="s">
        <v>81</v>
      </c>
      <c r="AV553" s="12" t="s">
        <v>77</v>
      </c>
      <c r="AW553" s="12" t="s">
        <v>29</v>
      </c>
      <c r="AX553" s="12" t="s">
        <v>72</v>
      </c>
      <c r="AY553" s="166" t="s">
        <v>162</v>
      </c>
    </row>
    <row r="554" spans="2:51" s="12" customFormat="1" ht="33.75" x14ac:dyDescent="0.2">
      <c r="B554" s="164"/>
      <c r="D554" s="165" t="s">
        <v>169</v>
      </c>
      <c r="E554" s="166" t="s">
        <v>1</v>
      </c>
      <c r="F554" s="167" t="s">
        <v>254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51" s="12" customFormat="1" ht="22.5" x14ac:dyDescent="0.2">
      <c r="B555" s="164"/>
      <c r="D555" s="165" t="s">
        <v>169</v>
      </c>
      <c r="E555" s="166" t="s">
        <v>1</v>
      </c>
      <c r="F555" s="167" t="s">
        <v>255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51" s="12" customFormat="1" ht="33.75" x14ac:dyDescent="0.2">
      <c r="B556" s="164"/>
      <c r="D556" s="165" t="s">
        <v>169</v>
      </c>
      <c r="E556" s="166" t="s">
        <v>1</v>
      </c>
      <c r="F556" s="167" t="s">
        <v>290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51" s="12" customFormat="1" ht="22.5" x14ac:dyDescent="0.2">
      <c r="B557" s="164"/>
      <c r="D557" s="165" t="s">
        <v>169</v>
      </c>
      <c r="E557" s="166" t="s">
        <v>1</v>
      </c>
      <c r="F557" s="167" t="s">
        <v>257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51" s="12" customFormat="1" ht="33.75" x14ac:dyDescent="0.2">
      <c r="B558" s="164"/>
      <c r="D558" s="165" t="s">
        <v>169</v>
      </c>
      <c r="E558" s="166" t="s">
        <v>1</v>
      </c>
      <c r="F558" s="167" t="s">
        <v>258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51" s="12" customFormat="1" ht="22.5" x14ac:dyDescent="0.2">
      <c r="B559" s="164"/>
      <c r="D559" s="165" t="s">
        <v>169</v>
      </c>
      <c r="E559" s="166" t="s">
        <v>1</v>
      </c>
      <c r="F559" s="167" t="s">
        <v>259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51" s="12" customFormat="1" ht="33.75" x14ac:dyDescent="0.2">
      <c r="B560" s="164"/>
      <c r="D560" s="165" t="s">
        <v>169</v>
      </c>
      <c r="E560" s="166" t="s">
        <v>1</v>
      </c>
      <c r="F560" s="167" t="s">
        <v>291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ht="22.5" x14ac:dyDescent="0.2">
      <c r="B561" s="164"/>
      <c r="D561" s="165" t="s">
        <v>169</v>
      </c>
      <c r="E561" s="166" t="s">
        <v>1</v>
      </c>
      <c r="F561" s="167" t="s">
        <v>292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ht="22.5" x14ac:dyDescent="0.2">
      <c r="B562" s="164"/>
      <c r="D562" s="165" t="s">
        <v>169</v>
      </c>
      <c r="E562" s="166" t="s">
        <v>1</v>
      </c>
      <c r="F562" s="167" t="s">
        <v>239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ht="33.75" x14ac:dyDescent="0.2">
      <c r="B563" s="164"/>
      <c r="D563" s="165" t="s">
        <v>169</v>
      </c>
      <c r="E563" s="166" t="s">
        <v>1</v>
      </c>
      <c r="F563" s="167" t="s">
        <v>240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2" customFormat="1" ht="33.75" x14ac:dyDescent="0.2">
      <c r="B564" s="164"/>
      <c r="D564" s="165" t="s">
        <v>169</v>
      </c>
      <c r="E564" s="166" t="s">
        <v>1</v>
      </c>
      <c r="F564" s="167" t="s">
        <v>241</v>
      </c>
      <c r="H564" s="166" t="s">
        <v>1</v>
      </c>
      <c r="I564" s="168"/>
      <c r="L564" s="164"/>
      <c r="M564" s="169"/>
      <c r="T564" s="170"/>
      <c r="W564" s="239"/>
      <c r="AT564" s="166" t="s">
        <v>169</v>
      </c>
      <c r="AU564" s="166" t="s">
        <v>81</v>
      </c>
      <c r="AV564" s="12" t="s">
        <v>77</v>
      </c>
      <c r="AW564" s="12" t="s">
        <v>29</v>
      </c>
      <c r="AX564" s="12" t="s">
        <v>72</v>
      </c>
      <c r="AY564" s="166" t="s">
        <v>162</v>
      </c>
    </row>
    <row r="565" spans="2:65" s="12" customFormat="1" ht="33.75" x14ac:dyDescent="0.2">
      <c r="B565" s="164"/>
      <c r="D565" s="165" t="s">
        <v>169</v>
      </c>
      <c r="E565" s="166" t="s">
        <v>1</v>
      </c>
      <c r="F565" s="167" t="s">
        <v>242</v>
      </c>
      <c r="H565" s="166" t="s">
        <v>1</v>
      </c>
      <c r="I565" s="168"/>
      <c r="L565" s="164"/>
      <c r="M565" s="169"/>
      <c r="T565" s="170"/>
      <c r="W565" s="239"/>
      <c r="AT565" s="166" t="s">
        <v>169</v>
      </c>
      <c r="AU565" s="166" t="s">
        <v>81</v>
      </c>
      <c r="AV565" s="12" t="s">
        <v>77</v>
      </c>
      <c r="AW565" s="12" t="s">
        <v>29</v>
      </c>
      <c r="AX565" s="12" t="s">
        <v>72</v>
      </c>
      <c r="AY565" s="166" t="s">
        <v>162</v>
      </c>
    </row>
    <row r="566" spans="2:65" s="12" customFormat="1" ht="33.75" x14ac:dyDescent="0.2">
      <c r="B566" s="164"/>
      <c r="D566" s="165" t="s">
        <v>169</v>
      </c>
      <c r="E566" s="166" t="s">
        <v>1</v>
      </c>
      <c r="F566" s="167" t="s">
        <v>243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ht="22.5" x14ac:dyDescent="0.2">
      <c r="B567" s="164"/>
      <c r="D567" s="165" t="s">
        <v>169</v>
      </c>
      <c r="E567" s="166" t="s">
        <v>1</v>
      </c>
      <c r="F567" s="167" t="s">
        <v>244</v>
      </c>
      <c r="H567" s="166" t="s">
        <v>1</v>
      </c>
      <c r="I567" s="168"/>
      <c r="L567" s="164"/>
      <c r="M567" s="169"/>
      <c r="T567" s="170"/>
      <c r="W567" s="244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" customFormat="1" ht="37.9" customHeight="1" x14ac:dyDescent="0.2">
      <c r="B568" s="121"/>
      <c r="C568" s="151" t="s">
        <v>7</v>
      </c>
      <c r="D568" s="151" t="s">
        <v>164</v>
      </c>
      <c r="E568" s="152" t="s">
        <v>1121</v>
      </c>
      <c r="F568" s="153" t="s">
        <v>1122</v>
      </c>
      <c r="G568" s="154" t="s">
        <v>1123</v>
      </c>
      <c r="H568" s="155">
        <v>4.9000000000000002E-2</v>
      </c>
      <c r="I568" s="156"/>
      <c r="J568" s="157">
        <f>ROUND(I568*H568,2)</f>
        <v>0</v>
      </c>
      <c r="K568" s="158"/>
      <c r="L568" s="32"/>
      <c r="M568" s="159" t="s">
        <v>1</v>
      </c>
      <c r="N568" s="120" t="s">
        <v>38</v>
      </c>
      <c r="P568" s="160">
        <f>O568*H568</f>
        <v>0</v>
      </c>
      <c r="Q568" s="160">
        <v>2.0952500000000001</v>
      </c>
      <c r="R568" s="160">
        <f>Q568*H568</f>
        <v>0.10266725</v>
      </c>
      <c r="S568" s="160">
        <v>0</v>
      </c>
      <c r="T568" s="161">
        <f>S568*H568</f>
        <v>0</v>
      </c>
      <c r="W568" s="245"/>
      <c r="AR568" s="162" t="s">
        <v>87</v>
      </c>
      <c r="AT568" s="162" t="s">
        <v>164</v>
      </c>
      <c r="AU568" s="162" t="s">
        <v>81</v>
      </c>
      <c r="AY568" s="17" t="s">
        <v>162</v>
      </c>
      <c r="BE568" s="163">
        <f>IF(N568="základná",J568,0)</f>
        <v>0</v>
      </c>
      <c r="BF568" s="163">
        <f>IF(N568="znížená",J568,0)</f>
        <v>0</v>
      </c>
      <c r="BG568" s="163">
        <f>IF(N568="zákl. prenesená",J568,0)</f>
        <v>0</v>
      </c>
      <c r="BH568" s="163">
        <f>IF(N568="zníž. prenesená",J568,0)</f>
        <v>0</v>
      </c>
      <c r="BI568" s="163">
        <f>IF(N568="nulová",J568,0)</f>
        <v>0</v>
      </c>
      <c r="BJ568" s="17" t="s">
        <v>81</v>
      </c>
      <c r="BK568" s="163">
        <f>ROUND(I568*H568,2)</f>
        <v>0</v>
      </c>
      <c r="BL568" s="17" t="s">
        <v>87</v>
      </c>
      <c r="BM568" s="162" t="s">
        <v>1124</v>
      </c>
    </row>
    <row r="569" spans="2:65" s="12" customFormat="1" ht="22.5" x14ac:dyDescent="0.2">
      <c r="B569" s="164"/>
      <c r="D569" s="165" t="s">
        <v>169</v>
      </c>
      <c r="E569" s="166" t="s">
        <v>1</v>
      </c>
      <c r="F569" s="167" t="s">
        <v>1125</v>
      </c>
      <c r="H569" s="166" t="s">
        <v>1</v>
      </c>
      <c r="I569" s="168"/>
      <c r="L569" s="164"/>
      <c r="M569" s="169"/>
      <c r="T569" s="170"/>
      <c r="W569" s="239"/>
      <c r="AT569" s="166" t="s">
        <v>169</v>
      </c>
      <c r="AU569" s="166" t="s">
        <v>81</v>
      </c>
      <c r="AV569" s="12" t="s">
        <v>77</v>
      </c>
      <c r="AW569" s="12" t="s">
        <v>29</v>
      </c>
      <c r="AX569" s="12" t="s">
        <v>72</v>
      </c>
      <c r="AY569" s="166" t="s">
        <v>162</v>
      </c>
    </row>
    <row r="570" spans="2:65" s="13" customFormat="1" x14ac:dyDescent="0.2">
      <c r="B570" s="171"/>
      <c r="D570" s="165" t="s">
        <v>169</v>
      </c>
      <c r="E570" s="172" t="s">
        <v>1</v>
      </c>
      <c r="F570" s="173" t="s">
        <v>1126</v>
      </c>
      <c r="H570" s="174">
        <v>4.9000000000000002E-2</v>
      </c>
      <c r="I570" s="175"/>
      <c r="L570" s="171"/>
      <c r="M570" s="176"/>
      <c r="T570" s="177"/>
      <c r="W570" s="240"/>
      <c r="AT570" s="172" t="s">
        <v>169</v>
      </c>
      <c r="AU570" s="172" t="s">
        <v>81</v>
      </c>
      <c r="AV570" s="13" t="s">
        <v>81</v>
      </c>
      <c r="AW570" s="13" t="s">
        <v>29</v>
      </c>
      <c r="AX570" s="13" t="s">
        <v>72</v>
      </c>
      <c r="AY570" s="172" t="s">
        <v>162</v>
      </c>
    </row>
    <row r="571" spans="2:65" s="14" customFormat="1" x14ac:dyDescent="0.2">
      <c r="B571" s="178"/>
      <c r="D571" s="165" t="s">
        <v>169</v>
      </c>
      <c r="E571" s="179" t="s">
        <v>1</v>
      </c>
      <c r="F571" s="180" t="s">
        <v>174</v>
      </c>
      <c r="H571" s="181">
        <v>4.9000000000000002E-2</v>
      </c>
      <c r="I571" s="182"/>
      <c r="L571" s="178"/>
      <c r="M571" s="183"/>
      <c r="T571" s="184"/>
      <c r="W571" s="248"/>
      <c r="AT571" s="179" t="s">
        <v>169</v>
      </c>
      <c r="AU571" s="179" t="s">
        <v>81</v>
      </c>
      <c r="AV571" s="14" t="s">
        <v>87</v>
      </c>
      <c r="AW571" s="14" t="s">
        <v>29</v>
      </c>
      <c r="AX571" s="14" t="s">
        <v>77</v>
      </c>
      <c r="AY571" s="179" t="s">
        <v>162</v>
      </c>
    </row>
    <row r="572" spans="2:65" s="1" customFormat="1" ht="33" customHeight="1" x14ac:dyDescent="0.2">
      <c r="B572" s="121"/>
      <c r="C572" s="151" t="s">
        <v>328</v>
      </c>
      <c r="D572" s="151" t="s">
        <v>164</v>
      </c>
      <c r="E572" s="152" t="s">
        <v>1127</v>
      </c>
      <c r="F572" s="153" t="s">
        <v>1128</v>
      </c>
      <c r="G572" s="154" t="s">
        <v>1123</v>
      </c>
      <c r="H572" s="155">
        <v>0.54700000000000004</v>
      </c>
      <c r="I572" s="156"/>
      <c r="J572" s="157">
        <f>ROUND(I572*H572,2)</f>
        <v>0</v>
      </c>
      <c r="K572" s="158"/>
      <c r="L572" s="32"/>
      <c r="M572" s="159" t="s">
        <v>1</v>
      </c>
      <c r="N572" s="120" t="s">
        <v>38</v>
      </c>
      <c r="P572" s="160">
        <f>O572*H572</f>
        <v>0</v>
      </c>
      <c r="Q572" s="160">
        <v>0.5</v>
      </c>
      <c r="R572" s="160">
        <f>Q572*H572</f>
        <v>0.27350000000000002</v>
      </c>
      <c r="S572" s="160">
        <v>0</v>
      </c>
      <c r="T572" s="161">
        <f>S572*H572</f>
        <v>0</v>
      </c>
      <c r="W572" s="233"/>
      <c r="AR572" s="162" t="s">
        <v>87</v>
      </c>
      <c r="AT572" s="162" t="s">
        <v>164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87</v>
      </c>
      <c r="BM572" s="162" t="s">
        <v>1129</v>
      </c>
    </row>
    <row r="573" spans="2:65" s="12" customFormat="1" x14ac:dyDescent="0.2">
      <c r="B573" s="164"/>
      <c r="D573" s="165" t="s">
        <v>169</v>
      </c>
      <c r="E573" s="166" t="s">
        <v>1</v>
      </c>
      <c r="F573" s="167" t="s">
        <v>1130</v>
      </c>
      <c r="H573" s="166" t="s">
        <v>1</v>
      </c>
      <c r="I573" s="168"/>
      <c r="L573" s="164"/>
      <c r="M573" s="169"/>
      <c r="T573" s="170"/>
      <c r="W573" s="252"/>
      <c r="AT573" s="166" t="s">
        <v>169</v>
      </c>
      <c r="AU573" s="166" t="s">
        <v>81</v>
      </c>
      <c r="AV573" s="12" t="s">
        <v>77</v>
      </c>
      <c r="AW573" s="12" t="s">
        <v>29</v>
      </c>
      <c r="AX573" s="12" t="s">
        <v>72</v>
      </c>
      <c r="AY573" s="166" t="s">
        <v>162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1131</v>
      </c>
      <c r="H574" s="174">
        <v>0.54700000000000004</v>
      </c>
      <c r="I574" s="175"/>
      <c r="L574" s="171"/>
      <c r="M574" s="176"/>
      <c r="T574" s="177"/>
      <c r="W574" s="240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72</v>
      </c>
      <c r="AY574" s="172" t="s">
        <v>162</v>
      </c>
    </row>
    <row r="575" spans="2:65" s="14" customFormat="1" x14ac:dyDescent="0.2">
      <c r="B575" s="178"/>
      <c r="D575" s="165" t="s">
        <v>169</v>
      </c>
      <c r="E575" s="179" t="s">
        <v>1</v>
      </c>
      <c r="F575" s="180" t="s">
        <v>174</v>
      </c>
      <c r="H575" s="181">
        <v>0.54700000000000004</v>
      </c>
      <c r="I575" s="182"/>
      <c r="L575" s="178"/>
      <c r="M575" s="183"/>
      <c r="T575" s="184"/>
      <c r="W575" s="248"/>
      <c r="AT575" s="179" t="s">
        <v>169</v>
      </c>
      <c r="AU575" s="179" t="s">
        <v>81</v>
      </c>
      <c r="AV575" s="14" t="s">
        <v>87</v>
      </c>
      <c r="AW575" s="14" t="s">
        <v>29</v>
      </c>
      <c r="AX575" s="14" t="s">
        <v>77</v>
      </c>
      <c r="AY575" s="179" t="s">
        <v>162</v>
      </c>
    </row>
    <row r="576" spans="2:65" s="1" customFormat="1" ht="33" customHeight="1" x14ac:dyDescent="0.2">
      <c r="B576" s="121"/>
      <c r="C576" s="151" t="s">
        <v>337</v>
      </c>
      <c r="D576" s="151" t="s">
        <v>164</v>
      </c>
      <c r="E576" s="152" t="s">
        <v>1132</v>
      </c>
      <c r="F576" s="153" t="s">
        <v>1133</v>
      </c>
      <c r="G576" s="154" t="s">
        <v>167</v>
      </c>
      <c r="H576" s="155">
        <v>1.125</v>
      </c>
      <c r="I576" s="156"/>
      <c r="J576" s="157">
        <f>ROUND(I576*H576,2)</f>
        <v>0</v>
      </c>
      <c r="K576" s="158"/>
      <c r="L576" s="32"/>
      <c r="M576" s="159" t="s">
        <v>1</v>
      </c>
      <c r="N576" s="120" t="s">
        <v>38</v>
      </c>
      <c r="P576" s="160">
        <f>O576*H576</f>
        <v>0</v>
      </c>
      <c r="Q576" s="160">
        <v>7.9020000000000007E-2</v>
      </c>
      <c r="R576" s="160">
        <f>Q576*H576</f>
        <v>8.8897500000000004E-2</v>
      </c>
      <c r="S576" s="160">
        <v>0</v>
      </c>
      <c r="T576" s="161">
        <f>S576*H576</f>
        <v>0</v>
      </c>
      <c r="W576" s="233"/>
      <c r="AR576" s="162" t="s">
        <v>87</v>
      </c>
      <c r="AT576" s="162" t="s">
        <v>164</v>
      </c>
      <c r="AU576" s="162" t="s">
        <v>81</v>
      </c>
      <c r="AY576" s="17" t="s">
        <v>162</v>
      </c>
      <c r="BE576" s="163">
        <f>IF(N576="základná",J576,0)</f>
        <v>0</v>
      </c>
      <c r="BF576" s="163">
        <f>IF(N576="znížená",J576,0)</f>
        <v>0</v>
      </c>
      <c r="BG576" s="163">
        <f>IF(N576="zákl. prenesená",J576,0)</f>
        <v>0</v>
      </c>
      <c r="BH576" s="163">
        <f>IF(N576="zníž. prenesená",J576,0)</f>
        <v>0</v>
      </c>
      <c r="BI576" s="163">
        <f>IF(N576="nulová",J576,0)</f>
        <v>0</v>
      </c>
      <c r="BJ576" s="17" t="s">
        <v>81</v>
      </c>
      <c r="BK576" s="163">
        <f>ROUND(I576*H576,2)</f>
        <v>0</v>
      </c>
      <c r="BL576" s="17" t="s">
        <v>87</v>
      </c>
      <c r="BM576" s="162" t="s">
        <v>1134</v>
      </c>
    </row>
    <row r="577" spans="2:65" s="12" customFormat="1" x14ac:dyDescent="0.2">
      <c r="B577" s="164"/>
      <c r="D577" s="165" t="s">
        <v>169</v>
      </c>
      <c r="E577" s="166" t="s">
        <v>1</v>
      </c>
      <c r="F577" s="167" t="s">
        <v>1135</v>
      </c>
      <c r="H577" s="166" t="s">
        <v>1</v>
      </c>
      <c r="I577" s="168"/>
      <c r="L577" s="164"/>
      <c r="M577" s="169"/>
      <c r="T577" s="170"/>
      <c r="W577" s="252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1136</v>
      </c>
      <c r="H578" s="174">
        <v>1.125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72</v>
      </c>
      <c r="AY578" s="172" t="s">
        <v>162</v>
      </c>
    </row>
    <row r="579" spans="2:65" s="14" customFormat="1" x14ac:dyDescent="0.2">
      <c r="B579" s="178"/>
      <c r="D579" s="165" t="s">
        <v>169</v>
      </c>
      <c r="E579" s="179" t="s">
        <v>1</v>
      </c>
      <c r="F579" s="180" t="s">
        <v>174</v>
      </c>
      <c r="H579" s="181">
        <v>1.125</v>
      </c>
      <c r="I579" s="182"/>
      <c r="L579" s="178"/>
      <c r="M579" s="183"/>
      <c r="T579" s="184"/>
      <c r="W579" s="242"/>
      <c r="AT579" s="179" t="s">
        <v>169</v>
      </c>
      <c r="AU579" s="179" t="s">
        <v>81</v>
      </c>
      <c r="AV579" s="14" t="s">
        <v>87</v>
      </c>
      <c r="AW579" s="14" t="s">
        <v>29</v>
      </c>
      <c r="AX579" s="14" t="s">
        <v>77</v>
      </c>
      <c r="AY579" s="179" t="s">
        <v>162</v>
      </c>
    </row>
    <row r="580" spans="2:65" s="11" customFormat="1" ht="22.9" customHeight="1" x14ac:dyDescent="0.2">
      <c r="B580" s="139"/>
      <c r="D580" s="140" t="s">
        <v>71</v>
      </c>
      <c r="E580" s="149" t="s">
        <v>218</v>
      </c>
      <c r="F580" s="149" t="s">
        <v>293</v>
      </c>
      <c r="I580" s="142"/>
      <c r="J580" s="150">
        <f>BK580</f>
        <v>0</v>
      </c>
      <c r="L580" s="139"/>
      <c r="M580" s="144"/>
      <c r="P580" s="145">
        <f>SUM(P581:P772)</f>
        <v>0</v>
      </c>
      <c r="R580" s="145">
        <f>SUM(R581:R772)</f>
        <v>100.10273338</v>
      </c>
      <c r="T580" s="146">
        <f>SUM(T581:T772)</f>
        <v>123.64690188</v>
      </c>
      <c r="W580" s="247"/>
      <c r="AR580" s="140" t="s">
        <v>77</v>
      </c>
      <c r="AT580" s="147" t="s">
        <v>71</v>
      </c>
      <c r="AU580" s="147" t="s">
        <v>77</v>
      </c>
      <c r="AY580" s="140" t="s">
        <v>162</v>
      </c>
      <c r="BK580" s="148">
        <f>SUM(BK581:BK772)</f>
        <v>0</v>
      </c>
    </row>
    <row r="581" spans="2:65" s="1" customFormat="1" ht="37.9" customHeight="1" x14ac:dyDescent="0.2">
      <c r="B581" s="121"/>
      <c r="C581" s="151" t="s">
        <v>344</v>
      </c>
      <c r="D581" s="151" t="s">
        <v>164</v>
      </c>
      <c r="E581" s="152" t="s">
        <v>1137</v>
      </c>
      <c r="F581" s="153" t="s">
        <v>1138</v>
      </c>
      <c r="G581" s="154" t="s">
        <v>177</v>
      </c>
      <c r="H581" s="155">
        <v>27.36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3.0000000000000001E-5</v>
      </c>
      <c r="R581" s="160">
        <f>Q581*H581</f>
        <v>8.208E-4</v>
      </c>
      <c r="S581" s="160">
        <v>0</v>
      </c>
      <c r="T581" s="161">
        <f>S581*H581</f>
        <v>0</v>
      </c>
      <c r="W581" s="245"/>
      <c r="AR581" s="162" t="s">
        <v>87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87</v>
      </c>
      <c r="BM581" s="162" t="s">
        <v>1139</v>
      </c>
    </row>
    <row r="582" spans="2:65" s="12" customFormat="1" x14ac:dyDescent="0.2">
      <c r="B582" s="164"/>
      <c r="D582" s="165" t="s">
        <v>169</v>
      </c>
      <c r="E582" s="166" t="s">
        <v>1</v>
      </c>
      <c r="F582" s="167" t="s">
        <v>1140</v>
      </c>
      <c r="H582" s="166" t="s">
        <v>1</v>
      </c>
      <c r="I582" s="168"/>
      <c r="L582" s="164"/>
      <c r="M582" s="169"/>
      <c r="T582" s="170"/>
      <c r="W582" s="239"/>
      <c r="AT582" s="166" t="s">
        <v>169</v>
      </c>
      <c r="AU582" s="166" t="s">
        <v>81</v>
      </c>
      <c r="AV582" s="12" t="s">
        <v>77</v>
      </c>
      <c r="AW582" s="12" t="s">
        <v>29</v>
      </c>
      <c r="AX582" s="12" t="s">
        <v>72</v>
      </c>
      <c r="AY582" s="166" t="s">
        <v>162</v>
      </c>
    </row>
    <row r="583" spans="2:65" s="13" customFormat="1" x14ac:dyDescent="0.2">
      <c r="B583" s="171"/>
      <c r="D583" s="165" t="s">
        <v>169</v>
      </c>
      <c r="E583" s="172" t="s">
        <v>1</v>
      </c>
      <c r="F583" s="173" t="s">
        <v>1141</v>
      </c>
      <c r="H583" s="174">
        <v>27.36</v>
      </c>
      <c r="I583" s="175"/>
      <c r="L583" s="171"/>
      <c r="M583" s="176"/>
      <c r="T583" s="177"/>
      <c r="W583" s="240"/>
      <c r="AT583" s="172" t="s">
        <v>169</v>
      </c>
      <c r="AU583" s="172" t="s">
        <v>81</v>
      </c>
      <c r="AV583" s="13" t="s">
        <v>81</v>
      </c>
      <c r="AW583" s="13" t="s">
        <v>29</v>
      </c>
      <c r="AX583" s="13" t="s">
        <v>72</v>
      </c>
      <c r="AY583" s="172" t="s">
        <v>162</v>
      </c>
    </row>
    <row r="584" spans="2:65" s="14" customFormat="1" x14ac:dyDescent="0.2">
      <c r="B584" s="178"/>
      <c r="D584" s="165" t="s">
        <v>169</v>
      </c>
      <c r="E584" s="179" t="s">
        <v>1</v>
      </c>
      <c r="F584" s="180" t="s">
        <v>174</v>
      </c>
      <c r="H584" s="181">
        <v>27.36</v>
      </c>
      <c r="I584" s="182"/>
      <c r="L584" s="178"/>
      <c r="M584" s="183"/>
      <c r="T584" s="184"/>
      <c r="W584" s="242"/>
      <c r="AT584" s="179" t="s">
        <v>169</v>
      </c>
      <c r="AU584" s="179" t="s">
        <v>81</v>
      </c>
      <c r="AV584" s="14" t="s">
        <v>87</v>
      </c>
      <c r="AW584" s="14" t="s">
        <v>29</v>
      </c>
      <c r="AX584" s="14" t="s">
        <v>77</v>
      </c>
      <c r="AY584" s="179" t="s">
        <v>162</v>
      </c>
    </row>
    <row r="585" spans="2:65" s="1" customFormat="1" ht="37.9" customHeight="1" x14ac:dyDescent="0.2">
      <c r="B585" s="121"/>
      <c r="C585" s="151" t="s">
        <v>350</v>
      </c>
      <c r="D585" s="151" t="s">
        <v>164</v>
      </c>
      <c r="E585" s="152" t="s">
        <v>295</v>
      </c>
      <c r="F585" s="153" t="s">
        <v>296</v>
      </c>
      <c r="G585" s="154" t="s">
        <v>167</v>
      </c>
      <c r="H585" s="155">
        <v>2076.1759999999999</v>
      </c>
      <c r="I585" s="156"/>
      <c r="J585" s="157">
        <f>ROUND(I585*H585,2)</f>
        <v>0</v>
      </c>
      <c r="K585" s="158"/>
      <c r="L585" s="32"/>
      <c r="M585" s="159" t="s">
        <v>1</v>
      </c>
      <c r="N585" s="120" t="s">
        <v>38</v>
      </c>
      <c r="P585" s="160">
        <f>O585*H585</f>
        <v>0</v>
      </c>
      <c r="Q585" s="160">
        <v>2.3990000000000001E-2</v>
      </c>
      <c r="R585" s="160">
        <f>Q585*H585</f>
        <v>49.80746224</v>
      </c>
      <c r="S585" s="160">
        <v>0</v>
      </c>
      <c r="T585" s="161">
        <f>S585*H585</f>
        <v>0</v>
      </c>
      <c r="W585" s="251"/>
      <c r="AR585" s="162" t="s">
        <v>87</v>
      </c>
      <c r="AT585" s="162" t="s">
        <v>164</v>
      </c>
      <c r="AU585" s="162" t="s">
        <v>81</v>
      </c>
      <c r="AY585" s="17" t="s">
        <v>162</v>
      </c>
      <c r="BE585" s="163">
        <f>IF(N585="základná",J585,0)</f>
        <v>0</v>
      </c>
      <c r="BF585" s="163">
        <f>IF(N585="znížená",J585,0)</f>
        <v>0</v>
      </c>
      <c r="BG585" s="163">
        <f>IF(N585="zákl. prenesená",J585,0)</f>
        <v>0</v>
      </c>
      <c r="BH585" s="163">
        <f>IF(N585="zníž. prenesená",J585,0)</f>
        <v>0</v>
      </c>
      <c r="BI585" s="163">
        <f>IF(N585="nulová",J585,0)</f>
        <v>0</v>
      </c>
      <c r="BJ585" s="17" t="s">
        <v>81</v>
      </c>
      <c r="BK585" s="163">
        <f>ROUND(I585*H585,2)</f>
        <v>0</v>
      </c>
      <c r="BL585" s="17" t="s">
        <v>87</v>
      </c>
      <c r="BM585" s="162" t="s">
        <v>1142</v>
      </c>
    </row>
    <row r="586" spans="2:65" s="12" customFormat="1" x14ac:dyDescent="0.2">
      <c r="B586" s="164"/>
      <c r="D586" s="165" t="s">
        <v>169</v>
      </c>
      <c r="E586" s="166" t="s">
        <v>1</v>
      </c>
      <c r="F586" s="167" t="s">
        <v>1143</v>
      </c>
      <c r="H586" s="166" t="s">
        <v>1</v>
      </c>
      <c r="I586" s="168"/>
      <c r="L586" s="164"/>
      <c r="M586" s="169"/>
      <c r="T586" s="170"/>
      <c r="W586" s="252"/>
      <c r="AT586" s="166" t="s">
        <v>169</v>
      </c>
      <c r="AU586" s="166" t="s">
        <v>81</v>
      </c>
      <c r="AV586" s="12" t="s">
        <v>77</v>
      </c>
      <c r="AW586" s="12" t="s">
        <v>29</v>
      </c>
      <c r="AX586" s="12" t="s">
        <v>72</v>
      </c>
      <c r="AY586" s="166" t="s">
        <v>162</v>
      </c>
    </row>
    <row r="587" spans="2:65" s="12" customFormat="1" x14ac:dyDescent="0.2">
      <c r="B587" s="164"/>
      <c r="D587" s="165" t="s">
        <v>169</v>
      </c>
      <c r="E587" s="166" t="s">
        <v>1</v>
      </c>
      <c r="F587" s="167" t="s">
        <v>1144</v>
      </c>
      <c r="H587" s="166" t="s">
        <v>1</v>
      </c>
      <c r="I587" s="168"/>
      <c r="L587" s="164"/>
      <c r="M587" s="169"/>
      <c r="T587" s="170"/>
      <c r="W587" s="239"/>
      <c r="AT587" s="166" t="s">
        <v>169</v>
      </c>
      <c r="AU587" s="166" t="s">
        <v>81</v>
      </c>
      <c r="AV587" s="12" t="s">
        <v>77</v>
      </c>
      <c r="AW587" s="12" t="s">
        <v>29</v>
      </c>
      <c r="AX587" s="12" t="s">
        <v>72</v>
      </c>
      <c r="AY587" s="166" t="s">
        <v>162</v>
      </c>
    </row>
    <row r="588" spans="2:65" s="13" customFormat="1" x14ac:dyDescent="0.2">
      <c r="B588" s="171"/>
      <c r="D588" s="165" t="s">
        <v>169</v>
      </c>
      <c r="E588" s="172" t="s">
        <v>1</v>
      </c>
      <c r="F588" s="173" t="s">
        <v>1145</v>
      </c>
      <c r="H588" s="174">
        <v>704.68799999999999</v>
      </c>
      <c r="I588" s="175"/>
      <c r="L588" s="171"/>
      <c r="M588" s="176"/>
      <c r="T588" s="177"/>
      <c r="W588" s="240"/>
      <c r="AT588" s="172" t="s">
        <v>169</v>
      </c>
      <c r="AU588" s="172" t="s">
        <v>81</v>
      </c>
      <c r="AV588" s="13" t="s">
        <v>81</v>
      </c>
      <c r="AW588" s="13" t="s">
        <v>29</v>
      </c>
      <c r="AX588" s="13" t="s">
        <v>72</v>
      </c>
      <c r="AY588" s="172" t="s">
        <v>162</v>
      </c>
    </row>
    <row r="589" spans="2:65" s="13" customFormat="1" x14ac:dyDescent="0.2">
      <c r="B589" s="171"/>
      <c r="D589" s="165" t="s">
        <v>169</v>
      </c>
      <c r="E589" s="172" t="s">
        <v>1</v>
      </c>
      <c r="F589" s="173" t="s">
        <v>1146</v>
      </c>
      <c r="H589" s="174">
        <v>99.360000000000014</v>
      </c>
      <c r="I589" s="175"/>
      <c r="L589" s="171"/>
      <c r="M589" s="176"/>
      <c r="T589" s="177"/>
      <c r="W589" s="240"/>
      <c r="AT589" s="172" t="s">
        <v>169</v>
      </c>
      <c r="AU589" s="172" t="s">
        <v>81</v>
      </c>
      <c r="AV589" s="13" t="s">
        <v>81</v>
      </c>
      <c r="AW589" s="13" t="s">
        <v>29</v>
      </c>
      <c r="AX589" s="13" t="s">
        <v>72</v>
      </c>
      <c r="AY589" s="172" t="s">
        <v>162</v>
      </c>
    </row>
    <row r="590" spans="2:65" s="13" customFormat="1" x14ac:dyDescent="0.2">
      <c r="B590" s="171"/>
      <c r="D590" s="165" t="s">
        <v>169</v>
      </c>
      <c r="E590" s="172" t="s">
        <v>1</v>
      </c>
      <c r="F590" s="173" t="s">
        <v>1147</v>
      </c>
      <c r="H590" s="174">
        <v>24.853999999999999</v>
      </c>
      <c r="I590" s="175"/>
      <c r="L590" s="171"/>
      <c r="M590" s="176"/>
      <c r="T590" s="177"/>
      <c r="W590" s="240"/>
      <c r="AT590" s="172" t="s">
        <v>169</v>
      </c>
      <c r="AU590" s="172" t="s">
        <v>81</v>
      </c>
      <c r="AV590" s="13" t="s">
        <v>81</v>
      </c>
      <c r="AW590" s="13" t="s">
        <v>29</v>
      </c>
      <c r="AX590" s="13" t="s">
        <v>72</v>
      </c>
      <c r="AY590" s="172" t="s">
        <v>162</v>
      </c>
    </row>
    <row r="591" spans="2:65" s="12" customFormat="1" x14ac:dyDescent="0.2">
      <c r="B591" s="164"/>
      <c r="D591" s="165" t="s">
        <v>169</v>
      </c>
      <c r="E591" s="166" t="s">
        <v>1</v>
      </c>
      <c r="F591" s="167" t="s">
        <v>1148</v>
      </c>
      <c r="H591" s="166" t="s">
        <v>1</v>
      </c>
      <c r="I591" s="168"/>
      <c r="L591" s="164"/>
      <c r="M591" s="169"/>
      <c r="T591" s="170"/>
      <c r="W591" s="239"/>
      <c r="AT591" s="166" t="s">
        <v>169</v>
      </c>
      <c r="AU591" s="166" t="s">
        <v>81</v>
      </c>
      <c r="AV591" s="12" t="s">
        <v>77</v>
      </c>
      <c r="AW591" s="12" t="s">
        <v>29</v>
      </c>
      <c r="AX591" s="12" t="s">
        <v>72</v>
      </c>
      <c r="AY591" s="166" t="s">
        <v>162</v>
      </c>
    </row>
    <row r="592" spans="2:65" s="13" customFormat="1" x14ac:dyDescent="0.2">
      <c r="B592" s="171"/>
      <c r="D592" s="165" t="s">
        <v>169</v>
      </c>
      <c r="E592" s="172" t="s">
        <v>1</v>
      </c>
      <c r="F592" s="173" t="s">
        <v>1149</v>
      </c>
      <c r="H592" s="174">
        <v>100.009</v>
      </c>
      <c r="I592" s="175"/>
      <c r="L592" s="171"/>
      <c r="M592" s="176"/>
      <c r="T592" s="177"/>
      <c r="W592" s="240"/>
      <c r="AT592" s="172" t="s">
        <v>169</v>
      </c>
      <c r="AU592" s="172" t="s">
        <v>81</v>
      </c>
      <c r="AV592" s="13" t="s">
        <v>81</v>
      </c>
      <c r="AW592" s="13" t="s">
        <v>29</v>
      </c>
      <c r="AX592" s="13" t="s">
        <v>72</v>
      </c>
      <c r="AY592" s="172" t="s">
        <v>162</v>
      </c>
    </row>
    <row r="593" spans="2:65" s="13" customFormat="1" x14ac:dyDescent="0.2">
      <c r="B593" s="171"/>
      <c r="D593" s="165" t="s">
        <v>169</v>
      </c>
      <c r="E593" s="172" t="s">
        <v>1</v>
      </c>
      <c r="F593" s="173" t="s">
        <v>1150</v>
      </c>
      <c r="H593" s="174">
        <v>125.19499999999999</v>
      </c>
      <c r="I593" s="175"/>
      <c r="L593" s="171"/>
      <c r="M593" s="176"/>
      <c r="T593" s="177"/>
      <c r="W593" s="240"/>
      <c r="AT593" s="172" t="s">
        <v>169</v>
      </c>
      <c r="AU593" s="172" t="s">
        <v>81</v>
      </c>
      <c r="AV593" s="13" t="s">
        <v>81</v>
      </c>
      <c r="AW593" s="13" t="s">
        <v>29</v>
      </c>
      <c r="AX593" s="13" t="s">
        <v>72</v>
      </c>
      <c r="AY593" s="172" t="s">
        <v>162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1151</v>
      </c>
      <c r="H594" s="174">
        <v>61.688000000000002</v>
      </c>
      <c r="I594" s="175"/>
      <c r="L594" s="171"/>
      <c r="M594" s="176"/>
      <c r="T594" s="177"/>
      <c r="W594" s="240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72</v>
      </c>
      <c r="AY594" s="172" t="s">
        <v>162</v>
      </c>
    </row>
    <row r="595" spans="2:65" s="13" customFormat="1" x14ac:dyDescent="0.2">
      <c r="B595" s="171"/>
      <c r="D595" s="165" t="s">
        <v>169</v>
      </c>
      <c r="E595" s="172" t="s">
        <v>1</v>
      </c>
      <c r="F595" s="173" t="s">
        <v>1152</v>
      </c>
      <c r="H595" s="174">
        <v>441.01400000000001</v>
      </c>
      <c r="I595" s="175"/>
      <c r="L595" s="171"/>
      <c r="M595" s="176"/>
      <c r="T595" s="177"/>
      <c r="W595" s="240"/>
      <c r="AT595" s="172" t="s">
        <v>169</v>
      </c>
      <c r="AU595" s="172" t="s">
        <v>81</v>
      </c>
      <c r="AV595" s="13" t="s">
        <v>81</v>
      </c>
      <c r="AW595" s="13" t="s">
        <v>29</v>
      </c>
      <c r="AX595" s="13" t="s">
        <v>72</v>
      </c>
      <c r="AY595" s="172" t="s">
        <v>162</v>
      </c>
    </row>
    <row r="596" spans="2:65" s="12" customFormat="1" x14ac:dyDescent="0.2">
      <c r="B596" s="164"/>
      <c r="D596" s="165" t="s">
        <v>169</v>
      </c>
      <c r="E596" s="166" t="s">
        <v>1</v>
      </c>
      <c r="F596" s="167" t="s">
        <v>1153</v>
      </c>
      <c r="H596" s="166" t="s">
        <v>1</v>
      </c>
      <c r="I596" s="168"/>
      <c r="L596" s="164"/>
      <c r="M596" s="169"/>
      <c r="T596" s="170"/>
      <c r="W596" s="239"/>
      <c r="AT596" s="166" t="s">
        <v>169</v>
      </c>
      <c r="AU596" s="166" t="s">
        <v>81</v>
      </c>
      <c r="AV596" s="12" t="s">
        <v>77</v>
      </c>
      <c r="AW596" s="12" t="s">
        <v>29</v>
      </c>
      <c r="AX596" s="12" t="s">
        <v>72</v>
      </c>
      <c r="AY596" s="166" t="s">
        <v>162</v>
      </c>
    </row>
    <row r="597" spans="2:65" s="13" customFormat="1" x14ac:dyDescent="0.2">
      <c r="B597" s="171"/>
      <c r="D597" s="165" t="s">
        <v>169</v>
      </c>
      <c r="E597" s="172" t="s">
        <v>1</v>
      </c>
      <c r="F597" s="173" t="s">
        <v>1154</v>
      </c>
      <c r="H597" s="174">
        <v>57.567999999999998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65" s="13" customFormat="1" x14ac:dyDescent="0.2">
      <c r="B598" s="171"/>
      <c r="D598" s="165" t="s">
        <v>169</v>
      </c>
      <c r="E598" s="172" t="s">
        <v>1</v>
      </c>
      <c r="F598" s="173" t="s">
        <v>1155</v>
      </c>
      <c r="H598" s="174">
        <v>192.84</v>
      </c>
      <c r="I598" s="175"/>
      <c r="L598" s="171"/>
      <c r="M598" s="176"/>
      <c r="T598" s="177"/>
      <c r="W598" s="240"/>
      <c r="AT598" s="172" t="s">
        <v>169</v>
      </c>
      <c r="AU598" s="172" t="s">
        <v>81</v>
      </c>
      <c r="AV598" s="13" t="s">
        <v>81</v>
      </c>
      <c r="AW598" s="13" t="s">
        <v>29</v>
      </c>
      <c r="AX598" s="13" t="s">
        <v>72</v>
      </c>
      <c r="AY598" s="172" t="s">
        <v>162</v>
      </c>
    </row>
    <row r="599" spans="2:65" s="12" customFormat="1" x14ac:dyDescent="0.2">
      <c r="B599" s="164"/>
      <c r="D599" s="165" t="s">
        <v>169</v>
      </c>
      <c r="E599" s="166" t="s">
        <v>1</v>
      </c>
      <c r="F599" s="167" t="s">
        <v>1156</v>
      </c>
      <c r="H599" s="166" t="s">
        <v>1</v>
      </c>
      <c r="I599" s="168"/>
      <c r="L599" s="164"/>
      <c r="M599" s="169"/>
      <c r="T599" s="170"/>
      <c r="W599" s="239"/>
      <c r="AT599" s="166" t="s">
        <v>169</v>
      </c>
      <c r="AU599" s="166" t="s">
        <v>81</v>
      </c>
      <c r="AV599" s="12" t="s">
        <v>77</v>
      </c>
      <c r="AW599" s="12" t="s">
        <v>29</v>
      </c>
      <c r="AX599" s="12" t="s">
        <v>72</v>
      </c>
      <c r="AY599" s="166" t="s">
        <v>162</v>
      </c>
    </row>
    <row r="600" spans="2:65" s="13" customFormat="1" x14ac:dyDescent="0.2">
      <c r="B600" s="171"/>
      <c r="D600" s="165" t="s">
        <v>169</v>
      </c>
      <c r="E600" s="172" t="s">
        <v>1</v>
      </c>
      <c r="F600" s="173" t="s">
        <v>1157</v>
      </c>
      <c r="H600" s="174">
        <v>117.15300000000001</v>
      </c>
      <c r="I600" s="175"/>
      <c r="L600" s="171"/>
      <c r="M600" s="176"/>
      <c r="T600" s="177"/>
      <c r="W600" s="240"/>
      <c r="AT600" s="172" t="s">
        <v>169</v>
      </c>
      <c r="AU600" s="172" t="s">
        <v>81</v>
      </c>
      <c r="AV600" s="13" t="s">
        <v>81</v>
      </c>
      <c r="AW600" s="13" t="s">
        <v>29</v>
      </c>
      <c r="AX600" s="13" t="s">
        <v>72</v>
      </c>
      <c r="AY600" s="172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1158</v>
      </c>
      <c r="H601" s="174">
        <v>151.80699999999996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4" customFormat="1" x14ac:dyDescent="0.2">
      <c r="B602" s="178"/>
      <c r="D602" s="165" t="s">
        <v>169</v>
      </c>
      <c r="E602" s="179" t="s">
        <v>96</v>
      </c>
      <c r="F602" s="180" t="s">
        <v>174</v>
      </c>
      <c r="H602" s="181">
        <v>2076.1759999999999</v>
      </c>
      <c r="I602" s="182"/>
      <c r="L602" s="178"/>
      <c r="M602" s="183"/>
      <c r="T602" s="184"/>
      <c r="W602" s="242"/>
      <c r="AT602" s="179" t="s">
        <v>169</v>
      </c>
      <c r="AU602" s="179" t="s">
        <v>81</v>
      </c>
      <c r="AV602" s="14" t="s">
        <v>87</v>
      </c>
      <c r="AW602" s="14" t="s">
        <v>29</v>
      </c>
      <c r="AX602" s="14" t="s">
        <v>77</v>
      </c>
      <c r="AY602" s="179" t="s">
        <v>162</v>
      </c>
    </row>
    <row r="603" spans="2:65" s="12" customFormat="1" ht="22.5" x14ac:dyDescent="0.2">
      <c r="B603" s="164"/>
      <c r="D603" s="165" t="s">
        <v>169</v>
      </c>
      <c r="E603" s="166" t="s">
        <v>1</v>
      </c>
      <c r="F603" s="167" t="s">
        <v>301</v>
      </c>
      <c r="H603" s="166" t="s">
        <v>1</v>
      </c>
      <c r="I603" s="168"/>
      <c r="L603" s="164"/>
      <c r="M603" s="169"/>
      <c r="T603" s="170"/>
      <c r="W603" s="239"/>
      <c r="AT603" s="166" t="s">
        <v>169</v>
      </c>
      <c r="AU603" s="166" t="s">
        <v>81</v>
      </c>
      <c r="AV603" s="12" t="s">
        <v>77</v>
      </c>
      <c r="AW603" s="12" t="s">
        <v>29</v>
      </c>
      <c r="AX603" s="12" t="s">
        <v>72</v>
      </c>
      <c r="AY603" s="166" t="s">
        <v>162</v>
      </c>
    </row>
    <row r="604" spans="2:65" s="1" customFormat="1" ht="44.25" customHeight="1" x14ac:dyDescent="0.2">
      <c r="B604" s="121"/>
      <c r="C604" s="151" t="s">
        <v>355</v>
      </c>
      <c r="D604" s="151" t="s">
        <v>164</v>
      </c>
      <c r="E604" s="152" t="s">
        <v>303</v>
      </c>
      <c r="F604" s="153" t="s">
        <v>304</v>
      </c>
      <c r="G604" s="154" t="s">
        <v>167</v>
      </c>
      <c r="H604" s="155">
        <v>6228.5280000000002</v>
      </c>
      <c r="I604" s="156"/>
      <c r="J604" s="157">
        <f>ROUND(I604*H604,2)</f>
        <v>0</v>
      </c>
      <c r="K604" s="158"/>
      <c r="L604" s="32"/>
      <c r="M604" s="159" t="s">
        <v>1</v>
      </c>
      <c r="N604" s="120" t="s">
        <v>38</v>
      </c>
      <c r="P604" s="160">
        <f>O604*H604</f>
        <v>0</v>
      </c>
      <c r="Q604" s="160">
        <v>0</v>
      </c>
      <c r="R604" s="160">
        <f>Q604*H604</f>
        <v>0</v>
      </c>
      <c r="S604" s="160">
        <v>0</v>
      </c>
      <c r="T604" s="161">
        <f>S604*H604</f>
        <v>0</v>
      </c>
      <c r="W604" s="251"/>
      <c r="AR604" s="162" t="s">
        <v>87</v>
      </c>
      <c r="AT604" s="162" t="s">
        <v>164</v>
      </c>
      <c r="AU604" s="162" t="s">
        <v>81</v>
      </c>
      <c r="AY604" s="17" t="s">
        <v>162</v>
      </c>
      <c r="BE604" s="163">
        <f>IF(N604="základná",J604,0)</f>
        <v>0</v>
      </c>
      <c r="BF604" s="163">
        <f>IF(N604="znížená",J604,0)</f>
        <v>0</v>
      </c>
      <c r="BG604" s="163">
        <f>IF(N604="zákl. prenesená",J604,0)</f>
        <v>0</v>
      </c>
      <c r="BH604" s="163">
        <f>IF(N604="zníž. prenesená",J604,0)</f>
        <v>0</v>
      </c>
      <c r="BI604" s="163">
        <f>IF(N604="nulová",J604,0)</f>
        <v>0</v>
      </c>
      <c r="BJ604" s="17" t="s">
        <v>81</v>
      </c>
      <c r="BK604" s="163">
        <f>ROUND(I604*H604,2)</f>
        <v>0</v>
      </c>
      <c r="BL604" s="17" t="s">
        <v>87</v>
      </c>
      <c r="BM604" s="162" t="s">
        <v>1159</v>
      </c>
    </row>
    <row r="605" spans="2:65" s="13" customFormat="1" x14ac:dyDescent="0.2">
      <c r="B605" s="171"/>
      <c r="D605" s="165" t="s">
        <v>169</v>
      </c>
      <c r="E605" s="172" t="s">
        <v>1</v>
      </c>
      <c r="F605" s="173" t="s">
        <v>306</v>
      </c>
      <c r="H605" s="174">
        <v>6228.5280000000002</v>
      </c>
      <c r="I605" s="175"/>
      <c r="L605" s="171"/>
      <c r="M605" s="176"/>
      <c r="T605" s="177"/>
      <c r="W605" s="246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77</v>
      </c>
      <c r="AY605" s="172" t="s">
        <v>162</v>
      </c>
    </row>
    <row r="606" spans="2:65" s="1" customFormat="1" ht="37.9" customHeight="1" x14ac:dyDescent="0.2">
      <c r="B606" s="121"/>
      <c r="C606" s="151" t="s">
        <v>360</v>
      </c>
      <c r="D606" s="151" t="s">
        <v>164</v>
      </c>
      <c r="E606" s="152" t="s">
        <v>308</v>
      </c>
      <c r="F606" s="153" t="s">
        <v>309</v>
      </c>
      <c r="G606" s="154" t="s">
        <v>167</v>
      </c>
      <c r="H606" s="155">
        <v>2076.1759999999999</v>
      </c>
      <c r="I606" s="156"/>
      <c r="J606" s="157">
        <f>ROUND(I606*H606,2)</f>
        <v>0</v>
      </c>
      <c r="K606" s="158"/>
      <c r="L606" s="32"/>
      <c r="M606" s="159" t="s">
        <v>1</v>
      </c>
      <c r="N606" s="120" t="s">
        <v>38</v>
      </c>
      <c r="P606" s="160">
        <f>O606*H606</f>
        <v>0</v>
      </c>
      <c r="Q606" s="160">
        <v>2.3990000000000001E-2</v>
      </c>
      <c r="R606" s="160">
        <f>Q606*H606</f>
        <v>49.80746224</v>
      </c>
      <c r="S606" s="160">
        <v>0</v>
      </c>
      <c r="T606" s="161">
        <f>S606*H606</f>
        <v>0</v>
      </c>
      <c r="W606" s="251"/>
      <c r="AR606" s="162" t="s">
        <v>87</v>
      </c>
      <c r="AT606" s="162" t="s">
        <v>164</v>
      </c>
      <c r="AU606" s="162" t="s">
        <v>81</v>
      </c>
      <c r="AY606" s="17" t="s">
        <v>162</v>
      </c>
      <c r="BE606" s="163">
        <f>IF(N606="základná",J606,0)</f>
        <v>0</v>
      </c>
      <c r="BF606" s="163">
        <f>IF(N606="znížená",J606,0)</f>
        <v>0</v>
      </c>
      <c r="BG606" s="163">
        <f>IF(N606="zákl. prenesená",J606,0)</f>
        <v>0</v>
      </c>
      <c r="BH606" s="163">
        <f>IF(N606="zníž. prenesená",J606,0)</f>
        <v>0</v>
      </c>
      <c r="BI606" s="163">
        <f>IF(N606="nulová",J606,0)</f>
        <v>0</v>
      </c>
      <c r="BJ606" s="17" t="s">
        <v>81</v>
      </c>
      <c r="BK606" s="163">
        <f>ROUND(I606*H606,2)</f>
        <v>0</v>
      </c>
      <c r="BL606" s="17" t="s">
        <v>87</v>
      </c>
      <c r="BM606" s="162" t="s">
        <v>1160</v>
      </c>
    </row>
    <row r="607" spans="2:65" s="13" customFormat="1" x14ac:dyDescent="0.2">
      <c r="B607" s="171"/>
      <c r="D607" s="165" t="s">
        <v>169</v>
      </c>
      <c r="E607" s="172" t="s">
        <v>1</v>
      </c>
      <c r="F607" s="173" t="s">
        <v>96</v>
      </c>
      <c r="H607" s="174">
        <v>2076.1759999999999</v>
      </c>
      <c r="I607" s="175"/>
      <c r="L607" s="171"/>
      <c r="M607" s="176"/>
      <c r="T607" s="177"/>
      <c r="W607" s="246"/>
      <c r="AT607" s="172" t="s">
        <v>169</v>
      </c>
      <c r="AU607" s="172" t="s">
        <v>81</v>
      </c>
      <c r="AV607" s="13" t="s">
        <v>81</v>
      </c>
      <c r="AW607" s="13" t="s">
        <v>29</v>
      </c>
      <c r="AX607" s="13" t="s">
        <v>77</v>
      </c>
      <c r="AY607" s="172" t="s">
        <v>162</v>
      </c>
    </row>
    <row r="608" spans="2:65" s="1" customFormat="1" ht="24.2" customHeight="1" x14ac:dyDescent="0.2">
      <c r="B608" s="121"/>
      <c r="C608" s="151" t="s">
        <v>364</v>
      </c>
      <c r="D608" s="151" t="s">
        <v>164</v>
      </c>
      <c r="E608" s="152" t="s">
        <v>312</v>
      </c>
      <c r="F608" s="153" t="s">
        <v>313</v>
      </c>
      <c r="G608" s="154" t="s">
        <v>167</v>
      </c>
      <c r="H608" s="155">
        <v>311.85000000000002</v>
      </c>
      <c r="I608" s="156"/>
      <c r="J608" s="157">
        <f>ROUND(I608*H608,2)</f>
        <v>0</v>
      </c>
      <c r="K608" s="158"/>
      <c r="L608" s="32"/>
      <c r="M608" s="159" t="s">
        <v>1</v>
      </c>
      <c r="N608" s="120" t="s">
        <v>38</v>
      </c>
      <c r="P608" s="160">
        <f>O608*H608</f>
        <v>0</v>
      </c>
      <c r="Q608" s="160">
        <v>1.5300000000000001E-3</v>
      </c>
      <c r="R608" s="160">
        <f>Q608*H608</f>
        <v>0.47713050000000007</v>
      </c>
      <c r="S608" s="160">
        <v>0</v>
      </c>
      <c r="T608" s="161">
        <f>S608*H608</f>
        <v>0</v>
      </c>
      <c r="W608" s="251"/>
      <c r="AR608" s="162" t="s">
        <v>87</v>
      </c>
      <c r="AT608" s="162" t="s">
        <v>164</v>
      </c>
      <c r="AU608" s="162" t="s">
        <v>81</v>
      </c>
      <c r="AY608" s="17" t="s">
        <v>162</v>
      </c>
      <c r="BE608" s="163">
        <f>IF(N608="základná",J608,0)</f>
        <v>0</v>
      </c>
      <c r="BF608" s="163">
        <f>IF(N608="znížená",J608,0)</f>
        <v>0</v>
      </c>
      <c r="BG608" s="163">
        <f>IF(N608="zákl. prenesená",J608,0)</f>
        <v>0</v>
      </c>
      <c r="BH608" s="163">
        <f>IF(N608="zníž. prenesená",J608,0)</f>
        <v>0</v>
      </c>
      <c r="BI608" s="163">
        <f>IF(N608="nulová",J608,0)</f>
        <v>0</v>
      </c>
      <c r="BJ608" s="17" t="s">
        <v>81</v>
      </c>
      <c r="BK608" s="163">
        <f>ROUND(I608*H608,2)</f>
        <v>0</v>
      </c>
      <c r="BL608" s="17" t="s">
        <v>87</v>
      </c>
      <c r="BM608" s="162" t="s">
        <v>1161</v>
      </c>
    </row>
    <row r="609" spans="2:51" s="12" customFormat="1" x14ac:dyDescent="0.2">
      <c r="B609" s="164"/>
      <c r="D609" s="165" t="s">
        <v>169</v>
      </c>
      <c r="E609" s="166" t="s">
        <v>1</v>
      </c>
      <c r="F609" s="167" t="s">
        <v>315</v>
      </c>
      <c r="H609" s="166" t="s">
        <v>1</v>
      </c>
      <c r="I609" s="168"/>
      <c r="L609" s="164"/>
      <c r="M609" s="169"/>
      <c r="T609" s="170"/>
      <c r="W609" s="252"/>
      <c r="AT609" s="166" t="s">
        <v>169</v>
      </c>
      <c r="AU609" s="166" t="s">
        <v>81</v>
      </c>
      <c r="AV609" s="12" t="s">
        <v>77</v>
      </c>
      <c r="AW609" s="12" t="s">
        <v>29</v>
      </c>
      <c r="AX609" s="12" t="s">
        <v>72</v>
      </c>
      <c r="AY609" s="166" t="s">
        <v>162</v>
      </c>
    </row>
    <row r="610" spans="2:51" s="12" customFormat="1" x14ac:dyDescent="0.2">
      <c r="B610" s="164"/>
      <c r="D610" s="165" t="s">
        <v>169</v>
      </c>
      <c r="E610" s="166" t="s">
        <v>1</v>
      </c>
      <c r="F610" s="167" t="s">
        <v>956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51" s="13" customFormat="1" x14ac:dyDescent="0.2">
      <c r="B611" s="171"/>
      <c r="D611" s="165" t="s">
        <v>169</v>
      </c>
      <c r="E611" s="172" t="s">
        <v>1</v>
      </c>
      <c r="F611" s="173" t="s">
        <v>1162</v>
      </c>
      <c r="H611" s="174">
        <v>36</v>
      </c>
      <c r="I611" s="175"/>
      <c r="L611" s="171"/>
      <c r="M611" s="176"/>
      <c r="T611" s="177"/>
      <c r="W611" s="240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72</v>
      </c>
      <c r="AY611" s="172" t="s">
        <v>162</v>
      </c>
    </row>
    <row r="612" spans="2:51" s="12" customFormat="1" x14ac:dyDescent="0.2">
      <c r="B612" s="164"/>
      <c r="D612" s="165" t="s">
        <v>169</v>
      </c>
      <c r="E612" s="166" t="s">
        <v>1</v>
      </c>
      <c r="F612" s="167" t="s">
        <v>958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51" s="13" customFormat="1" x14ac:dyDescent="0.2">
      <c r="B613" s="171"/>
      <c r="D613" s="165" t="s">
        <v>169</v>
      </c>
      <c r="E613" s="172" t="s">
        <v>1</v>
      </c>
      <c r="F613" s="173" t="s">
        <v>1163</v>
      </c>
      <c r="H613" s="174">
        <v>2.25</v>
      </c>
      <c r="I613" s="175"/>
      <c r="L613" s="171"/>
      <c r="M613" s="176"/>
      <c r="T613" s="177"/>
      <c r="W613" s="240"/>
      <c r="AT613" s="172" t="s">
        <v>169</v>
      </c>
      <c r="AU613" s="172" t="s">
        <v>81</v>
      </c>
      <c r="AV613" s="13" t="s">
        <v>81</v>
      </c>
      <c r="AW613" s="13" t="s">
        <v>29</v>
      </c>
      <c r="AX613" s="13" t="s">
        <v>72</v>
      </c>
      <c r="AY613" s="172" t="s">
        <v>162</v>
      </c>
    </row>
    <row r="614" spans="2:51" s="12" customFormat="1" x14ac:dyDescent="0.2">
      <c r="B614" s="164"/>
      <c r="D614" s="165" t="s">
        <v>169</v>
      </c>
      <c r="E614" s="166" t="s">
        <v>1</v>
      </c>
      <c r="F614" s="167" t="s">
        <v>172</v>
      </c>
      <c r="H614" s="166" t="s">
        <v>1</v>
      </c>
      <c r="I614" s="168"/>
      <c r="L614" s="164"/>
      <c r="M614" s="169"/>
      <c r="T614" s="170"/>
      <c r="W614" s="239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51" s="13" customFormat="1" x14ac:dyDescent="0.2">
      <c r="B615" s="171"/>
      <c r="D615" s="165" t="s">
        <v>169</v>
      </c>
      <c r="E615" s="172" t="s">
        <v>1</v>
      </c>
      <c r="F615" s="173" t="s">
        <v>1164</v>
      </c>
      <c r="H615" s="174">
        <v>154.80000000000001</v>
      </c>
      <c r="I615" s="175"/>
      <c r="L615" s="171"/>
      <c r="M615" s="176"/>
      <c r="T615" s="177"/>
      <c r="W615" s="240"/>
      <c r="AT615" s="172" t="s">
        <v>169</v>
      </c>
      <c r="AU615" s="172" t="s">
        <v>81</v>
      </c>
      <c r="AV615" s="13" t="s">
        <v>81</v>
      </c>
      <c r="AW615" s="13" t="s">
        <v>29</v>
      </c>
      <c r="AX615" s="13" t="s">
        <v>72</v>
      </c>
      <c r="AY615" s="172" t="s">
        <v>162</v>
      </c>
    </row>
    <row r="616" spans="2:51" s="12" customFormat="1" x14ac:dyDescent="0.2">
      <c r="B616" s="164"/>
      <c r="D616" s="165" t="s">
        <v>169</v>
      </c>
      <c r="E616" s="166" t="s">
        <v>1</v>
      </c>
      <c r="F616" s="167" t="s">
        <v>961</v>
      </c>
      <c r="H616" s="166" t="s">
        <v>1</v>
      </c>
      <c r="I616" s="168"/>
      <c r="L616" s="164"/>
      <c r="M616" s="169"/>
      <c r="T616" s="170"/>
      <c r="W616" s="239"/>
      <c r="AT616" s="166" t="s">
        <v>169</v>
      </c>
      <c r="AU616" s="166" t="s">
        <v>81</v>
      </c>
      <c r="AV616" s="12" t="s">
        <v>77</v>
      </c>
      <c r="AW616" s="12" t="s">
        <v>29</v>
      </c>
      <c r="AX616" s="12" t="s">
        <v>72</v>
      </c>
      <c r="AY616" s="166" t="s">
        <v>162</v>
      </c>
    </row>
    <row r="617" spans="2:51" s="13" customFormat="1" x14ac:dyDescent="0.2">
      <c r="B617" s="171"/>
      <c r="D617" s="165" t="s">
        <v>169</v>
      </c>
      <c r="E617" s="172" t="s">
        <v>1</v>
      </c>
      <c r="F617" s="173" t="s">
        <v>1165</v>
      </c>
      <c r="H617" s="174">
        <v>3</v>
      </c>
      <c r="I617" s="175"/>
      <c r="L617" s="171"/>
      <c r="M617" s="176"/>
      <c r="T617" s="177"/>
      <c r="W617" s="240"/>
      <c r="AT617" s="172" t="s">
        <v>169</v>
      </c>
      <c r="AU617" s="172" t="s">
        <v>81</v>
      </c>
      <c r="AV617" s="13" t="s">
        <v>81</v>
      </c>
      <c r="AW617" s="13" t="s">
        <v>29</v>
      </c>
      <c r="AX617" s="13" t="s">
        <v>72</v>
      </c>
      <c r="AY617" s="172" t="s">
        <v>162</v>
      </c>
    </row>
    <row r="618" spans="2:51" s="12" customFormat="1" x14ac:dyDescent="0.2">
      <c r="B618" s="164"/>
      <c r="D618" s="165" t="s">
        <v>169</v>
      </c>
      <c r="E618" s="166" t="s">
        <v>1</v>
      </c>
      <c r="F618" s="167" t="s">
        <v>963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51" s="13" customFormat="1" x14ac:dyDescent="0.2">
      <c r="B619" s="171"/>
      <c r="D619" s="165" t="s">
        <v>169</v>
      </c>
      <c r="E619" s="172" t="s">
        <v>1</v>
      </c>
      <c r="F619" s="173" t="s">
        <v>1166</v>
      </c>
      <c r="H619" s="174">
        <v>2.7</v>
      </c>
      <c r="I619" s="175"/>
      <c r="L619" s="171"/>
      <c r="M619" s="176"/>
      <c r="T619" s="177"/>
      <c r="W619" s="240"/>
      <c r="AT619" s="172" t="s">
        <v>169</v>
      </c>
      <c r="AU619" s="172" t="s">
        <v>81</v>
      </c>
      <c r="AV619" s="13" t="s">
        <v>81</v>
      </c>
      <c r="AW619" s="13" t="s">
        <v>29</v>
      </c>
      <c r="AX619" s="13" t="s">
        <v>72</v>
      </c>
      <c r="AY619" s="172" t="s">
        <v>162</v>
      </c>
    </row>
    <row r="620" spans="2:51" s="12" customFormat="1" x14ac:dyDescent="0.2">
      <c r="B620" s="164"/>
      <c r="D620" s="165" t="s">
        <v>169</v>
      </c>
      <c r="E620" s="166" t="s">
        <v>1</v>
      </c>
      <c r="F620" s="167" t="s">
        <v>965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51" s="13" customFormat="1" x14ac:dyDescent="0.2">
      <c r="B621" s="171"/>
      <c r="D621" s="165" t="s">
        <v>169</v>
      </c>
      <c r="E621" s="172" t="s">
        <v>1</v>
      </c>
      <c r="F621" s="173" t="s">
        <v>1167</v>
      </c>
      <c r="H621" s="174">
        <v>10.8</v>
      </c>
      <c r="I621" s="175"/>
      <c r="L621" s="171"/>
      <c r="M621" s="176"/>
      <c r="T621" s="177"/>
      <c r="W621" s="240"/>
      <c r="AT621" s="172" t="s">
        <v>169</v>
      </c>
      <c r="AU621" s="172" t="s">
        <v>81</v>
      </c>
      <c r="AV621" s="13" t="s">
        <v>81</v>
      </c>
      <c r="AW621" s="13" t="s">
        <v>29</v>
      </c>
      <c r="AX621" s="13" t="s">
        <v>72</v>
      </c>
      <c r="AY621" s="172" t="s">
        <v>162</v>
      </c>
    </row>
    <row r="622" spans="2:51" s="12" customFormat="1" x14ac:dyDescent="0.2">
      <c r="B622" s="164"/>
      <c r="D622" s="165" t="s">
        <v>169</v>
      </c>
      <c r="E622" s="166" t="s">
        <v>1</v>
      </c>
      <c r="F622" s="167" t="s">
        <v>967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51" s="13" customFormat="1" x14ac:dyDescent="0.2">
      <c r="B623" s="171"/>
      <c r="D623" s="165" t="s">
        <v>169</v>
      </c>
      <c r="E623" s="172" t="s">
        <v>1</v>
      </c>
      <c r="F623" s="173" t="s">
        <v>1168</v>
      </c>
      <c r="H623" s="174">
        <v>5.4</v>
      </c>
      <c r="I623" s="175"/>
      <c r="L623" s="171"/>
      <c r="M623" s="176"/>
      <c r="T623" s="177"/>
      <c r="W623" s="240"/>
      <c r="AT623" s="172" t="s">
        <v>169</v>
      </c>
      <c r="AU623" s="172" t="s">
        <v>81</v>
      </c>
      <c r="AV623" s="13" t="s">
        <v>81</v>
      </c>
      <c r="AW623" s="13" t="s">
        <v>29</v>
      </c>
      <c r="AX623" s="13" t="s">
        <v>72</v>
      </c>
      <c r="AY623" s="172" t="s">
        <v>162</v>
      </c>
    </row>
    <row r="624" spans="2:51" s="12" customFormat="1" x14ac:dyDescent="0.2">
      <c r="B624" s="164"/>
      <c r="D624" s="165" t="s">
        <v>169</v>
      </c>
      <c r="E624" s="166" t="s">
        <v>1</v>
      </c>
      <c r="F624" s="167" t="s">
        <v>969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3" customFormat="1" x14ac:dyDescent="0.2">
      <c r="B625" s="171"/>
      <c r="D625" s="165" t="s">
        <v>169</v>
      </c>
      <c r="E625" s="172" t="s">
        <v>1</v>
      </c>
      <c r="F625" s="173" t="s">
        <v>1169</v>
      </c>
      <c r="H625" s="174">
        <v>1.5</v>
      </c>
      <c r="I625" s="175"/>
      <c r="L625" s="171"/>
      <c r="M625" s="176"/>
      <c r="T625" s="177"/>
      <c r="W625" s="240"/>
      <c r="AT625" s="172" t="s">
        <v>169</v>
      </c>
      <c r="AU625" s="172" t="s">
        <v>81</v>
      </c>
      <c r="AV625" s="13" t="s">
        <v>81</v>
      </c>
      <c r="AW625" s="13" t="s">
        <v>29</v>
      </c>
      <c r="AX625" s="13" t="s">
        <v>72</v>
      </c>
      <c r="AY625" s="172" t="s">
        <v>162</v>
      </c>
    </row>
    <row r="626" spans="2:65" s="12" customFormat="1" x14ac:dyDescent="0.2">
      <c r="B626" s="164"/>
      <c r="D626" s="165" t="s">
        <v>169</v>
      </c>
      <c r="E626" s="166" t="s">
        <v>1</v>
      </c>
      <c r="F626" s="167" t="s">
        <v>971</v>
      </c>
      <c r="H626" s="166" t="s">
        <v>1</v>
      </c>
      <c r="I626" s="168"/>
      <c r="L626" s="164"/>
      <c r="M626" s="169"/>
      <c r="T626" s="170"/>
      <c r="W626" s="239"/>
      <c r="AT626" s="166" t="s">
        <v>169</v>
      </c>
      <c r="AU626" s="166" t="s">
        <v>81</v>
      </c>
      <c r="AV626" s="12" t="s">
        <v>77</v>
      </c>
      <c r="AW626" s="12" t="s">
        <v>29</v>
      </c>
      <c r="AX626" s="12" t="s">
        <v>72</v>
      </c>
      <c r="AY626" s="166" t="s">
        <v>162</v>
      </c>
    </row>
    <row r="627" spans="2:65" s="13" customFormat="1" x14ac:dyDescent="0.2">
      <c r="B627" s="171"/>
      <c r="D627" s="165" t="s">
        <v>169</v>
      </c>
      <c r="E627" s="172" t="s">
        <v>1</v>
      </c>
      <c r="F627" s="173" t="s">
        <v>1170</v>
      </c>
      <c r="H627" s="174">
        <v>25.2</v>
      </c>
      <c r="I627" s="175"/>
      <c r="L627" s="171"/>
      <c r="M627" s="176"/>
      <c r="T627" s="177"/>
      <c r="W627" s="240"/>
      <c r="AT627" s="172" t="s">
        <v>169</v>
      </c>
      <c r="AU627" s="172" t="s">
        <v>81</v>
      </c>
      <c r="AV627" s="13" t="s">
        <v>81</v>
      </c>
      <c r="AW627" s="13" t="s">
        <v>29</v>
      </c>
      <c r="AX627" s="13" t="s">
        <v>72</v>
      </c>
      <c r="AY627" s="172" t="s">
        <v>162</v>
      </c>
    </row>
    <row r="628" spans="2:65" s="12" customFormat="1" x14ac:dyDescent="0.2">
      <c r="B628" s="164"/>
      <c r="D628" s="165" t="s">
        <v>169</v>
      </c>
      <c r="E628" s="166" t="s">
        <v>1</v>
      </c>
      <c r="F628" s="167" t="s">
        <v>973</v>
      </c>
      <c r="H628" s="166" t="s">
        <v>1</v>
      </c>
      <c r="I628" s="168"/>
      <c r="L628" s="164"/>
      <c r="M628" s="169"/>
      <c r="T628" s="170"/>
      <c r="W628" s="239"/>
      <c r="AT628" s="166" t="s">
        <v>169</v>
      </c>
      <c r="AU628" s="166" t="s">
        <v>81</v>
      </c>
      <c r="AV628" s="12" t="s">
        <v>77</v>
      </c>
      <c r="AW628" s="12" t="s">
        <v>29</v>
      </c>
      <c r="AX628" s="12" t="s">
        <v>72</v>
      </c>
      <c r="AY628" s="166" t="s">
        <v>162</v>
      </c>
    </row>
    <row r="629" spans="2:65" s="13" customFormat="1" x14ac:dyDescent="0.2">
      <c r="B629" s="171"/>
      <c r="D629" s="165" t="s">
        <v>169</v>
      </c>
      <c r="E629" s="172" t="s">
        <v>1</v>
      </c>
      <c r="F629" s="173" t="s">
        <v>1171</v>
      </c>
      <c r="H629" s="174">
        <v>36</v>
      </c>
      <c r="I629" s="175"/>
      <c r="L629" s="171"/>
      <c r="M629" s="176"/>
      <c r="T629" s="177"/>
      <c r="W629" s="240"/>
      <c r="AT629" s="172" t="s">
        <v>169</v>
      </c>
      <c r="AU629" s="172" t="s">
        <v>81</v>
      </c>
      <c r="AV629" s="13" t="s">
        <v>81</v>
      </c>
      <c r="AW629" s="13" t="s">
        <v>29</v>
      </c>
      <c r="AX629" s="13" t="s">
        <v>72</v>
      </c>
      <c r="AY629" s="172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975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3" customFormat="1" x14ac:dyDescent="0.2">
      <c r="B631" s="171"/>
      <c r="D631" s="165" t="s">
        <v>169</v>
      </c>
      <c r="E631" s="172" t="s">
        <v>1</v>
      </c>
      <c r="F631" s="173" t="s">
        <v>1172</v>
      </c>
      <c r="H631" s="174">
        <v>18</v>
      </c>
      <c r="I631" s="175"/>
      <c r="L631" s="171"/>
      <c r="M631" s="176"/>
      <c r="T631" s="177"/>
      <c r="W631" s="240"/>
      <c r="AT631" s="172" t="s">
        <v>169</v>
      </c>
      <c r="AU631" s="172" t="s">
        <v>81</v>
      </c>
      <c r="AV631" s="13" t="s">
        <v>81</v>
      </c>
      <c r="AW631" s="13" t="s">
        <v>29</v>
      </c>
      <c r="AX631" s="13" t="s">
        <v>72</v>
      </c>
      <c r="AY631" s="172" t="s">
        <v>162</v>
      </c>
    </row>
    <row r="632" spans="2:65" s="12" customFormat="1" x14ac:dyDescent="0.2">
      <c r="B632" s="164"/>
      <c r="D632" s="165" t="s">
        <v>169</v>
      </c>
      <c r="E632" s="166" t="s">
        <v>1</v>
      </c>
      <c r="F632" s="167" t="s">
        <v>977</v>
      </c>
      <c r="H632" s="166" t="s">
        <v>1</v>
      </c>
      <c r="I632" s="168"/>
      <c r="L632" s="164"/>
      <c r="M632" s="169"/>
      <c r="T632" s="170"/>
      <c r="W632" s="239"/>
      <c r="AT632" s="166" t="s">
        <v>169</v>
      </c>
      <c r="AU632" s="166" t="s">
        <v>81</v>
      </c>
      <c r="AV632" s="12" t="s">
        <v>77</v>
      </c>
      <c r="AW632" s="12" t="s">
        <v>29</v>
      </c>
      <c r="AX632" s="12" t="s">
        <v>72</v>
      </c>
      <c r="AY632" s="166" t="s">
        <v>162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1173</v>
      </c>
      <c r="H633" s="174">
        <v>8.4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72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979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3" customFormat="1" x14ac:dyDescent="0.2">
      <c r="B635" s="171"/>
      <c r="D635" s="165" t="s">
        <v>169</v>
      </c>
      <c r="E635" s="172" t="s">
        <v>1</v>
      </c>
      <c r="F635" s="173" t="s">
        <v>1174</v>
      </c>
      <c r="H635" s="174">
        <v>4.2</v>
      </c>
      <c r="I635" s="175"/>
      <c r="L635" s="171"/>
      <c r="M635" s="176"/>
      <c r="T635" s="177"/>
      <c r="W635" s="240"/>
      <c r="AT635" s="172" t="s">
        <v>169</v>
      </c>
      <c r="AU635" s="172" t="s">
        <v>81</v>
      </c>
      <c r="AV635" s="13" t="s">
        <v>81</v>
      </c>
      <c r="AW635" s="13" t="s">
        <v>29</v>
      </c>
      <c r="AX635" s="13" t="s">
        <v>72</v>
      </c>
      <c r="AY635" s="172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981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3" customFormat="1" x14ac:dyDescent="0.2">
      <c r="B637" s="171"/>
      <c r="D637" s="165" t="s">
        <v>169</v>
      </c>
      <c r="E637" s="172" t="s">
        <v>1</v>
      </c>
      <c r="F637" s="173" t="s">
        <v>1175</v>
      </c>
      <c r="H637" s="174">
        <v>3.6</v>
      </c>
      <c r="I637" s="175"/>
      <c r="L637" s="171"/>
      <c r="M637" s="176"/>
      <c r="T637" s="177"/>
      <c r="W637" s="240"/>
      <c r="AT637" s="172" t="s">
        <v>169</v>
      </c>
      <c r="AU637" s="172" t="s">
        <v>81</v>
      </c>
      <c r="AV637" s="13" t="s">
        <v>81</v>
      </c>
      <c r="AW637" s="13" t="s">
        <v>29</v>
      </c>
      <c r="AX637" s="13" t="s">
        <v>72</v>
      </c>
      <c r="AY637" s="172" t="s">
        <v>162</v>
      </c>
    </row>
    <row r="638" spans="2:65" s="14" customFormat="1" x14ac:dyDescent="0.2">
      <c r="B638" s="178"/>
      <c r="D638" s="165" t="s">
        <v>169</v>
      </c>
      <c r="E638" s="179" t="s">
        <v>1</v>
      </c>
      <c r="F638" s="180" t="s">
        <v>174</v>
      </c>
      <c r="H638" s="181">
        <v>311.85000000000002</v>
      </c>
      <c r="I638" s="182"/>
      <c r="L638" s="178"/>
      <c r="M638" s="183"/>
      <c r="T638" s="184"/>
      <c r="W638" s="242"/>
      <c r="AT638" s="179" t="s">
        <v>169</v>
      </c>
      <c r="AU638" s="179" t="s">
        <v>81</v>
      </c>
      <c r="AV638" s="14" t="s">
        <v>87</v>
      </c>
      <c r="AW638" s="14" t="s">
        <v>29</v>
      </c>
      <c r="AX638" s="14" t="s">
        <v>77</v>
      </c>
      <c r="AY638" s="179" t="s">
        <v>162</v>
      </c>
    </row>
    <row r="639" spans="2:65" s="1" customFormat="1" ht="24.2" customHeight="1" x14ac:dyDescent="0.2">
      <c r="B639" s="121"/>
      <c r="C639" s="151" t="s">
        <v>368</v>
      </c>
      <c r="D639" s="151" t="s">
        <v>164</v>
      </c>
      <c r="E639" s="152" t="s">
        <v>1176</v>
      </c>
      <c r="F639" s="153" t="s">
        <v>1177</v>
      </c>
      <c r="G639" s="154" t="s">
        <v>177</v>
      </c>
      <c r="H639" s="155">
        <v>22.88</v>
      </c>
      <c r="I639" s="156"/>
      <c r="J639" s="157">
        <f>ROUND(I639*H639,2)</f>
        <v>0</v>
      </c>
      <c r="K639" s="158"/>
      <c r="L639" s="32"/>
      <c r="M639" s="159" t="s">
        <v>1</v>
      </c>
      <c r="N639" s="120" t="s">
        <v>38</v>
      </c>
      <c r="P639" s="160">
        <f>O639*H639</f>
        <v>0</v>
      </c>
      <c r="Q639" s="160">
        <v>1.6000000000000001E-4</v>
      </c>
      <c r="R639" s="160">
        <f>Q639*H639</f>
        <v>3.6608000000000001E-3</v>
      </c>
      <c r="S639" s="160">
        <v>0</v>
      </c>
      <c r="T639" s="161">
        <f>S639*H639</f>
        <v>0</v>
      </c>
      <c r="W639" s="269"/>
      <c r="AR639" s="162" t="s">
        <v>87</v>
      </c>
      <c r="AT639" s="162" t="s">
        <v>164</v>
      </c>
      <c r="AU639" s="162" t="s">
        <v>81</v>
      </c>
      <c r="AY639" s="17" t="s">
        <v>162</v>
      </c>
      <c r="BE639" s="163">
        <f>IF(N639="základná",J639,0)</f>
        <v>0</v>
      </c>
      <c r="BF639" s="163">
        <f>IF(N639="znížená",J639,0)</f>
        <v>0</v>
      </c>
      <c r="BG639" s="163">
        <f>IF(N639="zákl. prenesená",J639,0)</f>
        <v>0</v>
      </c>
      <c r="BH639" s="163">
        <f>IF(N639="zníž. prenesená",J639,0)</f>
        <v>0</v>
      </c>
      <c r="BI639" s="163">
        <f>IF(N639="nulová",J639,0)</f>
        <v>0</v>
      </c>
      <c r="BJ639" s="17" t="s">
        <v>81</v>
      </c>
      <c r="BK639" s="163">
        <f>ROUND(I639*H639,2)</f>
        <v>0</v>
      </c>
      <c r="BL639" s="17" t="s">
        <v>87</v>
      </c>
      <c r="BM639" s="162" t="s">
        <v>1178</v>
      </c>
    </row>
    <row r="640" spans="2:65" s="13" customFormat="1" x14ac:dyDescent="0.2">
      <c r="B640" s="171"/>
      <c r="D640" s="165" t="s">
        <v>169</v>
      </c>
      <c r="E640" s="172" t="s">
        <v>1</v>
      </c>
      <c r="F640" s="173" t="s">
        <v>1179</v>
      </c>
      <c r="H640" s="174">
        <v>22.88</v>
      </c>
      <c r="I640" s="175"/>
      <c r="L640" s="171"/>
      <c r="M640" s="176"/>
      <c r="T640" s="177"/>
      <c r="W640" s="246"/>
      <c r="AT640" s="172" t="s">
        <v>169</v>
      </c>
      <c r="AU640" s="172" t="s">
        <v>81</v>
      </c>
      <c r="AV640" s="13" t="s">
        <v>81</v>
      </c>
      <c r="AW640" s="13" t="s">
        <v>29</v>
      </c>
      <c r="AX640" s="13" t="s">
        <v>77</v>
      </c>
      <c r="AY640" s="172" t="s">
        <v>162</v>
      </c>
    </row>
    <row r="641" spans="2:65" s="1" customFormat="1" ht="37.9" customHeight="1" x14ac:dyDescent="0.2">
      <c r="B641" s="121"/>
      <c r="C641" s="151" t="s">
        <v>372</v>
      </c>
      <c r="D641" s="151" t="s">
        <v>164</v>
      </c>
      <c r="E641" s="152" t="s">
        <v>319</v>
      </c>
      <c r="F641" s="153" t="s">
        <v>320</v>
      </c>
      <c r="G641" s="154" t="s">
        <v>177</v>
      </c>
      <c r="H641" s="155">
        <v>3.05</v>
      </c>
      <c r="I641" s="156"/>
      <c r="J641" s="157">
        <f>ROUND(I641*H641,2)</f>
        <v>0</v>
      </c>
      <c r="K641" s="158"/>
      <c r="L641" s="32"/>
      <c r="M641" s="159" t="s">
        <v>1</v>
      </c>
      <c r="N641" s="120" t="s">
        <v>38</v>
      </c>
      <c r="P641" s="160">
        <f>O641*H641</f>
        <v>0</v>
      </c>
      <c r="Q641" s="160">
        <v>1.6000000000000001E-4</v>
      </c>
      <c r="R641" s="160">
        <f>Q641*H641</f>
        <v>4.8799999999999999E-4</v>
      </c>
      <c r="S641" s="160">
        <v>0</v>
      </c>
      <c r="T641" s="161">
        <f>S641*H641</f>
        <v>0</v>
      </c>
      <c r="W641" s="264"/>
      <c r="AR641" s="162" t="s">
        <v>87</v>
      </c>
      <c r="AT641" s="162" t="s">
        <v>164</v>
      </c>
      <c r="AU641" s="162" t="s">
        <v>81</v>
      </c>
      <c r="AY641" s="17" t="s">
        <v>162</v>
      </c>
      <c r="BE641" s="163">
        <f>IF(N641="základná",J641,0)</f>
        <v>0</v>
      </c>
      <c r="BF641" s="163">
        <f>IF(N641="znížená",J641,0)</f>
        <v>0</v>
      </c>
      <c r="BG641" s="163">
        <f>IF(N641="zákl. prenesená",J641,0)</f>
        <v>0</v>
      </c>
      <c r="BH641" s="163">
        <f>IF(N641="zníž. prenesená",J641,0)</f>
        <v>0</v>
      </c>
      <c r="BI641" s="163">
        <f>IF(N641="nulová",J641,0)</f>
        <v>0</v>
      </c>
      <c r="BJ641" s="17" t="s">
        <v>81</v>
      </c>
      <c r="BK641" s="163">
        <f>ROUND(I641*H641,2)</f>
        <v>0</v>
      </c>
      <c r="BL641" s="17" t="s">
        <v>87</v>
      </c>
      <c r="BM641" s="162" t="s">
        <v>1180</v>
      </c>
    </row>
    <row r="642" spans="2:65" s="12" customFormat="1" x14ac:dyDescent="0.2">
      <c r="B642" s="164"/>
      <c r="D642" s="165" t="s">
        <v>169</v>
      </c>
      <c r="E642" s="166" t="s">
        <v>1</v>
      </c>
      <c r="F642" s="167" t="s">
        <v>1181</v>
      </c>
      <c r="H642" s="166" t="s">
        <v>1</v>
      </c>
      <c r="I642" s="168"/>
      <c r="L642" s="164"/>
      <c r="M642" s="169"/>
      <c r="T642" s="170"/>
      <c r="W642" s="239"/>
      <c r="AT642" s="166" t="s">
        <v>169</v>
      </c>
      <c r="AU642" s="166" t="s">
        <v>81</v>
      </c>
      <c r="AV642" s="12" t="s">
        <v>77</v>
      </c>
      <c r="AW642" s="12" t="s">
        <v>29</v>
      </c>
      <c r="AX642" s="12" t="s">
        <v>72</v>
      </c>
      <c r="AY642" s="166" t="s">
        <v>162</v>
      </c>
    </row>
    <row r="643" spans="2:65" s="13" customFormat="1" x14ac:dyDescent="0.2">
      <c r="B643" s="171"/>
      <c r="D643" s="165" t="s">
        <v>169</v>
      </c>
      <c r="E643" s="172" t="s">
        <v>1</v>
      </c>
      <c r="F643" s="173" t="s">
        <v>1182</v>
      </c>
      <c r="H643" s="174">
        <v>3.05</v>
      </c>
      <c r="I643" s="175"/>
      <c r="L643" s="171"/>
      <c r="M643" s="176"/>
      <c r="T643" s="177"/>
      <c r="W643" s="240"/>
      <c r="AT643" s="172" t="s">
        <v>169</v>
      </c>
      <c r="AU643" s="172" t="s">
        <v>81</v>
      </c>
      <c r="AV643" s="13" t="s">
        <v>81</v>
      </c>
      <c r="AW643" s="13" t="s">
        <v>29</v>
      </c>
      <c r="AX643" s="13" t="s">
        <v>72</v>
      </c>
      <c r="AY643" s="172" t="s">
        <v>162</v>
      </c>
    </row>
    <row r="644" spans="2:65" s="14" customFormat="1" x14ac:dyDescent="0.2">
      <c r="B644" s="178"/>
      <c r="D644" s="165" t="s">
        <v>169</v>
      </c>
      <c r="E644" s="179" t="s">
        <v>1</v>
      </c>
      <c r="F644" s="180" t="s">
        <v>174</v>
      </c>
      <c r="H644" s="181">
        <v>3.05</v>
      </c>
      <c r="I644" s="182"/>
      <c r="L644" s="178"/>
      <c r="M644" s="183"/>
      <c r="T644" s="184"/>
      <c r="W644" s="242"/>
      <c r="AT644" s="179" t="s">
        <v>169</v>
      </c>
      <c r="AU644" s="179" t="s">
        <v>81</v>
      </c>
      <c r="AV644" s="14" t="s">
        <v>87</v>
      </c>
      <c r="AW644" s="14" t="s">
        <v>29</v>
      </c>
      <c r="AX644" s="14" t="s">
        <v>77</v>
      </c>
      <c r="AY644" s="179" t="s">
        <v>162</v>
      </c>
    </row>
    <row r="645" spans="2:65" s="1" customFormat="1" ht="24.2" customHeight="1" x14ac:dyDescent="0.2">
      <c r="B645" s="121"/>
      <c r="C645" s="151" t="s">
        <v>377</v>
      </c>
      <c r="D645" s="151" t="s">
        <v>164</v>
      </c>
      <c r="E645" s="152" t="s">
        <v>1183</v>
      </c>
      <c r="F645" s="153" t="s">
        <v>1184</v>
      </c>
      <c r="G645" s="154" t="s">
        <v>177</v>
      </c>
      <c r="H645" s="155">
        <v>22.88</v>
      </c>
      <c r="I645" s="156"/>
      <c r="J645" s="157">
        <f>ROUND(I645*H645,2)</f>
        <v>0</v>
      </c>
      <c r="K645" s="158"/>
      <c r="L645" s="32"/>
      <c r="M645" s="159" t="s">
        <v>1</v>
      </c>
      <c r="N645" s="120" t="s">
        <v>38</v>
      </c>
      <c r="P645" s="160">
        <f>O645*H645</f>
        <v>0</v>
      </c>
      <c r="Q645" s="160">
        <v>1.6000000000000001E-4</v>
      </c>
      <c r="R645" s="160">
        <f>Q645*H645</f>
        <v>3.6608000000000001E-3</v>
      </c>
      <c r="S645" s="160">
        <v>0</v>
      </c>
      <c r="T645" s="161">
        <f>S645*H645</f>
        <v>0</v>
      </c>
      <c r="W645" s="269"/>
      <c r="AR645" s="162" t="s">
        <v>87</v>
      </c>
      <c r="AT645" s="162" t="s">
        <v>164</v>
      </c>
      <c r="AU645" s="162" t="s">
        <v>81</v>
      </c>
      <c r="AY645" s="17" t="s">
        <v>162</v>
      </c>
      <c r="BE645" s="163">
        <f>IF(N645="základná",J645,0)</f>
        <v>0</v>
      </c>
      <c r="BF645" s="163">
        <f>IF(N645="znížená",J645,0)</f>
        <v>0</v>
      </c>
      <c r="BG645" s="163">
        <f>IF(N645="zákl. prenesená",J645,0)</f>
        <v>0</v>
      </c>
      <c r="BH645" s="163">
        <f>IF(N645="zníž. prenesená",J645,0)</f>
        <v>0</v>
      </c>
      <c r="BI645" s="163">
        <f>IF(N645="nulová",J645,0)</f>
        <v>0</v>
      </c>
      <c r="BJ645" s="17" t="s">
        <v>81</v>
      </c>
      <c r="BK645" s="163">
        <f>ROUND(I645*H645,2)</f>
        <v>0</v>
      </c>
      <c r="BL645" s="17" t="s">
        <v>87</v>
      </c>
      <c r="BM645" s="162" t="s">
        <v>1185</v>
      </c>
    </row>
    <row r="646" spans="2:65" s="13" customFormat="1" x14ac:dyDescent="0.2">
      <c r="B646" s="171"/>
      <c r="D646" s="165" t="s">
        <v>169</v>
      </c>
      <c r="E646" s="172" t="s">
        <v>1</v>
      </c>
      <c r="F646" s="173" t="s">
        <v>1179</v>
      </c>
      <c r="H646" s="174">
        <v>22.88</v>
      </c>
      <c r="I646" s="175"/>
      <c r="L646" s="171"/>
      <c r="M646" s="176"/>
      <c r="T646" s="177"/>
      <c r="W646" s="246"/>
      <c r="AT646" s="172" t="s">
        <v>169</v>
      </c>
      <c r="AU646" s="172" t="s">
        <v>81</v>
      </c>
      <c r="AV646" s="13" t="s">
        <v>81</v>
      </c>
      <c r="AW646" s="13" t="s">
        <v>29</v>
      </c>
      <c r="AX646" s="13" t="s">
        <v>77</v>
      </c>
      <c r="AY646" s="172" t="s">
        <v>162</v>
      </c>
    </row>
    <row r="647" spans="2:65" s="1" customFormat="1" ht="37.9" customHeight="1" x14ac:dyDescent="0.2">
      <c r="B647" s="121"/>
      <c r="C647" s="151" t="s">
        <v>382</v>
      </c>
      <c r="D647" s="151" t="s">
        <v>164</v>
      </c>
      <c r="E647" s="152" t="s">
        <v>324</v>
      </c>
      <c r="F647" s="153" t="s">
        <v>325</v>
      </c>
      <c r="G647" s="154" t="s">
        <v>177</v>
      </c>
      <c r="H647" s="155">
        <v>4.8</v>
      </c>
      <c r="I647" s="156"/>
      <c r="J647" s="157">
        <f>ROUND(I647*H647,2)</f>
        <v>0</v>
      </c>
      <c r="K647" s="158"/>
      <c r="L647" s="32"/>
      <c r="M647" s="159" t="s">
        <v>1</v>
      </c>
      <c r="N647" s="120" t="s">
        <v>38</v>
      </c>
      <c r="P647" s="160">
        <f>O647*H647</f>
        <v>0</v>
      </c>
      <c r="Q647" s="160">
        <v>1.6000000000000001E-4</v>
      </c>
      <c r="R647" s="160">
        <f>Q647*H647</f>
        <v>7.6800000000000002E-4</v>
      </c>
      <c r="S647" s="160">
        <v>0</v>
      </c>
      <c r="T647" s="161">
        <f>S647*H647</f>
        <v>0</v>
      </c>
      <c r="W647" s="264"/>
      <c r="AR647" s="162" t="s">
        <v>87</v>
      </c>
      <c r="AT647" s="162" t="s">
        <v>164</v>
      </c>
      <c r="AU647" s="162" t="s">
        <v>81</v>
      </c>
      <c r="AY647" s="17" t="s">
        <v>162</v>
      </c>
      <c r="BE647" s="163">
        <f>IF(N647="základná",J647,0)</f>
        <v>0</v>
      </c>
      <c r="BF647" s="163">
        <f>IF(N647="znížená",J647,0)</f>
        <v>0</v>
      </c>
      <c r="BG647" s="163">
        <f>IF(N647="zákl. prenesená",J647,0)</f>
        <v>0</v>
      </c>
      <c r="BH647" s="163">
        <f>IF(N647="zníž. prenesená",J647,0)</f>
        <v>0</v>
      </c>
      <c r="BI647" s="163">
        <f>IF(N647="nulová",J647,0)</f>
        <v>0</v>
      </c>
      <c r="BJ647" s="17" t="s">
        <v>81</v>
      </c>
      <c r="BK647" s="163">
        <f>ROUND(I647*H647,2)</f>
        <v>0</v>
      </c>
      <c r="BL647" s="17" t="s">
        <v>87</v>
      </c>
      <c r="BM647" s="162" t="s">
        <v>1186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1181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3" customFormat="1" x14ac:dyDescent="0.2">
      <c r="B649" s="171"/>
      <c r="D649" s="165" t="s">
        <v>169</v>
      </c>
      <c r="E649" s="172" t="s">
        <v>1</v>
      </c>
      <c r="F649" s="173" t="s">
        <v>1187</v>
      </c>
      <c r="H649" s="174">
        <v>4.8</v>
      </c>
      <c r="I649" s="175"/>
      <c r="L649" s="171"/>
      <c r="M649" s="176"/>
      <c r="T649" s="177"/>
      <c r="W649" s="240"/>
      <c r="AT649" s="172" t="s">
        <v>169</v>
      </c>
      <c r="AU649" s="172" t="s">
        <v>81</v>
      </c>
      <c r="AV649" s="13" t="s">
        <v>81</v>
      </c>
      <c r="AW649" s="13" t="s">
        <v>29</v>
      </c>
      <c r="AX649" s="13" t="s">
        <v>72</v>
      </c>
      <c r="AY649" s="172" t="s">
        <v>162</v>
      </c>
    </row>
    <row r="650" spans="2:65" s="14" customFormat="1" x14ac:dyDescent="0.2">
      <c r="B650" s="178"/>
      <c r="D650" s="165" t="s">
        <v>169</v>
      </c>
      <c r="E650" s="179" t="s">
        <v>1</v>
      </c>
      <c r="F650" s="180" t="s">
        <v>174</v>
      </c>
      <c r="H650" s="181">
        <v>4.8</v>
      </c>
      <c r="I650" s="182"/>
      <c r="L650" s="178"/>
      <c r="M650" s="183"/>
      <c r="T650" s="184"/>
      <c r="W650" s="242"/>
      <c r="AT650" s="179" t="s">
        <v>169</v>
      </c>
      <c r="AU650" s="179" t="s">
        <v>81</v>
      </c>
      <c r="AV650" s="14" t="s">
        <v>87</v>
      </c>
      <c r="AW650" s="14" t="s">
        <v>29</v>
      </c>
      <c r="AX650" s="14" t="s">
        <v>77</v>
      </c>
      <c r="AY650" s="179" t="s">
        <v>162</v>
      </c>
    </row>
    <row r="651" spans="2:65" s="1" customFormat="1" ht="24.2" customHeight="1" x14ac:dyDescent="0.2">
      <c r="B651" s="121"/>
      <c r="C651" s="151" t="s">
        <v>386</v>
      </c>
      <c r="D651" s="151" t="s">
        <v>164</v>
      </c>
      <c r="E651" s="152" t="s">
        <v>329</v>
      </c>
      <c r="F651" s="153" t="s">
        <v>330</v>
      </c>
      <c r="G651" s="154" t="s">
        <v>177</v>
      </c>
      <c r="H651" s="155">
        <v>25.6</v>
      </c>
      <c r="I651" s="156"/>
      <c r="J651" s="157">
        <f>ROUND(I651*H651,2)</f>
        <v>0</v>
      </c>
      <c r="K651" s="158"/>
      <c r="L651" s="32"/>
      <c r="M651" s="159" t="s">
        <v>1</v>
      </c>
      <c r="N651" s="120" t="s">
        <v>38</v>
      </c>
      <c r="P651" s="160">
        <f>O651*H651</f>
        <v>0</v>
      </c>
      <c r="Q651" s="160">
        <v>5.0000000000000002E-5</v>
      </c>
      <c r="R651" s="160">
        <f>Q651*H651</f>
        <v>1.2800000000000001E-3</v>
      </c>
      <c r="S651" s="160">
        <v>0</v>
      </c>
      <c r="T651" s="161">
        <f>S651*H651</f>
        <v>0</v>
      </c>
      <c r="W651" s="268"/>
      <c r="AR651" s="162" t="s">
        <v>87</v>
      </c>
      <c r="AT651" s="162" t="s">
        <v>164</v>
      </c>
      <c r="AU651" s="162" t="s">
        <v>81</v>
      </c>
      <c r="AY651" s="17" t="s">
        <v>162</v>
      </c>
      <c r="BE651" s="163">
        <f>IF(N651="základná",J651,0)</f>
        <v>0</v>
      </c>
      <c r="BF651" s="163">
        <f>IF(N651="znížená",J651,0)</f>
        <v>0</v>
      </c>
      <c r="BG651" s="163">
        <f>IF(N651="zákl. prenesená",J651,0)</f>
        <v>0</v>
      </c>
      <c r="BH651" s="163">
        <f>IF(N651="zníž. prenesená",J651,0)</f>
        <v>0</v>
      </c>
      <c r="BI651" s="163">
        <f>IF(N651="nulová",J651,0)</f>
        <v>0</v>
      </c>
      <c r="BJ651" s="17" t="s">
        <v>81</v>
      </c>
      <c r="BK651" s="163">
        <f>ROUND(I651*H651,2)</f>
        <v>0</v>
      </c>
      <c r="BL651" s="17" t="s">
        <v>87</v>
      </c>
      <c r="BM651" s="162" t="s">
        <v>1188</v>
      </c>
    </row>
    <row r="652" spans="2:65" s="12" customFormat="1" x14ac:dyDescent="0.2">
      <c r="B652" s="164"/>
      <c r="D652" s="165" t="s">
        <v>169</v>
      </c>
      <c r="E652" s="166" t="s">
        <v>1</v>
      </c>
      <c r="F652" s="167" t="s">
        <v>334</v>
      </c>
      <c r="H652" s="166" t="s">
        <v>1</v>
      </c>
      <c r="I652" s="168"/>
      <c r="L652" s="164"/>
      <c r="M652" s="169"/>
      <c r="T652" s="170"/>
      <c r="W652" s="239"/>
      <c r="AT652" s="166" t="s">
        <v>169</v>
      </c>
      <c r="AU652" s="166" t="s">
        <v>81</v>
      </c>
      <c r="AV652" s="12" t="s">
        <v>77</v>
      </c>
      <c r="AW652" s="12" t="s">
        <v>29</v>
      </c>
      <c r="AX652" s="12" t="s">
        <v>72</v>
      </c>
      <c r="AY652" s="166" t="s">
        <v>162</v>
      </c>
    </row>
    <row r="653" spans="2:65" s="13" customFormat="1" x14ac:dyDescent="0.2">
      <c r="B653" s="171"/>
      <c r="D653" s="165" t="s">
        <v>169</v>
      </c>
      <c r="E653" s="172" t="s">
        <v>1</v>
      </c>
      <c r="F653" s="173" t="s">
        <v>335</v>
      </c>
      <c r="H653" s="174">
        <v>17.75</v>
      </c>
      <c r="I653" s="175"/>
      <c r="L653" s="171"/>
      <c r="M653" s="176"/>
      <c r="T653" s="177"/>
      <c r="W653" s="240"/>
      <c r="AT653" s="172" t="s">
        <v>169</v>
      </c>
      <c r="AU653" s="172" t="s">
        <v>81</v>
      </c>
      <c r="AV653" s="13" t="s">
        <v>81</v>
      </c>
      <c r="AW653" s="13" t="s">
        <v>29</v>
      </c>
      <c r="AX653" s="13" t="s">
        <v>72</v>
      </c>
      <c r="AY653" s="172" t="s">
        <v>162</v>
      </c>
    </row>
    <row r="654" spans="2:65" s="12" customFormat="1" x14ac:dyDescent="0.2">
      <c r="B654" s="164"/>
      <c r="D654" s="165" t="s">
        <v>169</v>
      </c>
      <c r="E654" s="166" t="s">
        <v>1</v>
      </c>
      <c r="F654" s="167" t="s">
        <v>1181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3" customFormat="1" x14ac:dyDescent="0.2">
      <c r="B655" s="171"/>
      <c r="D655" s="165" t="s">
        <v>169</v>
      </c>
      <c r="E655" s="172" t="s">
        <v>1</v>
      </c>
      <c r="F655" s="173" t="s">
        <v>1189</v>
      </c>
      <c r="H655" s="174">
        <v>7.8499999999999988</v>
      </c>
      <c r="I655" s="175"/>
      <c r="L655" s="171"/>
      <c r="M655" s="176"/>
      <c r="T655" s="177"/>
      <c r="W655" s="240"/>
      <c r="AT655" s="172" t="s">
        <v>169</v>
      </c>
      <c r="AU655" s="172" t="s">
        <v>81</v>
      </c>
      <c r="AV655" s="13" t="s">
        <v>81</v>
      </c>
      <c r="AW655" s="13" t="s">
        <v>29</v>
      </c>
      <c r="AX655" s="13" t="s">
        <v>72</v>
      </c>
      <c r="AY655" s="172" t="s">
        <v>162</v>
      </c>
    </row>
    <row r="656" spans="2:65" s="14" customFormat="1" x14ac:dyDescent="0.2">
      <c r="B656" s="178"/>
      <c r="D656" s="165" t="s">
        <v>169</v>
      </c>
      <c r="E656" s="179" t="s">
        <v>1</v>
      </c>
      <c r="F656" s="180" t="s">
        <v>174</v>
      </c>
      <c r="H656" s="181">
        <v>25.6</v>
      </c>
      <c r="I656" s="182"/>
      <c r="L656" s="178"/>
      <c r="M656" s="183"/>
      <c r="T656" s="184"/>
      <c r="W656" s="242"/>
      <c r="AT656" s="179" t="s">
        <v>169</v>
      </c>
      <c r="AU656" s="179" t="s">
        <v>81</v>
      </c>
      <c r="AV656" s="14" t="s">
        <v>87</v>
      </c>
      <c r="AW656" s="14" t="s">
        <v>29</v>
      </c>
      <c r="AX656" s="14" t="s">
        <v>77</v>
      </c>
      <c r="AY656" s="179" t="s">
        <v>162</v>
      </c>
    </row>
    <row r="657" spans="2:65" s="12" customFormat="1" ht="22.5" x14ac:dyDescent="0.2">
      <c r="B657" s="164"/>
      <c r="D657" s="165" t="s">
        <v>169</v>
      </c>
      <c r="E657" s="166" t="s">
        <v>1</v>
      </c>
      <c r="F657" s="167" t="s">
        <v>336</v>
      </c>
      <c r="H657" s="166" t="s">
        <v>1</v>
      </c>
      <c r="I657" s="168"/>
      <c r="L657" s="164"/>
      <c r="M657" s="169"/>
      <c r="T657" s="170"/>
      <c r="W657" s="239"/>
      <c r="AT657" s="166" t="s">
        <v>169</v>
      </c>
      <c r="AU657" s="166" t="s">
        <v>81</v>
      </c>
      <c r="AV657" s="12" t="s">
        <v>77</v>
      </c>
      <c r="AW657" s="12" t="s">
        <v>29</v>
      </c>
      <c r="AX657" s="12" t="s">
        <v>72</v>
      </c>
      <c r="AY657" s="166" t="s">
        <v>162</v>
      </c>
    </row>
    <row r="658" spans="2:65" s="1" customFormat="1" ht="37.9" customHeight="1" x14ac:dyDescent="0.2">
      <c r="B658" s="121"/>
      <c r="C658" s="151" t="s">
        <v>391</v>
      </c>
      <c r="D658" s="151" t="s">
        <v>164</v>
      </c>
      <c r="E658" s="152" t="s">
        <v>1190</v>
      </c>
      <c r="F658" s="153" t="s">
        <v>1191</v>
      </c>
      <c r="G658" s="154" t="s">
        <v>1123</v>
      </c>
      <c r="H658" s="155">
        <v>5.6000000000000008E-2</v>
      </c>
      <c r="I658" s="156"/>
      <c r="J658" s="157">
        <f>ROUND(I658*H658,2)</f>
        <v>0</v>
      </c>
      <c r="K658" s="158"/>
      <c r="L658" s="32"/>
      <c r="M658" s="159" t="s">
        <v>1</v>
      </c>
      <c r="N658" s="120" t="s">
        <v>38</v>
      </c>
      <c r="P658" s="160">
        <f>O658*H658</f>
        <v>0</v>
      </c>
      <c r="Q658" s="160">
        <v>0</v>
      </c>
      <c r="R658" s="160">
        <f>Q658*H658</f>
        <v>0</v>
      </c>
      <c r="S658" s="160">
        <v>2.2000000000000002</v>
      </c>
      <c r="T658" s="161">
        <f>S658*H658</f>
        <v>0.12320000000000003</v>
      </c>
      <c r="W658" s="245"/>
      <c r="AR658" s="162" t="s">
        <v>87</v>
      </c>
      <c r="AT658" s="162" t="s">
        <v>164</v>
      </c>
      <c r="AU658" s="162" t="s">
        <v>81</v>
      </c>
      <c r="AY658" s="17" t="s">
        <v>162</v>
      </c>
      <c r="BE658" s="163">
        <f>IF(N658="základná",J658,0)</f>
        <v>0</v>
      </c>
      <c r="BF658" s="163">
        <f>IF(N658="znížená",J658,0)</f>
        <v>0</v>
      </c>
      <c r="BG658" s="163">
        <f>IF(N658="zákl. prenesená",J658,0)</f>
        <v>0</v>
      </c>
      <c r="BH658" s="163">
        <f>IF(N658="zníž. prenesená",J658,0)</f>
        <v>0</v>
      </c>
      <c r="BI658" s="163">
        <f>IF(N658="nulová",J658,0)</f>
        <v>0</v>
      </c>
      <c r="BJ658" s="17" t="s">
        <v>81</v>
      </c>
      <c r="BK658" s="163">
        <f>ROUND(I658*H658,2)</f>
        <v>0</v>
      </c>
      <c r="BL658" s="17" t="s">
        <v>87</v>
      </c>
      <c r="BM658" s="162" t="s">
        <v>1192</v>
      </c>
    </row>
    <row r="659" spans="2:65" s="12" customFormat="1" ht="22.5" x14ac:dyDescent="0.2">
      <c r="B659" s="164"/>
      <c r="D659" s="165" t="s">
        <v>169</v>
      </c>
      <c r="E659" s="166" t="s">
        <v>1</v>
      </c>
      <c r="F659" s="167" t="s">
        <v>1193</v>
      </c>
      <c r="H659" s="166" t="s">
        <v>1</v>
      </c>
      <c r="I659" s="168"/>
      <c r="L659" s="164"/>
      <c r="M659" s="169"/>
      <c r="T659" s="170"/>
      <c r="W659" s="239"/>
      <c r="AT659" s="166" t="s">
        <v>169</v>
      </c>
      <c r="AU659" s="166" t="s">
        <v>81</v>
      </c>
      <c r="AV659" s="12" t="s">
        <v>77</v>
      </c>
      <c r="AW659" s="12" t="s">
        <v>29</v>
      </c>
      <c r="AX659" s="12" t="s">
        <v>72</v>
      </c>
      <c r="AY659" s="166" t="s">
        <v>162</v>
      </c>
    </row>
    <row r="660" spans="2:65" s="13" customFormat="1" x14ac:dyDescent="0.2">
      <c r="B660" s="171"/>
      <c r="D660" s="165" t="s">
        <v>169</v>
      </c>
      <c r="E660" s="172" t="s">
        <v>1</v>
      </c>
      <c r="F660" s="173" t="s">
        <v>1194</v>
      </c>
      <c r="H660" s="174">
        <v>5.6000000000000008E-2</v>
      </c>
      <c r="I660" s="175"/>
      <c r="L660" s="171"/>
      <c r="M660" s="176"/>
      <c r="T660" s="177"/>
      <c r="W660" s="240"/>
      <c r="AT660" s="172" t="s">
        <v>169</v>
      </c>
      <c r="AU660" s="172" t="s">
        <v>81</v>
      </c>
      <c r="AV660" s="13" t="s">
        <v>81</v>
      </c>
      <c r="AW660" s="13" t="s">
        <v>29</v>
      </c>
      <c r="AX660" s="13" t="s">
        <v>72</v>
      </c>
      <c r="AY660" s="172" t="s">
        <v>162</v>
      </c>
    </row>
    <row r="661" spans="2:65" s="14" customFormat="1" x14ac:dyDescent="0.2">
      <c r="B661" s="178"/>
      <c r="D661" s="165" t="s">
        <v>169</v>
      </c>
      <c r="E661" s="179" t="s">
        <v>1</v>
      </c>
      <c r="F661" s="180" t="s">
        <v>174</v>
      </c>
      <c r="H661" s="181">
        <v>5.6000000000000008E-2</v>
      </c>
      <c r="I661" s="182"/>
      <c r="L661" s="178"/>
      <c r="M661" s="183"/>
      <c r="T661" s="184"/>
      <c r="W661" s="248"/>
      <c r="AT661" s="179" t="s">
        <v>169</v>
      </c>
      <c r="AU661" s="179" t="s">
        <v>81</v>
      </c>
      <c r="AV661" s="14" t="s">
        <v>87</v>
      </c>
      <c r="AW661" s="14" t="s">
        <v>29</v>
      </c>
      <c r="AX661" s="14" t="s">
        <v>77</v>
      </c>
      <c r="AY661" s="179" t="s">
        <v>162</v>
      </c>
    </row>
    <row r="662" spans="2:65" s="1" customFormat="1" ht="37.9" customHeight="1" x14ac:dyDescent="0.2">
      <c r="B662" s="121"/>
      <c r="C662" s="151" t="s">
        <v>395</v>
      </c>
      <c r="D662" s="151" t="s">
        <v>164</v>
      </c>
      <c r="E662" s="152" t="s">
        <v>1195</v>
      </c>
      <c r="F662" s="153" t="s">
        <v>1196</v>
      </c>
      <c r="G662" s="154" t="s">
        <v>167</v>
      </c>
      <c r="H662" s="155">
        <v>9.5790000000000006</v>
      </c>
      <c r="I662" s="156"/>
      <c r="J662" s="157">
        <f>ROUND(I662*H662,2)</f>
        <v>0</v>
      </c>
      <c r="K662" s="158"/>
      <c r="L662" s="32"/>
      <c r="M662" s="159" t="s">
        <v>1</v>
      </c>
      <c r="N662" s="120" t="s">
        <v>38</v>
      </c>
      <c r="P662" s="160">
        <f>O662*H662</f>
        <v>0</v>
      </c>
      <c r="Q662" s="160">
        <v>0</v>
      </c>
      <c r="R662" s="160">
        <f>Q662*H662</f>
        <v>0</v>
      </c>
      <c r="S662" s="160">
        <v>6.5000000000000002E-2</v>
      </c>
      <c r="T662" s="161">
        <f>S662*H662</f>
        <v>0.62263500000000005</v>
      </c>
      <c r="W662" s="233"/>
      <c r="AR662" s="162" t="s">
        <v>87</v>
      </c>
      <c r="AT662" s="162" t="s">
        <v>164</v>
      </c>
      <c r="AU662" s="162" t="s">
        <v>81</v>
      </c>
      <c r="AY662" s="17" t="s">
        <v>162</v>
      </c>
      <c r="BE662" s="163">
        <f>IF(N662="základná",J662,0)</f>
        <v>0</v>
      </c>
      <c r="BF662" s="163">
        <f>IF(N662="znížená",J662,0)</f>
        <v>0</v>
      </c>
      <c r="BG662" s="163">
        <f>IF(N662="zákl. prenesená",J662,0)</f>
        <v>0</v>
      </c>
      <c r="BH662" s="163">
        <f>IF(N662="zníž. prenesená",J662,0)</f>
        <v>0</v>
      </c>
      <c r="BI662" s="163">
        <f>IF(N662="nulová",J662,0)</f>
        <v>0</v>
      </c>
      <c r="BJ662" s="17" t="s">
        <v>81</v>
      </c>
      <c r="BK662" s="163">
        <f>ROUND(I662*H662,2)</f>
        <v>0</v>
      </c>
      <c r="BL662" s="17" t="s">
        <v>87</v>
      </c>
      <c r="BM662" s="162" t="s">
        <v>1197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1198</v>
      </c>
      <c r="H663" s="166" t="s">
        <v>1</v>
      </c>
      <c r="I663" s="168"/>
      <c r="L663" s="164"/>
      <c r="M663" s="169"/>
      <c r="T663" s="170"/>
      <c r="W663" s="252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3" customFormat="1" x14ac:dyDescent="0.2">
      <c r="B664" s="171"/>
      <c r="D664" s="165" t="s">
        <v>169</v>
      </c>
      <c r="E664" s="172" t="s">
        <v>1</v>
      </c>
      <c r="F664" s="173" t="s">
        <v>1136</v>
      </c>
      <c r="H664" s="174">
        <v>1.125</v>
      </c>
      <c r="I664" s="175"/>
      <c r="L664" s="171"/>
      <c r="M664" s="176"/>
      <c r="T664" s="177"/>
      <c r="W664" s="240"/>
      <c r="AT664" s="172" t="s">
        <v>169</v>
      </c>
      <c r="AU664" s="172" t="s">
        <v>81</v>
      </c>
      <c r="AV664" s="13" t="s">
        <v>81</v>
      </c>
      <c r="AW664" s="13" t="s">
        <v>29</v>
      </c>
      <c r="AX664" s="13" t="s">
        <v>72</v>
      </c>
      <c r="AY664" s="172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1199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3" customFormat="1" x14ac:dyDescent="0.2">
      <c r="B666" s="171"/>
      <c r="D666" s="165" t="s">
        <v>169</v>
      </c>
      <c r="E666" s="172" t="s">
        <v>1</v>
      </c>
      <c r="F666" s="173" t="s">
        <v>1200</v>
      </c>
      <c r="H666" s="174">
        <v>8.4540000000000006</v>
      </c>
      <c r="I666" s="175"/>
      <c r="L666" s="171"/>
      <c r="M666" s="176"/>
      <c r="T666" s="177"/>
      <c r="W666" s="240"/>
      <c r="AT666" s="172" t="s">
        <v>169</v>
      </c>
      <c r="AU666" s="172" t="s">
        <v>81</v>
      </c>
      <c r="AV666" s="13" t="s">
        <v>81</v>
      </c>
      <c r="AW666" s="13" t="s">
        <v>29</v>
      </c>
      <c r="AX666" s="13" t="s">
        <v>72</v>
      </c>
      <c r="AY666" s="172" t="s">
        <v>162</v>
      </c>
    </row>
    <row r="667" spans="2:65" s="14" customFormat="1" x14ac:dyDescent="0.2">
      <c r="B667" s="178"/>
      <c r="D667" s="165" t="s">
        <v>169</v>
      </c>
      <c r="E667" s="179" t="s">
        <v>1</v>
      </c>
      <c r="F667" s="180" t="s">
        <v>174</v>
      </c>
      <c r="H667" s="181">
        <v>9.5790000000000006</v>
      </c>
      <c r="I667" s="182"/>
      <c r="L667" s="178"/>
      <c r="M667" s="183"/>
      <c r="T667" s="184"/>
      <c r="W667" s="248"/>
      <c r="AT667" s="179" t="s">
        <v>169</v>
      </c>
      <c r="AU667" s="179" t="s">
        <v>81</v>
      </c>
      <c r="AV667" s="14" t="s">
        <v>87</v>
      </c>
      <c r="AW667" s="14" t="s">
        <v>29</v>
      </c>
      <c r="AX667" s="14" t="s">
        <v>77</v>
      </c>
      <c r="AY667" s="179" t="s">
        <v>162</v>
      </c>
    </row>
    <row r="668" spans="2:65" s="1" customFormat="1" ht="24.2" customHeight="1" x14ac:dyDescent="0.2">
      <c r="B668" s="121"/>
      <c r="C668" s="151" t="s">
        <v>400</v>
      </c>
      <c r="D668" s="151" t="s">
        <v>164</v>
      </c>
      <c r="E668" s="152" t="s">
        <v>338</v>
      </c>
      <c r="F668" s="153" t="s">
        <v>339</v>
      </c>
      <c r="G668" s="154" t="s">
        <v>340</v>
      </c>
      <c r="H668" s="155">
        <v>399</v>
      </c>
      <c r="I668" s="156"/>
      <c r="J668" s="157">
        <f>ROUND(I668*H668,2)</f>
        <v>0</v>
      </c>
      <c r="K668" s="158"/>
      <c r="L668" s="32"/>
      <c r="M668" s="159" t="s">
        <v>1</v>
      </c>
      <c r="N668" s="120" t="s">
        <v>38</v>
      </c>
      <c r="P668" s="160">
        <f>O668*H668</f>
        <v>0</v>
      </c>
      <c r="Q668" s="160">
        <v>0</v>
      </c>
      <c r="R668" s="160">
        <f>Q668*H668</f>
        <v>0</v>
      </c>
      <c r="S668" s="160">
        <v>1.2E-2</v>
      </c>
      <c r="T668" s="161">
        <f>S668*H668</f>
        <v>4.7880000000000003</v>
      </c>
      <c r="W668" s="245"/>
      <c r="AR668" s="162" t="s">
        <v>87</v>
      </c>
      <c r="AT668" s="162" t="s">
        <v>164</v>
      </c>
      <c r="AU668" s="162" t="s">
        <v>81</v>
      </c>
      <c r="AY668" s="17" t="s">
        <v>162</v>
      </c>
      <c r="BE668" s="163">
        <f>IF(N668="základná",J668,0)</f>
        <v>0</v>
      </c>
      <c r="BF668" s="163">
        <f>IF(N668="znížená",J668,0)</f>
        <v>0</v>
      </c>
      <c r="BG668" s="163">
        <f>IF(N668="zákl. prenesená",J668,0)</f>
        <v>0</v>
      </c>
      <c r="BH668" s="163">
        <f>IF(N668="zníž. prenesená",J668,0)</f>
        <v>0</v>
      </c>
      <c r="BI668" s="163">
        <f>IF(N668="nulová",J668,0)</f>
        <v>0</v>
      </c>
      <c r="BJ668" s="17" t="s">
        <v>81</v>
      </c>
      <c r="BK668" s="163">
        <f>ROUND(I668*H668,2)</f>
        <v>0</v>
      </c>
      <c r="BL668" s="17" t="s">
        <v>87</v>
      </c>
      <c r="BM668" s="162" t="s">
        <v>1201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1202</v>
      </c>
      <c r="H669" s="166" t="s">
        <v>1</v>
      </c>
      <c r="I669" s="168"/>
      <c r="L669" s="164"/>
      <c r="M669" s="169"/>
      <c r="T669" s="170"/>
      <c r="W669" s="239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3" customFormat="1" x14ac:dyDescent="0.2">
      <c r="B670" s="171"/>
      <c r="D670" s="165" t="s">
        <v>169</v>
      </c>
      <c r="E670" s="172" t="s">
        <v>1</v>
      </c>
      <c r="F670" s="173" t="s">
        <v>1203</v>
      </c>
      <c r="H670" s="174">
        <v>80</v>
      </c>
      <c r="I670" s="175"/>
      <c r="L670" s="171"/>
      <c r="M670" s="176"/>
      <c r="T670" s="177"/>
      <c r="W670" s="240"/>
      <c r="AT670" s="172" t="s">
        <v>169</v>
      </c>
      <c r="AU670" s="172" t="s">
        <v>81</v>
      </c>
      <c r="AV670" s="13" t="s">
        <v>81</v>
      </c>
      <c r="AW670" s="13" t="s">
        <v>29</v>
      </c>
      <c r="AX670" s="13" t="s">
        <v>72</v>
      </c>
      <c r="AY670" s="172" t="s">
        <v>162</v>
      </c>
    </row>
    <row r="671" spans="2:65" s="12" customFormat="1" x14ac:dyDescent="0.2">
      <c r="B671" s="164"/>
      <c r="D671" s="165" t="s">
        <v>169</v>
      </c>
      <c r="E671" s="166" t="s">
        <v>1</v>
      </c>
      <c r="F671" s="167" t="s">
        <v>1204</v>
      </c>
      <c r="H671" s="166" t="s">
        <v>1</v>
      </c>
      <c r="I671" s="168"/>
      <c r="L671" s="164"/>
      <c r="M671" s="169"/>
      <c r="T671" s="170"/>
      <c r="W671" s="239"/>
      <c r="AT671" s="166" t="s">
        <v>169</v>
      </c>
      <c r="AU671" s="166" t="s">
        <v>81</v>
      </c>
      <c r="AV671" s="12" t="s">
        <v>77</v>
      </c>
      <c r="AW671" s="12" t="s">
        <v>29</v>
      </c>
      <c r="AX671" s="12" t="s">
        <v>72</v>
      </c>
      <c r="AY671" s="166" t="s">
        <v>162</v>
      </c>
    </row>
    <row r="672" spans="2:65" s="13" customFormat="1" x14ac:dyDescent="0.2">
      <c r="B672" s="171"/>
      <c r="D672" s="165" t="s">
        <v>169</v>
      </c>
      <c r="E672" s="172" t="s">
        <v>1</v>
      </c>
      <c r="F672" s="173" t="s">
        <v>1205</v>
      </c>
      <c r="H672" s="174">
        <v>40</v>
      </c>
      <c r="I672" s="175"/>
      <c r="L672" s="171"/>
      <c r="M672" s="176"/>
      <c r="T672" s="177"/>
      <c r="W672" s="240"/>
      <c r="AT672" s="172" t="s">
        <v>169</v>
      </c>
      <c r="AU672" s="172" t="s">
        <v>81</v>
      </c>
      <c r="AV672" s="13" t="s">
        <v>81</v>
      </c>
      <c r="AW672" s="13" t="s">
        <v>29</v>
      </c>
      <c r="AX672" s="13" t="s">
        <v>72</v>
      </c>
      <c r="AY672" s="172" t="s">
        <v>162</v>
      </c>
    </row>
    <row r="673" spans="2:51" s="15" customFormat="1" x14ac:dyDescent="0.2">
      <c r="B673" s="185"/>
      <c r="D673" s="165" t="s">
        <v>169</v>
      </c>
      <c r="E673" s="186" t="s">
        <v>1</v>
      </c>
      <c r="F673" s="187" t="s">
        <v>187</v>
      </c>
      <c r="H673" s="188">
        <v>120</v>
      </c>
      <c r="I673" s="189"/>
      <c r="L673" s="185"/>
      <c r="M673" s="190"/>
      <c r="T673" s="191"/>
      <c r="W673" s="241"/>
      <c r="AT673" s="186" t="s">
        <v>169</v>
      </c>
      <c r="AU673" s="186" t="s">
        <v>81</v>
      </c>
      <c r="AV673" s="15" t="s">
        <v>84</v>
      </c>
      <c r="AW673" s="15" t="s">
        <v>29</v>
      </c>
      <c r="AX673" s="15" t="s">
        <v>72</v>
      </c>
      <c r="AY673" s="186" t="s">
        <v>162</v>
      </c>
    </row>
    <row r="674" spans="2:51" s="12" customFormat="1" x14ac:dyDescent="0.2">
      <c r="B674" s="164"/>
      <c r="D674" s="165" t="s">
        <v>169</v>
      </c>
      <c r="E674" s="166" t="s">
        <v>1</v>
      </c>
      <c r="F674" s="167" t="s">
        <v>1206</v>
      </c>
      <c r="H674" s="166" t="s">
        <v>1</v>
      </c>
      <c r="I674" s="168"/>
      <c r="L674" s="164"/>
      <c r="M674" s="169"/>
      <c r="T674" s="170"/>
      <c r="W674" s="239"/>
      <c r="AT674" s="166" t="s">
        <v>169</v>
      </c>
      <c r="AU674" s="166" t="s">
        <v>81</v>
      </c>
      <c r="AV674" s="12" t="s">
        <v>77</v>
      </c>
      <c r="AW674" s="12" t="s">
        <v>29</v>
      </c>
      <c r="AX674" s="12" t="s">
        <v>72</v>
      </c>
      <c r="AY674" s="166" t="s">
        <v>162</v>
      </c>
    </row>
    <row r="675" spans="2:51" s="13" customFormat="1" x14ac:dyDescent="0.2">
      <c r="B675" s="171"/>
      <c r="D675" s="165" t="s">
        <v>169</v>
      </c>
      <c r="E675" s="172" t="s">
        <v>1</v>
      </c>
      <c r="F675" s="173" t="s">
        <v>1207</v>
      </c>
      <c r="H675" s="174">
        <v>4</v>
      </c>
      <c r="I675" s="175"/>
      <c r="L675" s="171"/>
      <c r="M675" s="176"/>
      <c r="T675" s="177"/>
      <c r="W675" s="240"/>
      <c r="AT675" s="172" t="s">
        <v>169</v>
      </c>
      <c r="AU675" s="172" t="s">
        <v>81</v>
      </c>
      <c r="AV675" s="13" t="s">
        <v>81</v>
      </c>
      <c r="AW675" s="13" t="s">
        <v>29</v>
      </c>
      <c r="AX675" s="13" t="s">
        <v>72</v>
      </c>
      <c r="AY675" s="172" t="s">
        <v>162</v>
      </c>
    </row>
    <row r="676" spans="2:51" s="12" customFormat="1" x14ac:dyDescent="0.2">
      <c r="B676" s="164"/>
      <c r="D676" s="165" t="s">
        <v>169</v>
      </c>
      <c r="E676" s="166" t="s">
        <v>1</v>
      </c>
      <c r="F676" s="167" t="s">
        <v>1208</v>
      </c>
      <c r="H676" s="166" t="s">
        <v>1</v>
      </c>
      <c r="I676" s="168"/>
      <c r="L676" s="164"/>
      <c r="M676" s="169"/>
      <c r="T676" s="170"/>
      <c r="W676" s="239"/>
      <c r="AT676" s="166" t="s">
        <v>169</v>
      </c>
      <c r="AU676" s="166" t="s">
        <v>81</v>
      </c>
      <c r="AV676" s="12" t="s">
        <v>77</v>
      </c>
      <c r="AW676" s="12" t="s">
        <v>29</v>
      </c>
      <c r="AX676" s="12" t="s">
        <v>72</v>
      </c>
      <c r="AY676" s="166" t="s">
        <v>162</v>
      </c>
    </row>
    <row r="677" spans="2:51" s="13" customFormat="1" x14ac:dyDescent="0.2">
      <c r="B677" s="171"/>
      <c r="D677" s="165" t="s">
        <v>169</v>
      </c>
      <c r="E677" s="172" t="s">
        <v>1</v>
      </c>
      <c r="F677" s="173" t="s">
        <v>1207</v>
      </c>
      <c r="H677" s="174">
        <v>4</v>
      </c>
      <c r="I677" s="175"/>
      <c r="L677" s="171"/>
      <c r="M677" s="176"/>
      <c r="T677" s="177"/>
      <c r="W677" s="240"/>
      <c r="AT677" s="172" t="s">
        <v>169</v>
      </c>
      <c r="AU677" s="172" t="s">
        <v>81</v>
      </c>
      <c r="AV677" s="13" t="s">
        <v>81</v>
      </c>
      <c r="AW677" s="13" t="s">
        <v>29</v>
      </c>
      <c r="AX677" s="13" t="s">
        <v>72</v>
      </c>
      <c r="AY677" s="172" t="s">
        <v>162</v>
      </c>
    </row>
    <row r="678" spans="2:51" s="12" customFormat="1" x14ac:dyDescent="0.2">
      <c r="B678" s="164"/>
      <c r="D678" s="165" t="s">
        <v>169</v>
      </c>
      <c r="E678" s="166" t="s">
        <v>1</v>
      </c>
      <c r="F678" s="167" t="s">
        <v>1209</v>
      </c>
      <c r="H678" s="166" t="s">
        <v>1</v>
      </c>
      <c r="I678" s="168"/>
      <c r="L678" s="164"/>
      <c r="M678" s="169"/>
      <c r="T678" s="170"/>
      <c r="W678" s="239"/>
      <c r="AT678" s="166" t="s">
        <v>169</v>
      </c>
      <c r="AU678" s="166" t="s">
        <v>81</v>
      </c>
      <c r="AV678" s="12" t="s">
        <v>77</v>
      </c>
      <c r="AW678" s="12" t="s">
        <v>29</v>
      </c>
      <c r="AX678" s="12" t="s">
        <v>72</v>
      </c>
      <c r="AY678" s="166" t="s">
        <v>162</v>
      </c>
    </row>
    <row r="679" spans="2:51" s="13" customFormat="1" x14ac:dyDescent="0.2">
      <c r="B679" s="171"/>
      <c r="D679" s="165" t="s">
        <v>169</v>
      </c>
      <c r="E679" s="172" t="s">
        <v>1</v>
      </c>
      <c r="F679" s="173" t="s">
        <v>1210</v>
      </c>
      <c r="H679" s="174">
        <v>16</v>
      </c>
      <c r="I679" s="175"/>
      <c r="L679" s="171"/>
      <c r="M679" s="176"/>
      <c r="T679" s="177"/>
      <c r="W679" s="240"/>
      <c r="AT679" s="172" t="s">
        <v>169</v>
      </c>
      <c r="AU679" s="172" t="s">
        <v>81</v>
      </c>
      <c r="AV679" s="13" t="s">
        <v>81</v>
      </c>
      <c r="AW679" s="13" t="s">
        <v>29</v>
      </c>
      <c r="AX679" s="13" t="s">
        <v>72</v>
      </c>
      <c r="AY679" s="172" t="s">
        <v>162</v>
      </c>
    </row>
    <row r="680" spans="2:51" s="12" customFormat="1" x14ac:dyDescent="0.2">
      <c r="B680" s="164"/>
      <c r="D680" s="165" t="s">
        <v>169</v>
      </c>
      <c r="E680" s="166" t="s">
        <v>1</v>
      </c>
      <c r="F680" s="167" t="s">
        <v>1211</v>
      </c>
      <c r="H680" s="166" t="s">
        <v>1</v>
      </c>
      <c r="I680" s="168"/>
      <c r="L680" s="164"/>
      <c r="M680" s="169"/>
      <c r="T680" s="170"/>
      <c r="W680" s="239"/>
      <c r="AT680" s="166" t="s">
        <v>169</v>
      </c>
      <c r="AU680" s="166" t="s">
        <v>81</v>
      </c>
      <c r="AV680" s="12" t="s">
        <v>77</v>
      </c>
      <c r="AW680" s="12" t="s">
        <v>29</v>
      </c>
      <c r="AX680" s="12" t="s">
        <v>72</v>
      </c>
      <c r="AY680" s="166" t="s">
        <v>162</v>
      </c>
    </row>
    <row r="681" spans="2:51" s="13" customFormat="1" x14ac:dyDescent="0.2">
      <c r="B681" s="171"/>
      <c r="D681" s="165" t="s">
        <v>169</v>
      </c>
      <c r="E681" s="172" t="s">
        <v>1</v>
      </c>
      <c r="F681" s="173" t="s">
        <v>1212</v>
      </c>
      <c r="H681" s="174">
        <v>8</v>
      </c>
      <c r="I681" s="175"/>
      <c r="L681" s="171"/>
      <c r="M681" s="176"/>
      <c r="T681" s="177"/>
      <c r="W681" s="240"/>
      <c r="AT681" s="172" t="s">
        <v>169</v>
      </c>
      <c r="AU681" s="172" t="s">
        <v>81</v>
      </c>
      <c r="AV681" s="13" t="s">
        <v>81</v>
      </c>
      <c r="AW681" s="13" t="s">
        <v>29</v>
      </c>
      <c r="AX681" s="13" t="s">
        <v>72</v>
      </c>
      <c r="AY681" s="172" t="s">
        <v>162</v>
      </c>
    </row>
    <row r="682" spans="2:51" s="15" customFormat="1" x14ac:dyDescent="0.2">
      <c r="B682" s="185"/>
      <c r="D682" s="165" t="s">
        <v>169</v>
      </c>
      <c r="E682" s="186" t="s">
        <v>1</v>
      </c>
      <c r="F682" s="187" t="s">
        <v>187</v>
      </c>
      <c r="H682" s="188">
        <v>32</v>
      </c>
      <c r="I682" s="189"/>
      <c r="L682" s="185"/>
      <c r="M682" s="190"/>
      <c r="T682" s="191"/>
      <c r="W682" s="241"/>
      <c r="AT682" s="186" t="s">
        <v>169</v>
      </c>
      <c r="AU682" s="186" t="s">
        <v>81</v>
      </c>
      <c r="AV682" s="15" t="s">
        <v>84</v>
      </c>
      <c r="AW682" s="15" t="s">
        <v>29</v>
      </c>
      <c r="AX682" s="15" t="s">
        <v>72</v>
      </c>
      <c r="AY682" s="186" t="s">
        <v>162</v>
      </c>
    </row>
    <row r="683" spans="2:51" s="12" customFormat="1" x14ac:dyDescent="0.2">
      <c r="B683" s="164"/>
      <c r="D683" s="165" t="s">
        <v>169</v>
      </c>
      <c r="E683" s="166" t="s">
        <v>1</v>
      </c>
      <c r="F683" s="167" t="s">
        <v>1213</v>
      </c>
      <c r="H683" s="166" t="s">
        <v>1</v>
      </c>
      <c r="I683" s="168"/>
      <c r="L683" s="164"/>
      <c r="M683" s="169"/>
      <c r="T683" s="170"/>
      <c r="W683" s="239"/>
      <c r="AT683" s="166" t="s">
        <v>169</v>
      </c>
      <c r="AU683" s="166" t="s">
        <v>81</v>
      </c>
      <c r="AV683" s="12" t="s">
        <v>77</v>
      </c>
      <c r="AW683" s="12" t="s">
        <v>29</v>
      </c>
      <c r="AX683" s="12" t="s">
        <v>72</v>
      </c>
      <c r="AY683" s="166" t="s">
        <v>162</v>
      </c>
    </row>
    <row r="684" spans="2:51" s="13" customFormat="1" x14ac:dyDescent="0.2">
      <c r="B684" s="171"/>
      <c r="D684" s="165" t="s">
        <v>169</v>
      </c>
      <c r="E684" s="172" t="s">
        <v>1</v>
      </c>
      <c r="F684" s="173" t="s">
        <v>1214</v>
      </c>
      <c r="H684" s="174">
        <v>2</v>
      </c>
      <c r="I684" s="175"/>
      <c r="L684" s="171"/>
      <c r="M684" s="176"/>
      <c r="T684" s="177"/>
      <c r="W684" s="240"/>
      <c r="AT684" s="172" t="s">
        <v>169</v>
      </c>
      <c r="AU684" s="172" t="s">
        <v>81</v>
      </c>
      <c r="AV684" s="13" t="s">
        <v>81</v>
      </c>
      <c r="AW684" s="13" t="s">
        <v>29</v>
      </c>
      <c r="AX684" s="13" t="s">
        <v>72</v>
      </c>
      <c r="AY684" s="172" t="s">
        <v>162</v>
      </c>
    </row>
    <row r="685" spans="2:51" s="12" customFormat="1" x14ac:dyDescent="0.2">
      <c r="B685" s="164"/>
      <c r="D685" s="165" t="s">
        <v>169</v>
      </c>
      <c r="E685" s="166" t="s">
        <v>1</v>
      </c>
      <c r="F685" s="167" t="s">
        <v>1215</v>
      </c>
      <c r="H685" s="166" t="s">
        <v>1</v>
      </c>
      <c r="I685" s="168"/>
      <c r="L685" s="164"/>
      <c r="M685" s="169"/>
      <c r="T685" s="170"/>
      <c r="W685" s="239"/>
      <c r="AT685" s="166" t="s">
        <v>169</v>
      </c>
      <c r="AU685" s="166" t="s">
        <v>81</v>
      </c>
      <c r="AV685" s="12" t="s">
        <v>77</v>
      </c>
      <c r="AW685" s="12" t="s">
        <v>29</v>
      </c>
      <c r="AX685" s="12" t="s">
        <v>72</v>
      </c>
      <c r="AY685" s="166" t="s">
        <v>162</v>
      </c>
    </row>
    <row r="686" spans="2:51" s="13" customFormat="1" x14ac:dyDescent="0.2">
      <c r="B686" s="171"/>
      <c r="D686" s="165" t="s">
        <v>169</v>
      </c>
      <c r="E686" s="172" t="s">
        <v>1</v>
      </c>
      <c r="F686" s="173" t="s">
        <v>1216</v>
      </c>
      <c r="H686" s="174">
        <v>172</v>
      </c>
      <c r="I686" s="175"/>
      <c r="L686" s="171"/>
      <c r="M686" s="176"/>
      <c r="T686" s="177"/>
      <c r="W686" s="240"/>
      <c r="AT686" s="172" t="s">
        <v>169</v>
      </c>
      <c r="AU686" s="172" t="s">
        <v>81</v>
      </c>
      <c r="AV686" s="13" t="s">
        <v>81</v>
      </c>
      <c r="AW686" s="13" t="s">
        <v>29</v>
      </c>
      <c r="AX686" s="13" t="s">
        <v>72</v>
      </c>
      <c r="AY686" s="172" t="s">
        <v>162</v>
      </c>
    </row>
    <row r="687" spans="2:51" s="12" customFormat="1" x14ac:dyDescent="0.2">
      <c r="B687" s="164"/>
      <c r="D687" s="165" t="s">
        <v>169</v>
      </c>
      <c r="E687" s="166" t="s">
        <v>1</v>
      </c>
      <c r="F687" s="167" t="s">
        <v>1217</v>
      </c>
      <c r="H687" s="166" t="s">
        <v>1</v>
      </c>
      <c r="I687" s="168"/>
      <c r="L687" s="164"/>
      <c r="M687" s="169"/>
      <c r="T687" s="170"/>
      <c r="W687" s="239"/>
      <c r="AT687" s="166" t="s">
        <v>169</v>
      </c>
      <c r="AU687" s="166" t="s">
        <v>81</v>
      </c>
      <c r="AV687" s="12" t="s">
        <v>77</v>
      </c>
      <c r="AW687" s="12" t="s">
        <v>29</v>
      </c>
      <c r="AX687" s="12" t="s">
        <v>72</v>
      </c>
      <c r="AY687" s="166" t="s">
        <v>162</v>
      </c>
    </row>
    <row r="688" spans="2:51" s="13" customFormat="1" x14ac:dyDescent="0.2">
      <c r="B688" s="171"/>
      <c r="D688" s="165" t="s">
        <v>169</v>
      </c>
      <c r="E688" s="172" t="s">
        <v>1</v>
      </c>
      <c r="F688" s="173" t="s">
        <v>1218</v>
      </c>
      <c r="H688" s="174">
        <v>12</v>
      </c>
      <c r="I688" s="175"/>
      <c r="L688" s="171"/>
      <c r="M688" s="176"/>
      <c r="T688" s="177"/>
      <c r="W688" s="240"/>
      <c r="AT688" s="172" t="s">
        <v>169</v>
      </c>
      <c r="AU688" s="172" t="s">
        <v>81</v>
      </c>
      <c r="AV688" s="13" t="s">
        <v>81</v>
      </c>
      <c r="AW688" s="13" t="s">
        <v>29</v>
      </c>
      <c r="AX688" s="13" t="s">
        <v>72</v>
      </c>
      <c r="AY688" s="172" t="s">
        <v>162</v>
      </c>
    </row>
    <row r="689" spans="2:65" s="12" customFormat="1" x14ac:dyDescent="0.2">
      <c r="B689" s="164"/>
      <c r="D689" s="165" t="s">
        <v>169</v>
      </c>
      <c r="E689" s="166" t="s">
        <v>1</v>
      </c>
      <c r="F689" s="167" t="s">
        <v>1219</v>
      </c>
      <c r="H689" s="166" t="s">
        <v>1</v>
      </c>
      <c r="I689" s="168"/>
      <c r="L689" s="164"/>
      <c r="M689" s="169"/>
      <c r="T689" s="170"/>
      <c r="W689" s="239"/>
      <c r="AT689" s="166" t="s">
        <v>169</v>
      </c>
      <c r="AU689" s="166" t="s">
        <v>81</v>
      </c>
      <c r="AV689" s="12" t="s">
        <v>77</v>
      </c>
      <c r="AW689" s="12" t="s">
        <v>29</v>
      </c>
      <c r="AX689" s="12" t="s">
        <v>72</v>
      </c>
      <c r="AY689" s="166" t="s">
        <v>162</v>
      </c>
    </row>
    <row r="690" spans="2:65" s="13" customFormat="1" x14ac:dyDescent="0.2">
      <c r="B690" s="171"/>
      <c r="D690" s="165" t="s">
        <v>169</v>
      </c>
      <c r="E690" s="172" t="s">
        <v>1</v>
      </c>
      <c r="F690" s="173" t="s">
        <v>1220</v>
      </c>
      <c r="H690" s="174">
        <v>6</v>
      </c>
      <c r="I690" s="175"/>
      <c r="L690" s="171"/>
      <c r="M690" s="176"/>
      <c r="T690" s="177"/>
      <c r="W690" s="240"/>
      <c r="AT690" s="172" t="s">
        <v>169</v>
      </c>
      <c r="AU690" s="172" t="s">
        <v>81</v>
      </c>
      <c r="AV690" s="13" t="s">
        <v>81</v>
      </c>
      <c r="AW690" s="13" t="s">
        <v>29</v>
      </c>
      <c r="AX690" s="13" t="s">
        <v>72</v>
      </c>
      <c r="AY690" s="172" t="s">
        <v>162</v>
      </c>
    </row>
    <row r="691" spans="2:65" s="12" customFormat="1" x14ac:dyDescent="0.2">
      <c r="B691" s="164"/>
      <c r="D691" s="165" t="s">
        <v>169</v>
      </c>
      <c r="E691" s="166" t="s">
        <v>1</v>
      </c>
      <c r="F691" s="167" t="s">
        <v>1221</v>
      </c>
      <c r="H691" s="166" t="s">
        <v>1</v>
      </c>
      <c r="I691" s="168"/>
      <c r="L691" s="164"/>
      <c r="M691" s="169"/>
      <c r="T691" s="170"/>
      <c r="W691" s="239"/>
      <c r="AT691" s="166" t="s">
        <v>169</v>
      </c>
      <c r="AU691" s="166" t="s">
        <v>81</v>
      </c>
      <c r="AV691" s="12" t="s">
        <v>77</v>
      </c>
      <c r="AW691" s="12" t="s">
        <v>29</v>
      </c>
      <c r="AX691" s="12" t="s">
        <v>72</v>
      </c>
      <c r="AY691" s="166" t="s">
        <v>162</v>
      </c>
    </row>
    <row r="692" spans="2:65" s="13" customFormat="1" x14ac:dyDescent="0.2">
      <c r="B692" s="171"/>
      <c r="D692" s="165" t="s">
        <v>169</v>
      </c>
      <c r="E692" s="172" t="s">
        <v>1</v>
      </c>
      <c r="F692" s="173" t="s">
        <v>1222</v>
      </c>
      <c r="H692" s="174">
        <v>24</v>
      </c>
      <c r="I692" s="175"/>
      <c r="L692" s="171"/>
      <c r="M692" s="176"/>
      <c r="T692" s="177"/>
      <c r="W692" s="240"/>
      <c r="AT692" s="172" t="s">
        <v>169</v>
      </c>
      <c r="AU692" s="172" t="s">
        <v>81</v>
      </c>
      <c r="AV692" s="13" t="s">
        <v>81</v>
      </c>
      <c r="AW692" s="13" t="s">
        <v>29</v>
      </c>
      <c r="AX692" s="13" t="s">
        <v>72</v>
      </c>
      <c r="AY692" s="172" t="s">
        <v>162</v>
      </c>
    </row>
    <row r="693" spans="2:65" s="12" customFormat="1" x14ac:dyDescent="0.2">
      <c r="B693" s="164"/>
      <c r="D693" s="165" t="s">
        <v>169</v>
      </c>
      <c r="E693" s="166" t="s">
        <v>1</v>
      </c>
      <c r="F693" s="167" t="s">
        <v>1223</v>
      </c>
      <c r="H693" s="166" t="s">
        <v>1</v>
      </c>
      <c r="I693" s="168"/>
      <c r="L693" s="164"/>
      <c r="M693" s="169"/>
      <c r="T693" s="170"/>
      <c r="W693" s="239"/>
      <c r="AT693" s="166" t="s">
        <v>169</v>
      </c>
      <c r="AU693" s="166" t="s">
        <v>81</v>
      </c>
      <c r="AV693" s="12" t="s">
        <v>77</v>
      </c>
      <c r="AW693" s="12" t="s">
        <v>29</v>
      </c>
      <c r="AX693" s="12" t="s">
        <v>72</v>
      </c>
      <c r="AY693" s="166" t="s">
        <v>162</v>
      </c>
    </row>
    <row r="694" spans="2:65" s="13" customFormat="1" x14ac:dyDescent="0.2">
      <c r="B694" s="171"/>
      <c r="D694" s="165" t="s">
        <v>169</v>
      </c>
      <c r="E694" s="172" t="s">
        <v>1</v>
      </c>
      <c r="F694" s="173" t="s">
        <v>1224</v>
      </c>
      <c r="H694" s="174">
        <v>30</v>
      </c>
      <c r="I694" s="175"/>
      <c r="L694" s="171"/>
      <c r="M694" s="176"/>
      <c r="T694" s="177"/>
      <c r="W694" s="240"/>
      <c r="AT694" s="172" t="s">
        <v>169</v>
      </c>
      <c r="AU694" s="172" t="s">
        <v>81</v>
      </c>
      <c r="AV694" s="13" t="s">
        <v>81</v>
      </c>
      <c r="AW694" s="13" t="s">
        <v>29</v>
      </c>
      <c r="AX694" s="13" t="s">
        <v>72</v>
      </c>
      <c r="AY694" s="172" t="s">
        <v>162</v>
      </c>
    </row>
    <row r="695" spans="2:65" s="15" customFormat="1" x14ac:dyDescent="0.2">
      <c r="B695" s="185"/>
      <c r="D695" s="165" t="s">
        <v>169</v>
      </c>
      <c r="E695" s="186" t="s">
        <v>1</v>
      </c>
      <c r="F695" s="187" t="s">
        <v>187</v>
      </c>
      <c r="H695" s="188">
        <v>246</v>
      </c>
      <c r="I695" s="189"/>
      <c r="L695" s="185"/>
      <c r="M695" s="190"/>
      <c r="T695" s="191"/>
      <c r="W695" s="241"/>
      <c r="AT695" s="186" t="s">
        <v>169</v>
      </c>
      <c r="AU695" s="186" t="s">
        <v>81</v>
      </c>
      <c r="AV695" s="15" t="s">
        <v>84</v>
      </c>
      <c r="AW695" s="15" t="s">
        <v>29</v>
      </c>
      <c r="AX695" s="15" t="s">
        <v>72</v>
      </c>
      <c r="AY695" s="186" t="s">
        <v>162</v>
      </c>
    </row>
    <row r="696" spans="2:65" s="12" customFormat="1" x14ac:dyDescent="0.2">
      <c r="B696" s="164"/>
      <c r="D696" s="165" t="s">
        <v>169</v>
      </c>
      <c r="E696" s="166" t="s">
        <v>1</v>
      </c>
      <c r="F696" s="167" t="s">
        <v>1225</v>
      </c>
      <c r="H696" s="166" t="s">
        <v>1</v>
      </c>
      <c r="I696" s="168"/>
      <c r="L696" s="164"/>
      <c r="M696" s="169"/>
      <c r="T696" s="170"/>
      <c r="W696" s="239"/>
      <c r="AT696" s="166" t="s">
        <v>169</v>
      </c>
      <c r="AU696" s="166" t="s">
        <v>81</v>
      </c>
      <c r="AV696" s="12" t="s">
        <v>77</v>
      </c>
      <c r="AW696" s="12" t="s">
        <v>29</v>
      </c>
      <c r="AX696" s="12" t="s">
        <v>72</v>
      </c>
      <c r="AY696" s="166" t="s">
        <v>162</v>
      </c>
    </row>
    <row r="697" spans="2:65" s="13" customFormat="1" x14ac:dyDescent="0.2">
      <c r="B697" s="171"/>
      <c r="D697" s="165" t="s">
        <v>169</v>
      </c>
      <c r="E697" s="172" t="s">
        <v>1</v>
      </c>
      <c r="F697" s="173" t="s">
        <v>77</v>
      </c>
      <c r="H697" s="174">
        <v>1</v>
      </c>
      <c r="I697" s="175"/>
      <c r="L697" s="171"/>
      <c r="M697" s="176"/>
      <c r="T697" s="177"/>
      <c r="W697" s="240"/>
      <c r="AT697" s="172" t="s">
        <v>169</v>
      </c>
      <c r="AU697" s="172" t="s">
        <v>81</v>
      </c>
      <c r="AV697" s="13" t="s">
        <v>81</v>
      </c>
      <c r="AW697" s="13" t="s">
        <v>29</v>
      </c>
      <c r="AX697" s="13" t="s">
        <v>72</v>
      </c>
      <c r="AY697" s="172" t="s">
        <v>162</v>
      </c>
    </row>
    <row r="698" spans="2:65" s="15" customFormat="1" x14ac:dyDescent="0.2">
      <c r="B698" s="185"/>
      <c r="D698" s="165" t="s">
        <v>169</v>
      </c>
      <c r="E698" s="186" t="s">
        <v>1</v>
      </c>
      <c r="F698" s="187" t="s">
        <v>187</v>
      </c>
      <c r="H698" s="188">
        <v>1</v>
      </c>
      <c r="I698" s="189"/>
      <c r="L698" s="185"/>
      <c r="M698" s="190"/>
      <c r="T698" s="191"/>
      <c r="W698" s="241"/>
      <c r="AT698" s="186" t="s">
        <v>169</v>
      </c>
      <c r="AU698" s="186" t="s">
        <v>81</v>
      </c>
      <c r="AV698" s="15" t="s">
        <v>84</v>
      </c>
      <c r="AW698" s="15" t="s">
        <v>29</v>
      </c>
      <c r="AX698" s="15" t="s">
        <v>72</v>
      </c>
      <c r="AY698" s="186" t="s">
        <v>162</v>
      </c>
    </row>
    <row r="699" spans="2:65" s="14" customFormat="1" x14ac:dyDescent="0.2">
      <c r="B699" s="178"/>
      <c r="D699" s="165" t="s">
        <v>169</v>
      </c>
      <c r="E699" s="179" t="s">
        <v>1</v>
      </c>
      <c r="F699" s="180" t="s">
        <v>174</v>
      </c>
      <c r="H699" s="181">
        <v>399</v>
      </c>
      <c r="I699" s="182"/>
      <c r="L699" s="178"/>
      <c r="M699" s="183"/>
      <c r="T699" s="184"/>
      <c r="W699" s="242"/>
      <c r="AT699" s="179" t="s">
        <v>169</v>
      </c>
      <c r="AU699" s="179" t="s">
        <v>81</v>
      </c>
      <c r="AV699" s="14" t="s">
        <v>87</v>
      </c>
      <c r="AW699" s="14" t="s">
        <v>29</v>
      </c>
      <c r="AX699" s="14" t="s">
        <v>77</v>
      </c>
      <c r="AY699" s="179" t="s">
        <v>162</v>
      </c>
    </row>
    <row r="700" spans="2:65" s="1" customFormat="1" ht="24.2" customHeight="1" x14ac:dyDescent="0.2">
      <c r="B700" s="121"/>
      <c r="C700" s="151" t="s">
        <v>406</v>
      </c>
      <c r="D700" s="151" t="s">
        <v>164</v>
      </c>
      <c r="E700" s="152" t="s">
        <v>345</v>
      </c>
      <c r="F700" s="153" t="s">
        <v>346</v>
      </c>
      <c r="G700" s="154" t="s">
        <v>340</v>
      </c>
      <c r="H700" s="155">
        <v>3</v>
      </c>
      <c r="I700" s="156"/>
      <c r="J700" s="157">
        <f>ROUND(I700*H700,2)</f>
        <v>0</v>
      </c>
      <c r="K700" s="158"/>
      <c r="L700" s="32"/>
      <c r="M700" s="159" t="s">
        <v>1</v>
      </c>
      <c r="N700" s="120" t="s">
        <v>38</v>
      </c>
      <c r="P700" s="160">
        <f>O700*H700</f>
        <v>0</v>
      </c>
      <c r="Q700" s="160">
        <v>0</v>
      </c>
      <c r="R700" s="160">
        <f>Q700*H700</f>
        <v>0</v>
      </c>
      <c r="S700" s="160">
        <v>1.6E-2</v>
      </c>
      <c r="T700" s="161">
        <f>S700*H700</f>
        <v>4.8000000000000001E-2</v>
      </c>
      <c r="W700" s="245"/>
      <c r="AR700" s="162" t="s">
        <v>87</v>
      </c>
      <c r="AT700" s="162" t="s">
        <v>164</v>
      </c>
      <c r="AU700" s="162" t="s">
        <v>81</v>
      </c>
      <c r="AY700" s="17" t="s">
        <v>162</v>
      </c>
      <c r="BE700" s="163">
        <f>IF(N700="základná",J700,0)</f>
        <v>0</v>
      </c>
      <c r="BF700" s="163">
        <f>IF(N700="znížená",J700,0)</f>
        <v>0</v>
      </c>
      <c r="BG700" s="163">
        <f>IF(N700="zákl. prenesená",J700,0)</f>
        <v>0</v>
      </c>
      <c r="BH700" s="163">
        <f>IF(N700="zníž. prenesená",J700,0)</f>
        <v>0</v>
      </c>
      <c r="BI700" s="163">
        <f>IF(N700="nulová",J700,0)</f>
        <v>0</v>
      </c>
      <c r="BJ700" s="17" t="s">
        <v>81</v>
      </c>
      <c r="BK700" s="163">
        <f>ROUND(I700*H700,2)</f>
        <v>0</v>
      </c>
      <c r="BL700" s="17" t="s">
        <v>87</v>
      </c>
      <c r="BM700" s="162" t="s">
        <v>1226</v>
      </c>
    </row>
    <row r="701" spans="2:65" s="12" customFormat="1" x14ac:dyDescent="0.2">
      <c r="B701" s="164"/>
      <c r="D701" s="165" t="s">
        <v>169</v>
      </c>
      <c r="E701" s="166" t="s">
        <v>1</v>
      </c>
      <c r="F701" s="167" t="s">
        <v>1227</v>
      </c>
      <c r="H701" s="166" t="s">
        <v>1</v>
      </c>
      <c r="I701" s="168"/>
      <c r="L701" s="164"/>
      <c r="M701" s="169"/>
      <c r="T701" s="170"/>
      <c r="W701" s="239"/>
      <c r="AT701" s="166" t="s">
        <v>169</v>
      </c>
      <c r="AU701" s="166" t="s">
        <v>81</v>
      </c>
      <c r="AV701" s="12" t="s">
        <v>77</v>
      </c>
      <c r="AW701" s="12" t="s">
        <v>29</v>
      </c>
      <c r="AX701" s="12" t="s">
        <v>72</v>
      </c>
      <c r="AY701" s="166" t="s">
        <v>162</v>
      </c>
    </row>
    <row r="702" spans="2:65" s="13" customFormat="1" x14ac:dyDescent="0.2">
      <c r="B702" s="171"/>
      <c r="D702" s="165" t="s">
        <v>169</v>
      </c>
      <c r="E702" s="172" t="s">
        <v>1</v>
      </c>
      <c r="F702" s="173" t="s">
        <v>77</v>
      </c>
      <c r="H702" s="174">
        <v>1</v>
      </c>
      <c r="I702" s="175"/>
      <c r="L702" s="171"/>
      <c r="M702" s="176"/>
      <c r="T702" s="177"/>
      <c r="W702" s="240"/>
      <c r="AT702" s="172" t="s">
        <v>169</v>
      </c>
      <c r="AU702" s="172" t="s">
        <v>81</v>
      </c>
      <c r="AV702" s="13" t="s">
        <v>81</v>
      </c>
      <c r="AW702" s="13" t="s">
        <v>29</v>
      </c>
      <c r="AX702" s="13" t="s">
        <v>72</v>
      </c>
      <c r="AY702" s="172" t="s">
        <v>162</v>
      </c>
    </row>
    <row r="703" spans="2:65" s="12" customFormat="1" x14ac:dyDescent="0.2">
      <c r="B703" s="164"/>
      <c r="D703" s="165" t="s">
        <v>169</v>
      </c>
      <c r="E703" s="166" t="s">
        <v>1</v>
      </c>
      <c r="F703" s="167" t="s">
        <v>1225</v>
      </c>
      <c r="H703" s="166" t="s">
        <v>1</v>
      </c>
      <c r="I703" s="168"/>
      <c r="L703" s="164"/>
      <c r="M703" s="169"/>
      <c r="T703" s="170"/>
      <c r="W703" s="239"/>
      <c r="AT703" s="166" t="s">
        <v>169</v>
      </c>
      <c r="AU703" s="166" t="s">
        <v>81</v>
      </c>
      <c r="AV703" s="12" t="s">
        <v>77</v>
      </c>
      <c r="AW703" s="12" t="s">
        <v>29</v>
      </c>
      <c r="AX703" s="12" t="s">
        <v>72</v>
      </c>
      <c r="AY703" s="166" t="s">
        <v>162</v>
      </c>
    </row>
    <row r="704" spans="2:65" s="13" customFormat="1" x14ac:dyDescent="0.2">
      <c r="B704" s="171"/>
      <c r="D704" s="165" t="s">
        <v>169</v>
      </c>
      <c r="E704" s="172" t="s">
        <v>1</v>
      </c>
      <c r="F704" s="173" t="s">
        <v>81</v>
      </c>
      <c r="H704" s="174">
        <v>2</v>
      </c>
      <c r="I704" s="175"/>
      <c r="L704" s="171"/>
      <c r="M704" s="176"/>
      <c r="T704" s="177"/>
      <c r="W704" s="240"/>
      <c r="AT704" s="172" t="s">
        <v>169</v>
      </c>
      <c r="AU704" s="172" t="s">
        <v>81</v>
      </c>
      <c r="AV704" s="13" t="s">
        <v>81</v>
      </c>
      <c r="AW704" s="13" t="s">
        <v>29</v>
      </c>
      <c r="AX704" s="13" t="s">
        <v>72</v>
      </c>
      <c r="AY704" s="172" t="s">
        <v>162</v>
      </c>
    </row>
    <row r="705" spans="2:65" s="14" customFormat="1" x14ac:dyDescent="0.2">
      <c r="B705" s="178"/>
      <c r="D705" s="165" t="s">
        <v>169</v>
      </c>
      <c r="E705" s="179" t="s">
        <v>1</v>
      </c>
      <c r="F705" s="180" t="s">
        <v>174</v>
      </c>
      <c r="H705" s="181">
        <v>3</v>
      </c>
      <c r="I705" s="182"/>
      <c r="L705" s="178"/>
      <c r="M705" s="183"/>
      <c r="T705" s="184"/>
      <c r="W705" s="242"/>
      <c r="AT705" s="179" t="s">
        <v>169</v>
      </c>
      <c r="AU705" s="179" t="s">
        <v>81</v>
      </c>
      <c r="AV705" s="14" t="s">
        <v>87</v>
      </c>
      <c r="AW705" s="14" t="s">
        <v>29</v>
      </c>
      <c r="AX705" s="14" t="s">
        <v>77</v>
      </c>
      <c r="AY705" s="179" t="s">
        <v>162</v>
      </c>
    </row>
    <row r="706" spans="2:65" s="1" customFormat="1" ht="24.2" customHeight="1" x14ac:dyDescent="0.2">
      <c r="B706" s="121"/>
      <c r="C706" s="151" t="s">
        <v>414</v>
      </c>
      <c r="D706" s="151" t="s">
        <v>164</v>
      </c>
      <c r="E706" s="152" t="s">
        <v>782</v>
      </c>
      <c r="F706" s="153" t="s">
        <v>783</v>
      </c>
      <c r="G706" s="154" t="s">
        <v>167</v>
      </c>
      <c r="H706" s="155">
        <v>50.4</v>
      </c>
      <c r="I706" s="156"/>
      <c r="J706" s="157">
        <f>ROUND(I706*H706,2)</f>
        <v>0</v>
      </c>
      <c r="K706" s="158"/>
      <c r="L706" s="32"/>
      <c r="M706" s="159" t="s">
        <v>1</v>
      </c>
      <c r="N706" s="120" t="s">
        <v>38</v>
      </c>
      <c r="P706" s="160">
        <f>O706*H706</f>
        <v>0</v>
      </c>
      <c r="Q706" s="160">
        <v>0</v>
      </c>
      <c r="R706" s="160">
        <f>Q706*H706</f>
        <v>0</v>
      </c>
      <c r="S706" s="160">
        <v>4.1000000000000009E-2</v>
      </c>
      <c r="T706" s="161">
        <f>S706*H706</f>
        <v>2.0664000000000002</v>
      </c>
      <c r="W706" s="251"/>
      <c r="AR706" s="162" t="s">
        <v>87</v>
      </c>
      <c r="AT706" s="162" t="s">
        <v>164</v>
      </c>
      <c r="AU706" s="162" t="s">
        <v>81</v>
      </c>
      <c r="AY706" s="17" t="s">
        <v>162</v>
      </c>
      <c r="BE706" s="163">
        <f>IF(N706="základná",J706,0)</f>
        <v>0</v>
      </c>
      <c r="BF706" s="163">
        <f>IF(N706="znížená",J706,0)</f>
        <v>0</v>
      </c>
      <c r="BG706" s="163">
        <f>IF(N706="zákl. prenesená",J706,0)</f>
        <v>0</v>
      </c>
      <c r="BH706" s="163">
        <f>IF(N706="zníž. prenesená",J706,0)</f>
        <v>0</v>
      </c>
      <c r="BI706" s="163">
        <f>IF(N706="nulová",J706,0)</f>
        <v>0</v>
      </c>
      <c r="BJ706" s="17" t="s">
        <v>81</v>
      </c>
      <c r="BK706" s="163">
        <f>ROUND(I706*H706,2)</f>
        <v>0</v>
      </c>
      <c r="BL706" s="17" t="s">
        <v>87</v>
      </c>
      <c r="BM706" s="162" t="s">
        <v>1228</v>
      </c>
    </row>
    <row r="707" spans="2:65" s="12" customFormat="1" x14ac:dyDescent="0.2">
      <c r="B707" s="164"/>
      <c r="D707" s="165" t="s">
        <v>169</v>
      </c>
      <c r="E707" s="166" t="s">
        <v>1</v>
      </c>
      <c r="F707" s="167" t="s">
        <v>973</v>
      </c>
      <c r="H707" s="166" t="s">
        <v>1</v>
      </c>
      <c r="I707" s="168"/>
      <c r="L707" s="164"/>
      <c r="M707" s="169"/>
      <c r="T707" s="170"/>
      <c r="W707" s="252"/>
      <c r="AT707" s="166" t="s">
        <v>169</v>
      </c>
      <c r="AU707" s="166" t="s">
        <v>81</v>
      </c>
      <c r="AV707" s="12" t="s">
        <v>77</v>
      </c>
      <c r="AW707" s="12" t="s">
        <v>29</v>
      </c>
      <c r="AX707" s="12" t="s">
        <v>72</v>
      </c>
      <c r="AY707" s="166" t="s">
        <v>162</v>
      </c>
    </row>
    <row r="708" spans="2:65" s="13" customFormat="1" x14ac:dyDescent="0.2">
      <c r="B708" s="171"/>
      <c r="D708" s="165" t="s">
        <v>169</v>
      </c>
      <c r="E708" s="172" t="s">
        <v>1</v>
      </c>
      <c r="F708" s="173" t="s">
        <v>974</v>
      </c>
      <c r="H708" s="174">
        <v>33.6</v>
      </c>
      <c r="I708" s="175"/>
      <c r="L708" s="171"/>
      <c r="M708" s="176"/>
      <c r="T708" s="177"/>
      <c r="W708" s="240"/>
      <c r="AT708" s="172" t="s">
        <v>169</v>
      </c>
      <c r="AU708" s="172" t="s">
        <v>81</v>
      </c>
      <c r="AV708" s="13" t="s">
        <v>81</v>
      </c>
      <c r="AW708" s="13" t="s">
        <v>29</v>
      </c>
      <c r="AX708" s="13" t="s">
        <v>72</v>
      </c>
      <c r="AY708" s="172" t="s">
        <v>162</v>
      </c>
    </row>
    <row r="709" spans="2:65" s="12" customFormat="1" x14ac:dyDescent="0.2">
      <c r="B709" s="164"/>
      <c r="D709" s="165" t="s">
        <v>169</v>
      </c>
      <c r="E709" s="166" t="s">
        <v>1</v>
      </c>
      <c r="F709" s="167" t="s">
        <v>975</v>
      </c>
      <c r="H709" s="166" t="s">
        <v>1</v>
      </c>
      <c r="I709" s="168"/>
      <c r="L709" s="164"/>
      <c r="M709" s="169"/>
      <c r="T709" s="170"/>
      <c r="W709" s="239"/>
      <c r="AT709" s="166" t="s">
        <v>169</v>
      </c>
      <c r="AU709" s="166" t="s">
        <v>81</v>
      </c>
      <c r="AV709" s="12" t="s">
        <v>77</v>
      </c>
      <c r="AW709" s="12" t="s">
        <v>29</v>
      </c>
      <c r="AX709" s="12" t="s">
        <v>72</v>
      </c>
      <c r="AY709" s="166" t="s">
        <v>162</v>
      </c>
    </row>
    <row r="710" spans="2:65" s="13" customFormat="1" x14ac:dyDescent="0.2">
      <c r="B710" s="171"/>
      <c r="D710" s="165" t="s">
        <v>169</v>
      </c>
      <c r="E710" s="172" t="s">
        <v>1</v>
      </c>
      <c r="F710" s="173" t="s">
        <v>976</v>
      </c>
      <c r="H710" s="174">
        <v>16.8</v>
      </c>
      <c r="I710" s="175"/>
      <c r="L710" s="171"/>
      <c r="M710" s="176"/>
      <c r="T710" s="177"/>
      <c r="W710" s="240"/>
      <c r="AT710" s="172" t="s">
        <v>169</v>
      </c>
      <c r="AU710" s="172" t="s">
        <v>81</v>
      </c>
      <c r="AV710" s="13" t="s">
        <v>81</v>
      </c>
      <c r="AW710" s="13" t="s">
        <v>29</v>
      </c>
      <c r="AX710" s="13" t="s">
        <v>72</v>
      </c>
      <c r="AY710" s="172" t="s">
        <v>162</v>
      </c>
    </row>
    <row r="711" spans="2:65" s="14" customFormat="1" x14ac:dyDescent="0.2">
      <c r="B711" s="178"/>
      <c r="D711" s="165" t="s">
        <v>169</v>
      </c>
      <c r="E711" s="179" t="s">
        <v>1</v>
      </c>
      <c r="F711" s="180" t="s">
        <v>174</v>
      </c>
      <c r="H711" s="181">
        <v>50.4</v>
      </c>
      <c r="I711" s="182"/>
      <c r="L711" s="178"/>
      <c r="M711" s="183"/>
      <c r="T711" s="184"/>
      <c r="W711" s="248"/>
      <c r="AT711" s="179" t="s">
        <v>169</v>
      </c>
      <c r="AU711" s="179" t="s">
        <v>81</v>
      </c>
      <c r="AV711" s="14" t="s">
        <v>87</v>
      </c>
      <c r="AW711" s="14" t="s">
        <v>29</v>
      </c>
      <c r="AX711" s="14" t="s">
        <v>77</v>
      </c>
      <c r="AY711" s="179" t="s">
        <v>162</v>
      </c>
    </row>
    <row r="712" spans="2:65" s="1" customFormat="1" ht="24.2" customHeight="1" x14ac:dyDescent="0.2">
      <c r="B712" s="121"/>
      <c r="C712" s="151" t="s">
        <v>422</v>
      </c>
      <c r="D712" s="151" t="s">
        <v>164</v>
      </c>
      <c r="E712" s="152" t="s">
        <v>351</v>
      </c>
      <c r="F712" s="153" t="s">
        <v>352</v>
      </c>
      <c r="G712" s="154" t="s">
        <v>167</v>
      </c>
      <c r="H712" s="155">
        <v>29.94</v>
      </c>
      <c r="I712" s="156"/>
      <c r="J712" s="157">
        <f>ROUND(I712*H712,2)</f>
        <v>0</v>
      </c>
      <c r="K712" s="158"/>
      <c r="L712" s="32"/>
      <c r="M712" s="159" t="s">
        <v>1</v>
      </c>
      <c r="N712" s="120" t="s">
        <v>38</v>
      </c>
      <c r="P712" s="160">
        <f>O712*H712</f>
        <v>0</v>
      </c>
      <c r="Q712" s="160">
        <v>0</v>
      </c>
      <c r="R712" s="160">
        <f>Q712*H712</f>
        <v>0</v>
      </c>
      <c r="S712" s="160">
        <v>3.1E-2</v>
      </c>
      <c r="T712" s="161">
        <f>S712*H712</f>
        <v>0.92814000000000008</v>
      </c>
      <c r="W712" s="233"/>
      <c r="AR712" s="162" t="s">
        <v>87</v>
      </c>
      <c r="AT712" s="162" t="s">
        <v>164</v>
      </c>
      <c r="AU712" s="162" t="s">
        <v>81</v>
      </c>
      <c r="AY712" s="17" t="s">
        <v>162</v>
      </c>
      <c r="BE712" s="163">
        <f>IF(N712="základná",J712,0)</f>
        <v>0</v>
      </c>
      <c r="BF712" s="163">
        <f>IF(N712="znížená",J712,0)</f>
        <v>0</v>
      </c>
      <c r="BG712" s="163">
        <f>IF(N712="zákl. prenesená",J712,0)</f>
        <v>0</v>
      </c>
      <c r="BH712" s="163">
        <f>IF(N712="zníž. prenesená",J712,0)</f>
        <v>0</v>
      </c>
      <c r="BI712" s="163">
        <f>IF(N712="nulová",J712,0)</f>
        <v>0</v>
      </c>
      <c r="BJ712" s="17" t="s">
        <v>81</v>
      </c>
      <c r="BK712" s="163">
        <f>ROUND(I712*H712,2)</f>
        <v>0</v>
      </c>
      <c r="BL712" s="17" t="s">
        <v>87</v>
      </c>
      <c r="BM712" s="162" t="s">
        <v>1229</v>
      </c>
    </row>
    <row r="713" spans="2:65" s="12" customFormat="1" x14ac:dyDescent="0.2">
      <c r="B713" s="164"/>
      <c r="D713" s="165" t="s">
        <v>169</v>
      </c>
      <c r="E713" s="166" t="s">
        <v>1</v>
      </c>
      <c r="F713" s="167" t="s">
        <v>961</v>
      </c>
      <c r="H713" s="166" t="s">
        <v>1</v>
      </c>
      <c r="I713" s="168"/>
      <c r="L713" s="164"/>
      <c r="M713" s="169"/>
      <c r="T713" s="170"/>
      <c r="W713" s="252"/>
      <c r="AT713" s="166" t="s">
        <v>169</v>
      </c>
      <c r="AU713" s="166" t="s">
        <v>81</v>
      </c>
      <c r="AV713" s="12" t="s">
        <v>77</v>
      </c>
      <c r="AW713" s="12" t="s">
        <v>29</v>
      </c>
      <c r="AX713" s="12" t="s">
        <v>72</v>
      </c>
      <c r="AY713" s="166" t="s">
        <v>162</v>
      </c>
    </row>
    <row r="714" spans="2:65" s="13" customFormat="1" x14ac:dyDescent="0.2">
      <c r="B714" s="171"/>
      <c r="D714" s="165" t="s">
        <v>169</v>
      </c>
      <c r="E714" s="172" t="s">
        <v>1</v>
      </c>
      <c r="F714" s="173" t="s">
        <v>962</v>
      </c>
      <c r="H714" s="174">
        <v>3.6</v>
      </c>
      <c r="I714" s="175"/>
      <c r="L714" s="171"/>
      <c r="M714" s="176"/>
      <c r="T714" s="177"/>
      <c r="W714" s="240"/>
      <c r="AT714" s="172" t="s">
        <v>169</v>
      </c>
      <c r="AU714" s="172" t="s">
        <v>81</v>
      </c>
      <c r="AV714" s="13" t="s">
        <v>81</v>
      </c>
      <c r="AW714" s="13" t="s">
        <v>29</v>
      </c>
      <c r="AX714" s="13" t="s">
        <v>72</v>
      </c>
      <c r="AY714" s="172" t="s">
        <v>162</v>
      </c>
    </row>
    <row r="715" spans="2:65" s="12" customFormat="1" x14ac:dyDescent="0.2">
      <c r="B715" s="164"/>
      <c r="D715" s="165" t="s">
        <v>169</v>
      </c>
      <c r="E715" s="166" t="s">
        <v>1</v>
      </c>
      <c r="F715" s="167" t="s">
        <v>963</v>
      </c>
      <c r="H715" s="166" t="s">
        <v>1</v>
      </c>
      <c r="I715" s="168"/>
      <c r="L715" s="164"/>
      <c r="M715" s="169"/>
      <c r="T715" s="170"/>
      <c r="W715" s="239"/>
      <c r="AT715" s="166" t="s">
        <v>169</v>
      </c>
      <c r="AU715" s="166" t="s">
        <v>81</v>
      </c>
      <c r="AV715" s="12" t="s">
        <v>77</v>
      </c>
      <c r="AW715" s="12" t="s">
        <v>29</v>
      </c>
      <c r="AX715" s="12" t="s">
        <v>72</v>
      </c>
      <c r="AY715" s="166" t="s">
        <v>162</v>
      </c>
    </row>
    <row r="716" spans="2:65" s="13" customFormat="1" x14ac:dyDescent="0.2">
      <c r="B716" s="171"/>
      <c r="D716" s="165" t="s">
        <v>169</v>
      </c>
      <c r="E716" s="172" t="s">
        <v>1</v>
      </c>
      <c r="F716" s="173" t="s">
        <v>964</v>
      </c>
      <c r="H716" s="174">
        <v>3.24</v>
      </c>
      <c r="I716" s="175"/>
      <c r="L716" s="171"/>
      <c r="M716" s="176"/>
      <c r="T716" s="177"/>
      <c r="W716" s="240"/>
      <c r="AT716" s="172" t="s">
        <v>169</v>
      </c>
      <c r="AU716" s="172" t="s">
        <v>81</v>
      </c>
      <c r="AV716" s="13" t="s">
        <v>81</v>
      </c>
      <c r="AW716" s="13" t="s">
        <v>29</v>
      </c>
      <c r="AX716" s="13" t="s">
        <v>72</v>
      </c>
      <c r="AY716" s="172" t="s">
        <v>162</v>
      </c>
    </row>
    <row r="717" spans="2:65" s="12" customFormat="1" x14ac:dyDescent="0.2">
      <c r="B717" s="164"/>
      <c r="D717" s="165" t="s">
        <v>169</v>
      </c>
      <c r="E717" s="166" t="s">
        <v>1</v>
      </c>
      <c r="F717" s="167" t="s">
        <v>977</v>
      </c>
      <c r="H717" s="166" t="s">
        <v>1</v>
      </c>
      <c r="I717" s="168"/>
      <c r="L717" s="164"/>
      <c r="M717" s="169"/>
      <c r="T717" s="170"/>
      <c r="W717" s="239"/>
      <c r="AT717" s="166" t="s">
        <v>169</v>
      </c>
      <c r="AU717" s="166" t="s">
        <v>81</v>
      </c>
      <c r="AV717" s="12" t="s">
        <v>77</v>
      </c>
      <c r="AW717" s="12" t="s">
        <v>29</v>
      </c>
      <c r="AX717" s="12" t="s">
        <v>72</v>
      </c>
      <c r="AY717" s="166" t="s">
        <v>162</v>
      </c>
    </row>
    <row r="718" spans="2:65" s="13" customFormat="1" x14ac:dyDescent="0.2">
      <c r="B718" s="171"/>
      <c r="D718" s="165" t="s">
        <v>169</v>
      </c>
      <c r="E718" s="172" t="s">
        <v>1</v>
      </c>
      <c r="F718" s="173" t="s">
        <v>978</v>
      </c>
      <c r="H718" s="174">
        <v>15.4</v>
      </c>
      <c r="I718" s="175"/>
      <c r="L718" s="171"/>
      <c r="M718" s="176"/>
      <c r="T718" s="177"/>
      <c r="W718" s="240"/>
      <c r="AT718" s="172" t="s">
        <v>169</v>
      </c>
      <c r="AU718" s="172" t="s">
        <v>81</v>
      </c>
      <c r="AV718" s="13" t="s">
        <v>81</v>
      </c>
      <c r="AW718" s="13" t="s">
        <v>29</v>
      </c>
      <c r="AX718" s="13" t="s">
        <v>72</v>
      </c>
      <c r="AY718" s="172" t="s">
        <v>162</v>
      </c>
    </row>
    <row r="719" spans="2:65" s="12" customFormat="1" x14ac:dyDescent="0.2">
      <c r="B719" s="164"/>
      <c r="D719" s="165" t="s">
        <v>169</v>
      </c>
      <c r="E719" s="166" t="s">
        <v>1</v>
      </c>
      <c r="F719" s="167" t="s">
        <v>979</v>
      </c>
      <c r="H719" s="166" t="s">
        <v>1</v>
      </c>
      <c r="I719" s="168"/>
      <c r="L719" s="164"/>
      <c r="M719" s="169"/>
      <c r="T719" s="170"/>
      <c r="W719" s="239"/>
      <c r="AT719" s="166" t="s">
        <v>169</v>
      </c>
      <c r="AU719" s="166" t="s">
        <v>81</v>
      </c>
      <c r="AV719" s="12" t="s">
        <v>77</v>
      </c>
      <c r="AW719" s="12" t="s">
        <v>29</v>
      </c>
      <c r="AX719" s="12" t="s">
        <v>72</v>
      </c>
      <c r="AY719" s="166" t="s">
        <v>162</v>
      </c>
    </row>
    <row r="720" spans="2:65" s="13" customFormat="1" x14ac:dyDescent="0.2">
      <c r="B720" s="171"/>
      <c r="D720" s="165" t="s">
        <v>169</v>
      </c>
      <c r="E720" s="172" t="s">
        <v>1</v>
      </c>
      <c r="F720" s="173" t="s">
        <v>980</v>
      </c>
      <c r="H720" s="174">
        <v>7.7</v>
      </c>
      <c r="I720" s="175"/>
      <c r="L720" s="171"/>
      <c r="M720" s="176"/>
      <c r="T720" s="177"/>
      <c r="W720" s="240"/>
      <c r="AT720" s="172" t="s">
        <v>169</v>
      </c>
      <c r="AU720" s="172" t="s">
        <v>81</v>
      </c>
      <c r="AV720" s="13" t="s">
        <v>81</v>
      </c>
      <c r="AW720" s="13" t="s">
        <v>29</v>
      </c>
      <c r="AX720" s="13" t="s">
        <v>72</v>
      </c>
      <c r="AY720" s="172" t="s">
        <v>162</v>
      </c>
    </row>
    <row r="721" spans="2:65" s="14" customFormat="1" x14ac:dyDescent="0.2">
      <c r="B721" s="178"/>
      <c r="D721" s="165" t="s">
        <v>169</v>
      </c>
      <c r="E721" s="179" t="s">
        <v>1</v>
      </c>
      <c r="F721" s="180" t="s">
        <v>174</v>
      </c>
      <c r="H721" s="181">
        <v>29.94</v>
      </c>
      <c r="I721" s="182"/>
      <c r="L721" s="178"/>
      <c r="M721" s="183"/>
      <c r="T721" s="184"/>
      <c r="W721" s="248"/>
      <c r="AT721" s="179" t="s">
        <v>169</v>
      </c>
      <c r="AU721" s="179" t="s">
        <v>81</v>
      </c>
      <c r="AV721" s="14" t="s">
        <v>87</v>
      </c>
      <c r="AW721" s="14" t="s">
        <v>29</v>
      </c>
      <c r="AX721" s="14" t="s">
        <v>77</v>
      </c>
      <c r="AY721" s="179" t="s">
        <v>162</v>
      </c>
    </row>
    <row r="722" spans="2:65" s="1" customFormat="1" ht="24.2" customHeight="1" x14ac:dyDescent="0.2">
      <c r="B722" s="121"/>
      <c r="C722" s="151" t="s">
        <v>429</v>
      </c>
      <c r="D722" s="151" t="s">
        <v>164</v>
      </c>
      <c r="E722" s="152" t="s">
        <v>356</v>
      </c>
      <c r="F722" s="153" t="s">
        <v>357</v>
      </c>
      <c r="G722" s="154" t="s">
        <v>167</v>
      </c>
      <c r="H722" s="155">
        <v>240.59</v>
      </c>
      <c r="I722" s="156"/>
      <c r="J722" s="157">
        <f>ROUND(I722*H722,2)</f>
        <v>0</v>
      </c>
      <c r="K722" s="158"/>
      <c r="L722" s="32"/>
      <c r="M722" s="159" t="s">
        <v>1</v>
      </c>
      <c r="N722" s="120" t="s">
        <v>38</v>
      </c>
      <c r="P722" s="160">
        <f>O722*H722</f>
        <v>0</v>
      </c>
      <c r="Q722" s="160">
        <v>0</v>
      </c>
      <c r="R722" s="160">
        <f>Q722*H722</f>
        <v>0</v>
      </c>
      <c r="S722" s="160">
        <v>2.7000000000000003E-2</v>
      </c>
      <c r="T722" s="161">
        <f>S722*H722</f>
        <v>6.4959300000000004</v>
      </c>
      <c r="W722" s="233"/>
      <c r="AR722" s="162" t="s">
        <v>87</v>
      </c>
      <c r="AT722" s="162" t="s">
        <v>164</v>
      </c>
      <c r="AU722" s="162" t="s">
        <v>81</v>
      </c>
      <c r="AY722" s="17" t="s">
        <v>162</v>
      </c>
      <c r="BE722" s="163">
        <f>IF(N722="základná",J722,0)</f>
        <v>0</v>
      </c>
      <c r="BF722" s="163">
        <f>IF(N722="znížená",J722,0)</f>
        <v>0</v>
      </c>
      <c r="BG722" s="163">
        <f>IF(N722="zákl. prenesená",J722,0)</f>
        <v>0</v>
      </c>
      <c r="BH722" s="163">
        <f>IF(N722="zníž. prenesená",J722,0)</f>
        <v>0</v>
      </c>
      <c r="BI722" s="163">
        <f>IF(N722="nulová",J722,0)</f>
        <v>0</v>
      </c>
      <c r="BJ722" s="17" t="s">
        <v>81</v>
      </c>
      <c r="BK722" s="163">
        <f>ROUND(I722*H722,2)</f>
        <v>0</v>
      </c>
      <c r="BL722" s="17" t="s">
        <v>87</v>
      </c>
      <c r="BM722" s="162" t="s">
        <v>1230</v>
      </c>
    </row>
    <row r="723" spans="2:65" s="12" customFormat="1" x14ac:dyDescent="0.2">
      <c r="B723" s="164"/>
      <c r="D723" s="165" t="s">
        <v>169</v>
      </c>
      <c r="E723" s="166" t="s">
        <v>1</v>
      </c>
      <c r="F723" s="167" t="s">
        <v>958</v>
      </c>
      <c r="H723" s="166" t="s">
        <v>1</v>
      </c>
      <c r="I723" s="168"/>
      <c r="L723" s="164"/>
      <c r="M723" s="169"/>
      <c r="T723" s="170"/>
      <c r="W723" s="252"/>
      <c r="AT723" s="166" t="s">
        <v>169</v>
      </c>
      <c r="AU723" s="166" t="s">
        <v>81</v>
      </c>
      <c r="AV723" s="12" t="s">
        <v>77</v>
      </c>
      <c r="AW723" s="12" t="s">
        <v>29</v>
      </c>
      <c r="AX723" s="12" t="s">
        <v>72</v>
      </c>
      <c r="AY723" s="166" t="s">
        <v>162</v>
      </c>
    </row>
    <row r="724" spans="2:65" s="13" customFormat="1" x14ac:dyDescent="0.2">
      <c r="B724" s="171"/>
      <c r="D724" s="165" t="s">
        <v>169</v>
      </c>
      <c r="E724" s="172" t="s">
        <v>1</v>
      </c>
      <c r="F724" s="173" t="s">
        <v>959</v>
      </c>
      <c r="H724" s="174">
        <v>2.7</v>
      </c>
      <c r="I724" s="175"/>
      <c r="L724" s="171"/>
      <c r="M724" s="176"/>
      <c r="T724" s="177"/>
      <c r="W724" s="240"/>
      <c r="AT724" s="172" t="s">
        <v>169</v>
      </c>
      <c r="AU724" s="172" t="s">
        <v>81</v>
      </c>
      <c r="AV724" s="13" t="s">
        <v>81</v>
      </c>
      <c r="AW724" s="13" t="s">
        <v>29</v>
      </c>
      <c r="AX724" s="13" t="s">
        <v>72</v>
      </c>
      <c r="AY724" s="172" t="s">
        <v>162</v>
      </c>
    </row>
    <row r="725" spans="2:65" s="12" customFormat="1" x14ac:dyDescent="0.2">
      <c r="B725" s="164"/>
      <c r="D725" s="165" t="s">
        <v>169</v>
      </c>
      <c r="E725" s="166" t="s">
        <v>1</v>
      </c>
      <c r="F725" s="167" t="s">
        <v>172</v>
      </c>
      <c r="H725" s="166" t="s">
        <v>1</v>
      </c>
      <c r="I725" s="168"/>
      <c r="L725" s="164"/>
      <c r="M725" s="169"/>
      <c r="T725" s="170"/>
      <c r="W725" s="239"/>
      <c r="AT725" s="166" t="s">
        <v>169</v>
      </c>
      <c r="AU725" s="166" t="s">
        <v>81</v>
      </c>
      <c r="AV725" s="12" t="s">
        <v>77</v>
      </c>
      <c r="AW725" s="12" t="s">
        <v>29</v>
      </c>
      <c r="AX725" s="12" t="s">
        <v>72</v>
      </c>
      <c r="AY725" s="166" t="s">
        <v>162</v>
      </c>
    </row>
    <row r="726" spans="2:65" s="13" customFormat="1" x14ac:dyDescent="0.2">
      <c r="B726" s="171"/>
      <c r="D726" s="165" t="s">
        <v>169</v>
      </c>
      <c r="E726" s="172" t="s">
        <v>1</v>
      </c>
      <c r="F726" s="173" t="s">
        <v>960</v>
      </c>
      <c r="H726" s="174">
        <v>185.76</v>
      </c>
      <c r="I726" s="175"/>
      <c r="L726" s="171"/>
      <c r="M726" s="176"/>
      <c r="T726" s="177"/>
      <c r="W726" s="240"/>
      <c r="AT726" s="172" t="s">
        <v>169</v>
      </c>
      <c r="AU726" s="172" t="s">
        <v>81</v>
      </c>
      <c r="AV726" s="13" t="s">
        <v>81</v>
      </c>
      <c r="AW726" s="13" t="s">
        <v>29</v>
      </c>
      <c r="AX726" s="13" t="s">
        <v>72</v>
      </c>
      <c r="AY726" s="172" t="s">
        <v>162</v>
      </c>
    </row>
    <row r="727" spans="2:65" s="12" customFormat="1" x14ac:dyDescent="0.2">
      <c r="B727" s="164"/>
      <c r="D727" s="165" t="s">
        <v>169</v>
      </c>
      <c r="E727" s="166" t="s">
        <v>1</v>
      </c>
      <c r="F727" s="167" t="s">
        <v>965</v>
      </c>
      <c r="H727" s="166" t="s">
        <v>1</v>
      </c>
      <c r="I727" s="168"/>
      <c r="L727" s="164"/>
      <c r="M727" s="169"/>
      <c r="T727" s="170"/>
      <c r="W727" s="239"/>
      <c r="AT727" s="166" t="s">
        <v>169</v>
      </c>
      <c r="AU727" s="166" t="s">
        <v>81</v>
      </c>
      <c r="AV727" s="12" t="s">
        <v>77</v>
      </c>
      <c r="AW727" s="12" t="s">
        <v>29</v>
      </c>
      <c r="AX727" s="12" t="s">
        <v>72</v>
      </c>
      <c r="AY727" s="166" t="s">
        <v>162</v>
      </c>
    </row>
    <row r="728" spans="2:65" s="13" customFormat="1" x14ac:dyDescent="0.2">
      <c r="B728" s="171"/>
      <c r="D728" s="165" t="s">
        <v>169</v>
      </c>
      <c r="E728" s="172" t="s">
        <v>1</v>
      </c>
      <c r="F728" s="173" t="s">
        <v>966</v>
      </c>
      <c r="H728" s="174">
        <v>12.96</v>
      </c>
      <c r="I728" s="175"/>
      <c r="L728" s="171"/>
      <c r="M728" s="176"/>
      <c r="T728" s="177"/>
      <c r="W728" s="240"/>
      <c r="AT728" s="172" t="s">
        <v>169</v>
      </c>
      <c r="AU728" s="172" t="s">
        <v>81</v>
      </c>
      <c r="AV728" s="13" t="s">
        <v>81</v>
      </c>
      <c r="AW728" s="13" t="s">
        <v>29</v>
      </c>
      <c r="AX728" s="13" t="s">
        <v>72</v>
      </c>
      <c r="AY728" s="172" t="s">
        <v>162</v>
      </c>
    </row>
    <row r="729" spans="2:65" s="12" customFormat="1" x14ac:dyDescent="0.2">
      <c r="B729" s="164"/>
      <c r="D729" s="165" t="s">
        <v>169</v>
      </c>
      <c r="E729" s="166" t="s">
        <v>1</v>
      </c>
      <c r="F729" s="167" t="s">
        <v>967</v>
      </c>
      <c r="H729" s="166" t="s">
        <v>1</v>
      </c>
      <c r="I729" s="168"/>
      <c r="L729" s="164"/>
      <c r="M729" s="169"/>
      <c r="T729" s="170"/>
      <c r="W729" s="239"/>
      <c r="AT729" s="166" t="s">
        <v>169</v>
      </c>
      <c r="AU729" s="166" t="s">
        <v>81</v>
      </c>
      <c r="AV729" s="12" t="s">
        <v>77</v>
      </c>
      <c r="AW729" s="12" t="s">
        <v>29</v>
      </c>
      <c r="AX729" s="12" t="s">
        <v>72</v>
      </c>
      <c r="AY729" s="166" t="s">
        <v>162</v>
      </c>
    </row>
    <row r="730" spans="2:65" s="13" customFormat="1" x14ac:dyDescent="0.2">
      <c r="B730" s="171"/>
      <c r="D730" s="165" t="s">
        <v>169</v>
      </c>
      <c r="E730" s="172" t="s">
        <v>1</v>
      </c>
      <c r="F730" s="173" t="s">
        <v>968</v>
      </c>
      <c r="H730" s="174">
        <v>6.48</v>
      </c>
      <c r="I730" s="175"/>
      <c r="L730" s="171"/>
      <c r="M730" s="176"/>
      <c r="T730" s="177"/>
      <c r="W730" s="240"/>
      <c r="AT730" s="172" t="s">
        <v>169</v>
      </c>
      <c r="AU730" s="172" t="s">
        <v>81</v>
      </c>
      <c r="AV730" s="13" t="s">
        <v>81</v>
      </c>
      <c r="AW730" s="13" t="s">
        <v>29</v>
      </c>
      <c r="AX730" s="13" t="s">
        <v>72</v>
      </c>
      <c r="AY730" s="172" t="s">
        <v>162</v>
      </c>
    </row>
    <row r="731" spans="2:65" s="12" customFormat="1" x14ac:dyDescent="0.2">
      <c r="B731" s="164"/>
      <c r="D731" s="165" t="s">
        <v>169</v>
      </c>
      <c r="E731" s="166" t="s">
        <v>1</v>
      </c>
      <c r="F731" s="167" t="s">
        <v>969</v>
      </c>
      <c r="H731" s="166" t="s">
        <v>1</v>
      </c>
      <c r="I731" s="168"/>
      <c r="L731" s="164"/>
      <c r="M731" s="169"/>
      <c r="T731" s="170"/>
      <c r="W731" s="239"/>
      <c r="AT731" s="166" t="s">
        <v>169</v>
      </c>
      <c r="AU731" s="166" t="s">
        <v>81</v>
      </c>
      <c r="AV731" s="12" t="s">
        <v>77</v>
      </c>
      <c r="AW731" s="12" t="s">
        <v>29</v>
      </c>
      <c r="AX731" s="12" t="s">
        <v>72</v>
      </c>
      <c r="AY731" s="166" t="s">
        <v>162</v>
      </c>
    </row>
    <row r="732" spans="2:65" s="13" customFormat="1" x14ac:dyDescent="0.2">
      <c r="B732" s="171"/>
      <c r="D732" s="165" t="s">
        <v>169</v>
      </c>
      <c r="E732" s="172" t="s">
        <v>1</v>
      </c>
      <c r="F732" s="173" t="s">
        <v>970</v>
      </c>
      <c r="H732" s="174">
        <v>2.4500000000000002</v>
      </c>
      <c r="I732" s="175"/>
      <c r="L732" s="171"/>
      <c r="M732" s="176"/>
      <c r="T732" s="177"/>
      <c r="W732" s="240"/>
      <c r="AT732" s="172" t="s">
        <v>169</v>
      </c>
      <c r="AU732" s="172" t="s">
        <v>81</v>
      </c>
      <c r="AV732" s="13" t="s">
        <v>81</v>
      </c>
      <c r="AW732" s="13" t="s">
        <v>29</v>
      </c>
      <c r="AX732" s="13" t="s">
        <v>72</v>
      </c>
      <c r="AY732" s="172" t="s">
        <v>162</v>
      </c>
    </row>
    <row r="733" spans="2:65" s="12" customFormat="1" x14ac:dyDescent="0.2">
      <c r="B733" s="164"/>
      <c r="D733" s="165" t="s">
        <v>169</v>
      </c>
      <c r="E733" s="166" t="s">
        <v>1</v>
      </c>
      <c r="F733" s="167" t="s">
        <v>971</v>
      </c>
      <c r="H733" s="166" t="s">
        <v>1</v>
      </c>
      <c r="I733" s="168"/>
      <c r="L733" s="164"/>
      <c r="M733" s="169"/>
      <c r="T733" s="170"/>
      <c r="W733" s="239"/>
      <c r="AT733" s="166" t="s">
        <v>169</v>
      </c>
      <c r="AU733" s="166" t="s">
        <v>81</v>
      </c>
      <c r="AV733" s="12" t="s">
        <v>77</v>
      </c>
      <c r="AW733" s="12" t="s">
        <v>29</v>
      </c>
      <c r="AX733" s="12" t="s">
        <v>72</v>
      </c>
      <c r="AY733" s="166" t="s">
        <v>162</v>
      </c>
    </row>
    <row r="734" spans="2:65" s="13" customFormat="1" x14ac:dyDescent="0.2">
      <c r="B734" s="171"/>
      <c r="D734" s="165" t="s">
        <v>169</v>
      </c>
      <c r="E734" s="172" t="s">
        <v>1</v>
      </c>
      <c r="F734" s="173" t="s">
        <v>972</v>
      </c>
      <c r="H734" s="174">
        <v>30.24</v>
      </c>
      <c r="I734" s="175"/>
      <c r="L734" s="171"/>
      <c r="M734" s="176"/>
      <c r="T734" s="177"/>
      <c r="W734" s="240"/>
      <c r="AT734" s="172" t="s">
        <v>169</v>
      </c>
      <c r="AU734" s="172" t="s">
        <v>81</v>
      </c>
      <c r="AV734" s="13" t="s">
        <v>81</v>
      </c>
      <c r="AW734" s="13" t="s">
        <v>29</v>
      </c>
      <c r="AX734" s="13" t="s">
        <v>72</v>
      </c>
      <c r="AY734" s="172" t="s">
        <v>162</v>
      </c>
    </row>
    <row r="735" spans="2:65" s="14" customFormat="1" x14ac:dyDescent="0.2">
      <c r="B735" s="178"/>
      <c r="D735" s="165" t="s">
        <v>169</v>
      </c>
      <c r="E735" s="179" t="s">
        <v>1</v>
      </c>
      <c r="F735" s="180" t="s">
        <v>174</v>
      </c>
      <c r="H735" s="181">
        <v>240.59</v>
      </c>
      <c r="I735" s="182"/>
      <c r="L735" s="178"/>
      <c r="M735" s="183"/>
      <c r="T735" s="184"/>
      <c r="W735" s="242"/>
      <c r="AT735" s="179" t="s">
        <v>169</v>
      </c>
      <c r="AU735" s="179" t="s">
        <v>81</v>
      </c>
      <c r="AV735" s="14" t="s">
        <v>87</v>
      </c>
      <c r="AW735" s="14" t="s">
        <v>29</v>
      </c>
      <c r="AX735" s="14" t="s">
        <v>77</v>
      </c>
      <c r="AY735" s="179" t="s">
        <v>162</v>
      </c>
    </row>
    <row r="736" spans="2:65" s="1" customFormat="1" ht="24.2" customHeight="1" x14ac:dyDescent="0.2">
      <c r="B736" s="121"/>
      <c r="C736" s="151" t="s">
        <v>437</v>
      </c>
      <c r="D736" s="151" t="s">
        <v>164</v>
      </c>
      <c r="E736" s="152" t="s">
        <v>1231</v>
      </c>
      <c r="F736" s="153" t="s">
        <v>1232</v>
      </c>
      <c r="G736" s="154" t="s">
        <v>167</v>
      </c>
      <c r="H736" s="155">
        <v>49.8</v>
      </c>
      <c r="I736" s="156"/>
      <c r="J736" s="157">
        <f>ROUND(I736*H736,2)</f>
        <v>0</v>
      </c>
      <c r="K736" s="158"/>
      <c r="L736" s="32"/>
      <c r="M736" s="159" t="s">
        <v>1</v>
      </c>
      <c r="N736" s="120" t="s">
        <v>38</v>
      </c>
      <c r="P736" s="160">
        <f>O736*H736</f>
        <v>0</v>
      </c>
      <c r="Q736" s="160">
        <v>0</v>
      </c>
      <c r="R736" s="160">
        <f>Q736*H736</f>
        <v>0</v>
      </c>
      <c r="S736" s="160">
        <v>2.3E-2</v>
      </c>
      <c r="T736" s="161">
        <f>S736*H736</f>
        <v>1.1454</v>
      </c>
      <c r="W736" s="251"/>
      <c r="AR736" s="162" t="s">
        <v>87</v>
      </c>
      <c r="AT736" s="162" t="s">
        <v>164</v>
      </c>
      <c r="AU736" s="162" t="s">
        <v>81</v>
      </c>
      <c r="AY736" s="17" t="s">
        <v>162</v>
      </c>
      <c r="BE736" s="163">
        <f>IF(N736="základná",J736,0)</f>
        <v>0</v>
      </c>
      <c r="BF736" s="163">
        <f>IF(N736="znížená",J736,0)</f>
        <v>0</v>
      </c>
      <c r="BG736" s="163">
        <f>IF(N736="zákl. prenesená",J736,0)</f>
        <v>0</v>
      </c>
      <c r="BH736" s="163">
        <f>IF(N736="zníž. prenesená",J736,0)</f>
        <v>0</v>
      </c>
      <c r="BI736" s="163">
        <f>IF(N736="nulová",J736,0)</f>
        <v>0</v>
      </c>
      <c r="BJ736" s="17" t="s">
        <v>81</v>
      </c>
      <c r="BK736" s="163">
        <f>ROUND(I736*H736,2)</f>
        <v>0</v>
      </c>
      <c r="BL736" s="17" t="s">
        <v>87</v>
      </c>
      <c r="BM736" s="162" t="s">
        <v>1233</v>
      </c>
    </row>
    <row r="737" spans="2:65" s="12" customFormat="1" x14ac:dyDescent="0.2">
      <c r="B737" s="164"/>
      <c r="D737" s="165" t="s">
        <v>169</v>
      </c>
      <c r="E737" s="166" t="s">
        <v>1</v>
      </c>
      <c r="F737" s="167" t="s">
        <v>1234</v>
      </c>
      <c r="H737" s="166" t="s">
        <v>1</v>
      </c>
      <c r="I737" s="168"/>
      <c r="L737" s="164"/>
      <c r="M737" s="169"/>
      <c r="T737" s="170"/>
      <c r="W737" s="252"/>
      <c r="AT737" s="166" t="s">
        <v>169</v>
      </c>
      <c r="AU737" s="166" t="s">
        <v>81</v>
      </c>
      <c r="AV737" s="12" t="s">
        <v>77</v>
      </c>
      <c r="AW737" s="12" t="s">
        <v>29</v>
      </c>
      <c r="AX737" s="12" t="s">
        <v>72</v>
      </c>
      <c r="AY737" s="166" t="s">
        <v>162</v>
      </c>
    </row>
    <row r="738" spans="2:65" s="13" customFormat="1" x14ac:dyDescent="0.2">
      <c r="B738" s="171"/>
      <c r="D738" s="165" t="s">
        <v>169</v>
      </c>
      <c r="E738" s="172" t="s">
        <v>1</v>
      </c>
      <c r="F738" s="173" t="s">
        <v>957</v>
      </c>
      <c r="H738" s="174">
        <v>43.2</v>
      </c>
      <c r="I738" s="175"/>
      <c r="L738" s="171"/>
      <c r="M738" s="176"/>
      <c r="T738" s="177"/>
      <c r="W738" s="240"/>
      <c r="AT738" s="172" t="s">
        <v>169</v>
      </c>
      <c r="AU738" s="172" t="s">
        <v>81</v>
      </c>
      <c r="AV738" s="13" t="s">
        <v>81</v>
      </c>
      <c r="AW738" s="13" t="s">
        <v>29</v>
      </c>
      <c r="AX738" s="13" t="s">
        <v>72</v>
      </c>
      <c r="AY738" s="172" t="s">
        <v>162</v>
      </c>
    </row>
    <row r="739" spans="2:65" s="12" customFormat="1" x14ac:dyDescent="0.2">
      <c r="B739" s="164"/>
      <c r="D739" s="165" t="s">
        <v>169</v>
      </c>
      <c r="E739" s="166" t="s">
        <v>1</v>
      </c>
      <c r="F739" s="167" t="s">
        <v>981</v>
      </c>
      <c r="H739" s="166" t="s">
        <v>1</v>
      </c>
      <c r="I739" s="168"/>
      <c r="L739" s="164"/>
      <c r="M739" s="169"/>
      <c r="T739" s="170"/>
      <c r="W739" s="239"/>
      <c r="AT739" s="166" t="s">
        <v>169</v>
      </c>
      <c r="AU739" s="166" t="s">
        <v>81</v>
      </c>
      <c r="AV739" s="12" t="s">
        <v>77</v>
      </c>
      <c r="AW739" s="12" t="s">
        <v>29</v>
      </c>
      <c r="AX739" s="12" t="s">
        <v>72</v>
      </c>
      <c r="AY739" s="166" t="s">
        <v>162</v>
      </c>
    </row>
    <row r="740" spans="2:65" s="13" customFormat="1" x14ac:dyDescent="0.2">
      <c r="B740" s="171"/>
      <c r="D740" s="165" t="s">
        <v>169</v>
      </c>
      <c r="E740" s="172" t="s">
        <v>1</v>
      </c>
      <c r="F740" s="173" t="s">
        <v>982</v>
      </c>
      <c r="H740" s="174">
        <v>6.6</v>
      </c>
      <c r="I740" s="175"/>
      <c r="L740" s="171"/>
      <c r="M740" s="176"/>
      <c r="T740" s="177"/>
      <c r="W740" s="240"/>
      <c r="AT740" s="172" t="s">
        <v>169</v>
      </c>
      <c r="AU740" s="172" t="s">
        <v>81</v>
      </c>
      <c r="AV740" s="13" t="s">
        <v>81</v>
      </c>
      <c r="AW740" s="13" t="s">
        <v>29</v>
      </c>
      <c r="AX740" s="13" t="s">
        <v>72</v>
      </c>
      <c r="AY740" s="172" t="s">
        <v>162</v>
      </c>
    </row>
    <row r="741" spans="2:65" s="14" customFormat="1" x14ac:dyDescent="0.2">
      <c r="B741" s="178"/>
      <c r="D741" s="165" t="s">
        <v>169</v>
      </c>
      <c r="E741" s="179" t="s">
        <v>1</v>
      </c>
      <c r="F741" s="180" t="s">
        <v>174</v>
      </c>
      <c r="H741" s="181">
        <v>49.8</v>
      </c>
      <c r="I741" s="182"/>
      <c r="L741" s="178"/>
      <c r="M741" s="183"/>
      <c r="T741" s="184"/>
      <c r="W741" s="242"/>
      <c r="AT741" s="179" t="s">
        <v>169</v>
      </c>
      <c r="AU741" s="179" t="s">
        <v>81</v>
      </c>
      <c r="AV741" s="14" t="s">
        <v>87</v>
      </c>
      <c r="AW741" s="14" t="s">
        <v>29</v>
      </c>
      <c r="AX741" s="14" t="s">
        <v>77</v>
      </c>
      <c r="AY741" s="179" t="s">
        <v>162</v>
      </c>
    </row>
    <row r="742" spans="2:65" s="1" customFormat="1" ht="24.2" customHeight="1" x14ac:dyDescent="0.2">
      <c r="B742" s="121"/>
      <c r="C742" s="151" t="s">
        <v>443</v>
      </c>
      <c r="D742" s="151" t="s">
        <v>164</v>
      </c>
      <c r="E742" s="152" t="s">
        <v>361</v>
      </c>
      <c r="F742" s="153" t="s">
        <v>362</v>
      </c>
      <c r="G742" s="154" t="s">
        <v>167</v>
      </c>
      <c r="H742" s="155">
        <v>1580.3879999999999</v>
      </c>
      <c r="I742" s="156"/>
      <c r="J742" s="157">
        <f>ROUND(I742*H742,2)</f>
        <v>0</v>
      </c>
      <c r="K742" s="158"/>
      <c r="L742" s="32"/>
      <c r="M742" s="159" t="s">
        <v>1</v>
      </c>
      <c r="N742" s="120" t="s">
        <v>38</v>
      </c>
      <c r="P742" s="160">
        <f>O742*H742</f>
        <v>0</v>
      </c>
      <c r="Q742" s="160">
        <v>0</v>
      </c>
      <c r="R742" s="160">
        <f>Q742*H742</f>
        <v>0</v>
      </c>
      <c r="S742" s="160">
        <v>0.05</v>
      </c>
      <c r="T742" s="161">
        <f>S742*H742</f>
        <v>79.019400000000005</v>
      </c>
      <c r="W742" s="245"/>
      <c r="AR742" s="162" t="s">
        <v>87</v>
      </c>
      <c r="AT742" s="162" t="s">
        <v>164</v>
      </c>
      <c r="AU742" s="162" t="s">
        <v>81</v>
      </c>
      <c r="AY742" s="17" t="s">
        <v>162</v>
      </c>
      <c r="BE742" s="163">
        <f>IF(N742="základná",J742,0)</f>
        <v>0</v>
      </c>
      <c r="BF742" s="163">
        <f>IF(N742="znížená",J742,0)</f>
        <v>0</v>
      </c>
      <c r="BG742" s="163">
        <f>IF(N742="zákl. prenesená",J742,0)</f>
        <v>0</v>
      </c>
      <c r="BH742" s="163">
        <f>IF(N742="zníž. prenesená",J742,0)</f>
        <v>0</v>
      </c>
      <c r="BI742" s="163">
        <f>IF(N742="nulová",J742,0)</f>
        <v>0</v>
      </c>
      <c r="BJ742" s="17" t="s">
        <v>81</v>
      </c>
      <c r="BK742" s="163">
        <f>ROUND(I742*H742,2)</f>
        <v>0</v>
      </c>
      <c r="BL742" s="17" t="s">
        <v>87</v>
      </c>
      <c r="BM742" s="162" t="s">
        <v>1235</v>
      </c>
    </row>
    <row r="743" spans="2:65" s="13" customFormat="1" x14ac:dyDescent="0.2">
      <c r="B743" s="171"/>
      <c r="D743" s="165" t="s">
        <v>169</v>
      </c>
      <c r="E743" s="172" t="s">
        <v>1</v>
      </c>
      <c r="F743" s="173" t="s">
        <v>101</v>
      </c>
      <c r="H743" s="174">
        <v>193.08199999999999</v>
      </c>
      <c r="I743" s="175"/>
      <c r="L743" s="171"/>
      <c r="M743" s="176"/>
      <c r="T743" s="177"/>
      <c r="W743" s="240"/>
      <c r="AT743" s="172" t="s">
        <v>169</v>
      </c>
      <c r="AU743" s="172" t="s">
        <v>81</v>
      </c>
      <c r="AV743" s="13" t="s">
        <v>81</v>
      </c>
      <c r="AW743" s="13" t="s">
        <v>29</v>
      </c>
      <c r="AX743" s="13" t="s">
        <v>72</v>
      </c>
      <c r="AY743" s="172" t="s">
        <v>162</v>
      </c>
    </row>
    <row r="744" spans="2:65" s="13" customFormat="1" x14ac:dyDescent="0.2">
      <c r="B744" s="171"/>
      <c r="D744" s="165" t="s">
        <v>169</v>
      </c>
      <c r="E744" s="172" t="s">
        <v>1</v>
      </c>
      <c r="F744" s="173" t="s">
        <v>942</v>
      </c>
      <c r="H744" s="174">
        <v>15.77</v>
      </c>
      <c r="I744" s="175"/>
      <c r="L744" s="171"/>
      <c r="M744" s="176"/>
      <c r="T744" s="177"/>
      <c r="W744" s="240"/>
      <c r="AT744" s="172" t="s">
        <v>169</v>
      </c>
      <c r="AU744" s="172" t="s">
        <v>81</v>
      </c>
      <c r="AV744" s="13" t="s">
        <v>81</v>
      </c>
      <c r="AW744" s="13" t="s">
        <v>29</v>
      </c>
      <c r="AX744" s="13" t="s">
        <v>72</v>
      </c>
      <c r="AY744" s="172" t="s">
        <v>162</v>
      </c>
    </row>
    <row r="745" spans="2:65" s="13" customFormat="1" x14ac:dyDescent="0.2">
      <c r="B745" s="171"/>
      <c r="D745" s="165" t="s">
        <v>169</v>
      </c>
      <c r="E745" s="172" t="s">
        <v>1</v>
      </c>
      <c r="F745" s="173" t="s">
        <v>103</v>
      </c>
      <c r="H745" s="174">
        <v>14.74</v>
      </c>
      <c r="I745" s="175"/>
      <c r="L745" s="171"/>
      <c r="M745" s="176"/>
      <c r="T745" s="177"/>
      <c r="W745" s="240"/>
      <c r="AT745" s="172" t="s">
        <v>169</v>
      </c>
      <c r="AU745" s="172" t="s">
        <v>81</v>
      </c>
      <c r="AV745" s="13" t="s">
        <v>81</v>
      </c>
      <c r="AW745" s="13" t="s">
        <v>29</v>
      </c>
      <c r="AX745" s="13" t="s">
        <v>72</v>
      </c>
      <c r="AY745" s="172" t="s">
        <v>162</v>
      </c>
    </row>
    <row r="746" spans="2:65" s="13" customFormat="1" x14ac:dyDescent="0.2">
      <c r="B746" s="171"/>
      <c r="D746" s="165" t="s">
        <v>169</v>
      </c>
      <c r="E746" s="172" t="s">
        <v>1</v>
      </c>
      <c r="F746" s="173" t="s">
        <v>945</v>
      </c>
      <c r="H746" s="174">
        <v>15.95</v>
      </c>
      <c r="I746" s="175"/>
      <c r="L746" s="171"/>
      <c r="M746" s="176"/>
      <c r="T746" s="177"/>
      <c r="W746" s="240"/>
      <c r="AT746" s="172" t="s">
        <v>169</v>
      </c>
      <c r="AU746" s="172" t="s">
        <v>81</v>
      </c>
      <c r="AV746" s="13" t="s">
        <v>81</v>
      </c>
      <c r="AW746" s="13" t="s">
        <v>29</v>
      </c>
      <c r="AX746" s="13" t="s">
        <v>72</v>
      </c>
      <c r="AY746" s="172" t="s">
        <v>162</v>
      </c>
    </row>
    <row r="747" spans="2:65" s="13" customFormat="1" x14ac:dyDescent="0.2">
      <c r="B747" s="171"/>
      <c r="D747" s="165" t="s">
        <v>169</v>
      </c>
      <c r="E747" s="172" t="s">
        <v>1</v>
      </c>
      <c r="F747" s="173" t="s">
        <v>105</v>
      </c>
      <c r="H747" s="174">
        <v>1298.5909999999999</v>
      </c>
      <c r="I747" s="175"/>
      <c r="L747" s="171"/>
      <c r="M747" s="176"/>
      <c r="T747" s="177"/>
      <c r="W747" s="240"/>
      <c r="AT747" s="172" t="s">
        <v>169</v>
      </c>
      <c r="AU747" s="172" t="s">
        <v>81</v>
      </c>
      <c r="AV747" s="13" t="s">
        <v>81</v>
      </c>
      <c r="AW747" s="13" t="s">
        <v>29</v>
      </c>
      <c r="AX747" s="13" t="s">
        <v>72</v>
      </c>
      <c r="AY747" s="172" t="s">
        <v>162</v>
      </c>
    </row>
    <row r="748" spans="2:65" s="13" customFormat="1" x14ac:dyDescent="0.2">
      <c r="B748" s="171"/>
      <c r="D748" s="165" t="s">
        <v>169</v>
      </c>
      <c r="E748" s="172" t="s">
        <v>1</v>
      </c>
      <c r="F748" s="173" t="s">
        <v>107</v>
      </c>
      <c r="H748" s="174">
        <v>9.3160000000000007</v>
      </c>
      <c r="I748" s="175"/>
      <c r="L748" s="171"/>
      <c r="M748" s="176"/>
      <c r="T748" s="177"/>
      <c r="W748" s="240"/>
      <c r="AT748" s="172" t="s">
        <v>169</v>
      </c>
      <c r="AU748" s="172" t="s">
        <v>81</v>
      </c>
      <c r="AV748" s="13" t="s">
        <v>81</v>
      </c>
      <c r="AW748" s="13" t="s">
        <v>29</v>
      </c>
      <c r="AX748" s="13" t="s">
        <v>72</v>
      </c>
      <c r="AY748" s="172" t="s">
        <v>162</v>
      </c>
    </row>
    <row r="749" spans="2:65" s="13" customFormat="1" x14ac:dyDescent="0.2">
      <c r="B749" s="171"/>
      <c r="D749" s="165" t="s">
        <v>169</v>
      </c>
      <c r="E749" s="172" t="s">
        <v>1</v>
      </c>
      <c r="F749" s="173" t="s">
        <v>949</v>
      </c>
      <c r="H749" s="174">
        <v>15.557</v>
      </c>
      <c r="I749" s="175"/>
      <c r="L749" s="171"/>
      <c r="M749" s="176"/>
      <c r="T749" s="177"/>
      <c r="W749" s="240"/>
      <c r="AT749" s="172" t="s">
        <v>169</v>
      </c>
      <c r="AU749" s="172" t="s">
        <v>81</v>
      </c>
      <c r="AV749" s="13" t="s">
        <v>81</v>
      </c>
      <c r="AW749" s="13" t="s">
        <v>29</v>
      </c>
      <c r="AX749" s="13" t="s">
        <v>72</v>
      </c>
      <c r="AY749" s="172" t="s">
        <v>162</v>
      </c>
    </row>
    <row r="750" spans="2:65" s="13" customFormat="1" x14ac:dyDescent="0.2">
      <c r="B750" s="171"/>
      <c r="D750" s="165" t="s">
        <v>169</v>
      </c>
      <c r="E750" s="172" t="s">
        <v>1</v>
      </c>
      <c r="F750" s="173" t="s">
        <v>110</v>
      </c>
      <c r="H750" s="174">
        <v>17.382000000000001</v>
      </c>
      <c r="I750" s="175"/>
      <c r="L750" s="171"/>
      <c r="M750" s="176"/>
      <c r="T750" s="177"/>
      <c r="W750" s="240"/>
      <c r="AT750" s="172" t="s">
        <v>169</v>
      </c>
      <c r="AU750" s="172" t="s">
        <v>81</v>
      </c>
      <c r="AV750" s="13" t="s">
        <v>81</v>
      </c>
      <c r="AW750" s="13" t="s">
        <v>29</v>
      </c>
      <c r="AX750" s="13" t="s">
        <v>72</v>
      </c>
      <c r="AY750" s="172" t="s">
        <v>162</v>
      </c>
    </row>
    <row r="751" spans="2:65" s="14" customFormat="1" x14ac:dyDescent="0.2">
      <c r="B751" s="178"/>
      <c r="D751" s="165" t="s">
        <v>169</v>
      </c>
      <c r="E751" s="179" t="s">
        <v>1</v>
      </c>
      <c r="F751" s="180" t="s">
        <v>174</v>
      </c>
      <c r="H751" s="181">
        <v>1580.3879999999999</v>
      </c>
      <c r="I751" s="182"/>
      <c r="L751" s="178"/>
      <c r="M751" s="183"/>
      <c r="T751" s="184"/>
      <c r="W751" s="242"/>
      <c r="AT751" s="179" t="s">
        <v>169</v>
      </c>
      <c r="AU751" s="179" t="s">
        <v>81</v>
      </c>
      <c r="AV751" s="14" t="s">
        <v>87</v>
      </c>
      <c r="AW751" s="14" t="s">
        <v>29</v>
      </c>
      <c r="AX751" s="14" t="s">
        <v>77</v>
      </c>
      <c r="AY751" s="179" t="s">
        <v>162</v>
      </c>
    </row>
    <row r="752" spans="2:65" s="1" customFormat="1" ht="37.9" customHeight="1" x14ac:dyDescent="0.2">
      <c r="B752" s="121"/>
      <c r="C752" s="151" t="s">
        <v>447</v>
      </c>
      <c r="D752" s="151" t="s">
        <v>164</v>
      </c>
      <c r="E752" s="152" t="s">
        <v>365</v>
      </c>
      <c r="F752" s="153" t="s">
        <v>366</v>
      </c>
      <c r="G752" s="154" t="s">
        <v>167</v>
      </c>
      <c r="H752" s="155">
        <v>1387.306</v>
      </c>
      <c r="I752" s="156"/>
      <c r="J752" s="157">
        <f>ROUND(I752*H752,2)</f>
        <v>0</v>
      </c>
      <c r="K752" s="158"/>
      <c r="L752" s="32"/>
      <c r="M752" s="159" t="s">
        <v>1</v>
      </c>
      <c r="N752" s="120" t="s">
        <v>38</v>
      </c>
      <c r="P752" s="160">
        <f>O752*H752</f>
        <v>0</v>
      </c>
      <c r="Q752" s="160">
        <v>0</v>
      </c>
      <c r="R752" s="160">
        <f>Q752*H752</f>
        <v>0</v>
      </c>
      <c r="S752" s="160">
        <v>1.804E-2</v>
      </c>
      <c r="T752" s="161">
        <f>S752*H752</f>
        <v>25.027000240000003</v>
      </c>
      <c r="W752" s="245"/>
      <c r="AR752" s="162" t="s">
        <v>87</v>
      </c>
      <c r="AT752" s="162" t="s">
        <v>164</v>
      </c>
      <c r="AU752" s="162" t="s">
        <v>81</v>
      </c>
      <c r="AY752" s="17" t="s">
        <v>162</v>
      </c>
      <c r="BE752" s="163">
        <f>IF(N752="základná",J752,0)</f>
        <v>0</v>
      </c>
      <c r="BF752" s="163">
        <f>IF(N752="znížená",J752,0)</f>
        <v>0</v>
      </c>
      <c r="BG752" s="163">
        <f>IF(N752="zákl. prenesená",J752,0)</f>
        <v>0</v>
      </c>
      <c r="BH752" s="163">
        <f>IF(N752="zníž. prenesená",J752,0)</f>
        <v>0</v>
      </c>
      <c r="BI752" s="163">
        <f>IF(N752="nulová",J752,0)</f>
        <v>0</v>
      </c>
      <c r="BJ752" s="17" t="s">
        <v>81</v>
      </c>
      <c r="BK752" s="163">
        <f>ROUND(I752*H752,2)</f>
        <v>0</v>
      </c>
      <c r="BL752" s="17" t="s">
        <v>87</v>
      </c>
      <c r="BM752" s="162" t="s">
        <v>1236</v>
      </c>
    </row>
    <row r="753" spans="2:65" s="13" customFormat="1" x14ac:dyDescent="0.2">
      <c r="B753" s="171"/>
      <c r="D753" s="165" t="s">
        <v>169</v>
      </c>
      <c r="E753" s="172" t="s">
        <v>1</v>
      </c>
      <c r="F753" s="173" t="s">
        <v>942</v>
      </c>
      <c r="H753" s="174">
        <v>15.77</v>
      </c>
      <c r="I753" s="175"/>
      <c r="L753" s="171"/>
      <c r="M753" s="176"/>
      <c r="T753" s="177"/>
      <c r="W753" s="240"/>
      <c r="AT753" s="172" t="s">
        <v>169</v>
      </c>
      <c r="AU753" s="172" t="s">
        <v>81</v>
      </c>
      <c r="AV753" s="13" t="s">
        <v>81</v>
      </c>
      <c r="AW753" s="13" t="s">
        <v>29</v>
      </c>
      <c r="AX753" s="13" t="s">
        <v>72</v>
      </c>
      <c r="AY753" s="172" t="s">
        <v>162</v>
      </c>
    </row>
    <row r="754" spans="2:65" s="13" customFormat="1" x14ac:dyDescent="0.2">
      <c r="B754" s="171"/>
      <c r="D754" s="165" t="s">
        <v>169</v>
      </c>
      <c r="E754" s="172" t="s">
        <v>1</v>
      </c>
      <c r="F754" s="173" t="s">
        <v>103</v>
      </c>
      <c r="H754" s="174">
        <v>14.74</v>
      </c>
      <c r="I754" s="175"/>
      <c r="L754" s="171"/>
      <c r="M754" s="176"/>
      <c r="T754" s="177"/>
      <c r="W754" s="240"/>
      <c r="AT754" s="172" t="s">
        <v>169</v>
      </c>
      <c r="AU754" s="172" t="s">
        <v>81</v>
      </c>
      <c r="AV754" s="13" t="s">
        <v>81</v>
      </c>
      <c r="AW754" s="13" t="s">
        <v>29</v>
      </c>
      <c r="AX754" s="13" t="s">
        <v>72</v>
      </c>
      <c r="AY754" s="172" t="s">
        <v>162</v>
      </c>
    </row>
    <row r="755" spans="2:65" s="13" customFormat="1" x14ac:dyDescent="0.2">
      <c r="B755" s="171"/>
      <c r="D755" s="165" t="s">
        <v>169</v>
      </c>
      <c r="E755" s="172" t="s">
        <v>1</v>
      </c>
      <c r="F755" s="173" t="s">
        <v>945</v>
      </c>
      <c r="H755" s="174">
        <v>15.95</v>
      </c>
      <c r="I755" s="175"/>
      <c r="L755" s="171"/>
      <c r="M755" s="176"/>
      <c r="T755" s="177"/>
      <c r="W755" s="240"/>
      <c r="AT755" s="172" t="s">
        <v>169</v>
      </c>
      <c r="AU755" s="172" t="s">
        <v>81</v>
      </c>
      <c r="AV755" s="13" t="s">
        <v>81</v>
      </c>
      <c r="AW755" s="13" t="s">
        <v>29</v>
      </c>
      <c r="AX755" s="13" t="s">
        <v>72</v>
      </c>
      <c r="AY755" s="172" t="s">
        <v>162</v>
      </c>
    </row>
    <row r="756" spans="2:65" s="13" customFormat="1" x14ac:dyDescent="0.2">
      <c r="B756" s="171"/>
      <c r="D756" s="165" t="s">
        <v>169</v>
      </c>
      <c r="E756" s="172" t="s">
        <v>1</v>
      </c>
      <c r="F756" s="173" t="s">
        <v>105</v>
      </c>
      <c r="H756" s="174">
        <v>1298.5909999999999</v>
      </c>
      <c r="I756" s="175"/>
      <c r="L756" s="171"/>
      <c r="M756" s="176"/>
      <c r="T756" s="177"/>
      <c r="W756" s="240"/>
      <c r="AT756" s="172" t="s">
        <v>169</v>
      </c>
      <c r="AU756" s="172" t="s">
        <v>81</v>
      </c>
      <c r="AV756" s="13" t="s">
        <v>81</v>
      </c>
      <c r="AW756" s="13" t="s">
        <v>29</v>
      </c>
      <c r="AX756" s="13" t="s">
        <v>72</v>
      </c>
      <c r="AY756" s="172" t="s">
        <v>162</v>
      </c>
    </row>
    <row r="757" spans="2:65" s="13" customFormat="1" x14ac:dyDescent="0.2">
      <c r="B757" s="171"/>
      <c r="D757" s="165" t="s">
        <v>169</v>
      </c>
      <c r="E757" s="172" t="s">
        <v>1</v>
      </c>
      <c r="F757" s="173" t="s">
        <v>107</v>
      </c>
      <c r="H757" s="174">
        <v>9.3160000000000007</v>
      </c>
      <c r="I757" s="175"/>
      <c r="L757" s="171"/>
      <c r="M757" s="176"/>
      <c r="T757" s="177"/>
      <c r="W757" s="240"/>
      <c r="AT757" s="172" t="s">
        <v>169</v>
      </c>
      <c r="AU757" s="172" t="s">
        <v>81</v>
      </c>
      <c r="AV757" s="13" t="s">
        <v>81</v>
      </c>
      <c r="AW757" s="13" t="s">
        <v>29</v>
      </c>
      <c r="AX757" s="13" t="s">
        <v>72</v>
      </c>
      <c r="AY757" s="172" t="s">
        <v>162</v>
      </c>
    </row>
    <row r="758" spans="2:65" s="13" customFormat="1" x14ac:dyDescent="0.2">
      <c r="B758" s="171"/>
      <c r="D758" s="165" t="s">
        <v>169</v>
      </c>
      <c r="E758" s="172" t="s">
        <v>1</v>
      </c>
      <c r="F758" s="173" t="s">
        <v>949</v>
      </c>
      <c r="H758" s="174">
        <v>15.557</v>
      </c>
      <c r="I758" s="175"/>
      <c r="L758" s="171"/>
      <c r="M758" s="176"/>
      <c r="T758" s="177"/>
      <c r="W758" s="240"/>
      <c r="AT758" s="172" t="s">
        <v>169</v>
      </c>
      <c r="AU758" s="172" t="s">
        <v>81</v>
      </c>
      <c r="AV758" s="13" t="s">
        <v>81</v>
      </c>
      <c r="AW758" s="13" t="s">
        <v>29</v>
      </c>
      <c r="AX758" s="13" t="s">
        <v>72</v>
      </c>
      <c r="AY758" s="172" t="s">
        <v>162</v>
      </c>
    </row>
    <row r="759" spans="2:65" s="13" customFormat="1" x14ac:dyDescent="0.2">
      <c r="B759" s="171"/>
      <c r="D759" s="165" t="s">
        <v>169</v>
      </c>
      <c r="E759" s="172" t="s">
        <v>1</v>
      </c>
      <c r="F759" s="173" t="s">
        <v>110</v>
      </c>
      <c r="H759" s="174">
        <v>17.382000000000001</v>
      </c>
      <c r="I759" s="175"/>
      <c r="L759" s="171"/>
      <c r="M759" s="176"/>
      <c r="T759" s="177"/>
      <c r="W759" s="240"/>
      <c r="AT759" s="172" t="s">
        <v>169</v>
      </c>
      <c r="AU759" s="172" t="s">
        <v>81</v>
      </c>
      <c r="AV759" s="13" t="s">
        <v>81</v>
      </c>
      <c r="AW759" s="13" t="s">
        <v>29</v>
      </c>
      <c r="AX759" s="13" t="s">
        <v>72</v>
      </c>
      <c r="AY759" s="172" t="s">
        <v>162</v>
      </c>
    </row>
    <row r="760" spans="2:65" s="14" customFormat="1" x14ac:dyDescent="0.2">
      <c r="B760" s="178"/>
      <c r="D760" s="165" t="s">
        <v>169</v>
      </c>
      <c r="E760" s="179" t="s">
        <v>1</v>
      </c>
      <c r="F760" s="180" t="s">
        <v>174</v>
      </c>
      <c r="H760" s="181">
        <v>1387.306</v>
      </c>
      <c r="I760" s="182"/>
      <c r="L760" s="178"/>
      <c r="M760" s="183"/>
      <c r="T760" s="184"/>
      <c r="W760" s="242"/>
      <c r="AT760" s="179" t="s">
        <v>169</v>
      </c>
      <c r="AU760" s="179" t="s">
        <v>81</v>
      </c>
      <c r="AV760" s="14" t="s">
        <v>87</v>
      </c>
      <c r="AW760" s="14" t="s">
        <v>29</v>
      </c>
      <c r="AX760" s="14" t="s">
        <v>77</v>
      </c>
      <c r="AY760" s="179" t="s">
        <v>162</v>
      </c>
    </row>
    <row r="761" spans="2:65" s="1" customFormat="1" ht="37.9" customHeight="1" x14ac:dyDescent="0.2">
      <c r="B761" s="121"/>
      <c r="C761" s="151" t="s">
        <v>451</v>
      </c>
      <c r="D761" s="151" t="s">
        <v>164</v>
      </c>
      <c r="E761" s="152" t="s">
        <v>369</v>
      </c>
      <c r="F761" s="153" t="s">
        <v>370</v>
      </c>
      <c r="G761" s="154" t="s">
        <v>167</v>
      </c>
      <c r="H761" s="155">
        <v>193.08199999999999</v>
      </c>
      <c r="I761" s="156"/>
      <c r="J761" s="157">
        <f>ROUND(I761*H761,2)</f>
        <v>0</v>
      </c>
      <c r="K761" s="158"/>
      <c r="L761" s="32"/>
      <c r="M761" s="159" t="s">
        <v>1</v>
      </c>
      <c r="N761" s="120" t="s">
        <v>38</v>
      </c>
      <c r="P761" s="160">
        <f>O761*H761</f>
        <v>0</v>
      </c>
      <c r="Q761" s="160">
        <v>0</v>
      </c>
      <c r="R761" s="160">
        <f>Q761*H761</f>
        <v>0</v>
      </c>
      <c r="S761" s="160">
        <v>1.7520000000000004E-2</v>
      </c>
      <c r="T761" s="161">
        <f>S761*H761</f>
        <v>3.3827966400000009</v>
      </c>
      <c r="W761" s="245"/>
      <c r="AR761" s="162" t="s">
        <v>87</v>
      </c>
      <c r="AT761" s="162" t="s">
        <v>164</v>
      </c>
      <c r="AU761" s="162" t="s">
        <v>81</v>
      </c>
      <c r="AY761" s="17" t="s">
        <v>162</v>
      </c>
      <c r="BE761" s="163">
        <f>IF(N761="základná",J761,0)</f>
        <v>0</v>
      </c>
      <c r="BF761" s="163">
        <f>IF(N761="znížená",J761,0)</f>
        <v>0</v>
      </c>
      <c r="BG761" s="163">
        <f>IF(N761="zákl. prenesená",J761,0)</f>
        <v>0</v>
      </c>
      <c r="BH761" s="163">
        <f>IF(N761="zníž. prenesená",J761,0)</f>
        <v>0</v>
      </c>
      <c r="BI761" s="163">
        <f>IF(N761="nulová",J761,0)</f>
        <v>0</v>
      </c>
      <c r="BJ761" s="17" t="s">
        <v>81</v>
      </c>
      <c r="BK761" s="163">
        <f>ROUND(I761*H761,2)</f>
        <v>0</v>
      </c>
      <c r="BL761" s="17" t="s">
        <v>87</v>
      </c>
      <c r="BM761" s="162" t="s">
        <v>1237</v>
      </c>
    </row>
    <row r="762" spans="2:65" s="13" customFormat="1" x14ac:dyDescent="0.2">
      <c r="B762" s="171"/>
      <c r="D762" s="165" t="s">
        <v>169</v>
      </c>
      <c r="E762" s="172" t="s">
        <v>1</v>
      </c>
      <c r="F762" s="173" t="s">
        <v>101</v>
      </c>
      <c r="H762" s="174">
        <v>193.08199999999999</v>
      </c>
      <c r="I762" s="175"/>
      <c r="L762" s="171"/>
      <c r="M762" s="176"/>
      <c r="T762" s="177"/>
      <c r="W762" s="240"/>
      <c r="AT762" s="172" t="s">
        <v>169</v>
      </c>
      <c r="AU762" s="172" t="s">
        <v>81</v>
      </c>
      <c r="AV762" s="13" t="s">
        <v>81</v>
      </c>
      <c r="AW762" s="13" t="s">
        <v>29</v>
      </c>
      <c r="AX762" s="13" t="s">
        <v>77</v>
      </c>
      <c r="AY762" s="172" t="s">
        <v>162</v>
      </c>
    </row>
    <row r="763" spans="2:65" s="1" customFormat="1" ht="21.75" customHeight="1" x14ac:dyDescent="0.2">
      <c r="B763" s="121"/>
      <c r="C763" s="151" t="s">
        <v>456</v>
      </c>
      <c r="D763" s="151" t="s">
        <v>164</v>
      </c>
      <c r="E763" s="152" t="s">
        <v>373</v>
      </c>
      <c r="F763" s="153" t="s">
        <v>374</v>
      </c>
      <c r="G763" s="154" t="s">
        <v>375</v>
      </c>
      <c r="H763" s="155">
        <v>126.47300000000001</v>
      </c>
      <c r="I763" s="156"/>
      <c r="J763" s="157">
        <f>ROUND(I763*H763,2)</f>
        <v>0</v>
      </c>
      <c r="K763" s="158"/>
      <c r="L763" s="32"/>
      <c r="M763" s="159" t="s">
        <v>1</v>
      </c>
      <c r="N763" s="120" t="s">
        <v>38</v>
      </c>
      <c r="P763" s="160">
        <f>O763*H763</f>
        <v>0</v>
      </c>
      <c r="Q763" s="160">
        <v>0</v>
      </c>
      <c r="R763" s="160">
        <f>Q763*H763</f>
        <v>0</v>
      </c>
      <c r="S763" s="160">
        <v>0</v>
      </c>
      <c r="T763" s="161">
        <f>S763*H763</f>
        <v>0</v>
      </c>
      <c r="W763" s="245"/>
      <c r="AR763" s="162" t="s">
        <v>87</v>
      </c>
      <c r="AT763" s="162" t="s">
        <v>164</v>
      </c>
      <c r="AU763" s="162" t="s">
        <v>81</v>
      </c>
      <c r="AY763" s="17" t="s">
        <v>162</v>
      </c>
      <c r="BE763" s="163">
        <f>IF(N763="základná",J763,0)</f>
        <v>0</v>
      </c>
      <c r="BF763" s="163">
        <f>IF(N763="znížená",J763,0)</f>
        <v>0</v>
      </c>
      <c r="BG763" s="163">
        <f>IF(N763="zákl. prenesená",J763,0)</f>
        <v>0</v>
      </c>
      <c r="BH763" s="163">
        <f>IF(N763="zníž. prenesená",J763,0)</f>
        <v>0</v>
      </c>
      <c r="BI763" s="163">
        <f>IF(N763="nulová",J763,0)</f>
        <v>0</v>
      </c>
      <c r="BJ763" s="17" t="s">
        <v>81</v>
      </c>
      <c r="BK763" s="163">
        <f>ROUND(I763*H763,2)</f>
        <v>0</v>
      </c>
      <c r="BL763" s="17" t="s">
        <v>87</v>
      </c>
      <c r="BM763" s="162" t="s">
        <v>1238</v>
      </c>
    </row>
    <row r="764" spans="2:65" s="1" customFormat="1" ht="16.5" customHeight="1" x14ac:dyDescent="0.2">
      <c r="B764" s="121"/>
      <c r="C764" s="151" t="s">
        <v>461</v>
      </c>
      <c r="D764" s="151" t="s">
        <v>164</v>
      </c>
      <c r="E764" s="152" t="s">
        <v>378</v>
      </c>
      <c r="F764" s="153" t="s">
        <v>379</v>
      </c>
      <c r="G764" s="154" t="s">
        <v>375</v>
      </c>
      <c r="H764" s="155">
        <v>885.31100000000004</v>
      </c>
      <c r="I764" s="156"/>
      <c r="J764" s="157">
        <f>ROUND(I764*H764,2)</f>
        <v>0</v>
      </c>
      <c r="K764" s="158"/>
      <c r="L764" s="32"/>
      <c r="M764" s="159" t="s">
        <v>1</v>
      </c>
      <c r="N764" s="120" t="s">
        <v>38</v>
      </c>
      <c r="P764" s="160">
        <f>O764*H764</f>
        <v>0</v>
      </c>
      <c r="Q764" s="160">
        <v>0</v>
      </c>
      <c r="R764" s="160">
        <f>Q764*H764</f>
        <v>0</v>
      </c>
      <c r="S764" s="160">
        <v>0</v>
      </c>
      <c r="T764" s="161">
        <f>S764*H764</f>
        <v>0</v>
      </c>
      <c r="W764" s="233"/>
      <c r="AR764" s="162" t="s">
        <v>87</v>
      </c>
      <c r="AT764" s="162" t="s">
        <v>164</v>
      </c>
      <c r="AU764" s="162" t="s">
        <v>81</v>
      </c>
      <c r="AY764" s="17" t="s">
        <v>162</v>
      </c>
      <c r="BE764" s="163">
        <f>IF(N764="základná",J764,0)</f>
        <v>0</v>
      </c>
      <c r="BF764" s="163">
        <f>IF(N764="znížená",J764,0)</f>
        <v>0</v>
      </c>
      <c r="BG764" s="163">
        <f>IF(N764="zákl. prenesená",J764,0)</f>
        <v>0</v>
      </c>
      <c r="BH764" s="163">
        <f>IF(N764="zníž. prenesená",J764,0)</f>
        <v>0</v>
      </c>
      <c r="BI764" s="163">
        <f>IF(N764="nulová",J764,0)</f>
        <v>0</v>
      </c>
      <c r="BJ764" s="17" t="s">
        <v>81</v>
      </c>
      <c r="BK764" s="163">
        <f>ROUND(I764*H764,2)</f>
        <v>0</v>
      </c>
      <c r="BL764" s="17" t="s">
        <v>87</v>
      </c>
      <c r="BM764" s="162" t="s">
        <v>1239</v>
      </c>
    </row>
    <row r="765" spans="2:65" s="13" customFormat="1" x14ac:dyDescent="0.2">
      <c r="B765" s="171"/>
      <c r="D765" s="165" t="s">
        <v>169</v>
      </c>
      <c r="F765" s="173" t="s">
        <v>1240</v>
      </c>
      <c r="H765" s="174">
        <v>885.31100000000004</v>
      </c>
      <c r="I765" s="175"/>
      <c r="L765" s="171"/>
      <c r="M765" s="176"/>
      <c r="T765" s="177"/>
      <c r="W765" s="246"/>
      <c r="AT765" s="172" t="s">
        <v>169</v>
      </c>
      <c r="AU765" s="172" t="s">
        <v>81</v>
      </c>
      <c r="AV765" s="13" t="s">
        <v>81</v>
      </c>
      <c r="AW765" s="13" t="s">
        <v>3</v>
      </c>
      <c r="AX765" s="13" t="s">
        <v>77</v>
      </c>
      <c r="AY765" s="172" t="s">
        <v>162</v>
      </c>
    </row>
    <row r="766" spans="2:65" s="1" customFormat="1" ht="21.75" customHeight="1" x14ac:dyDescent="0.2">
      <c r="B766" s="121"/>
      <c r="C766" s="151" t="s">
        <v>466</v>
      </c>
      <c r="D766" s="151" t="s">
        <v>164</v>
      </c>
      <c r="E766" s="152" t="s">
        <v>383</v>
      </c>
      <c r="F766" s="153" t="s">
        <v>384</v>
      </c>
      <c r="G766" s="154" t="s">
        <v>375</v>
      </c>
      <c r="H766" s="155">
        <v>126.47300000000001</v>
      </c>
      <c r="I766" s="156"/>
      <c r="J766" s="157">
        <f>ROUND(I766*H766,2)</f>
        <v>0</v>
      </c>
      <c r="K766" s="158"/>
      <c r="L766" s="32"/>
      <c r="M766" s="159" t="s">
        <v>1</v>
      </c>
      <c r="N766" s="120" t="s">
        <v>38</v>
      </c>
      <c r="P766" s="160">
        <f>O766*H766</f>
        <v>0</v>
      </c>
      <c r="Q766" s="160">
        <v>0</v>
      </c>
      <c r="R766" s="160">
        <f>Q766*H766</f>
        <v>0</v>
      </c>
      <c r="S766" s="160">
        <v>0</v>
      </c>
      <c r="T766" s="161">
        <f>S766*H766</f>
        <v>0</v>
      </c>
      <c r="W766" s="251"/>
      <c r="AR766" s="162" t="s">
        <v>87</v>
      </c>
      <c r="AT766" s="162" t="s">
        <v>164</v>
      </c>
      <c r="AU766" s="162" t="s">
        <v>81</v>
      </c>
      <c r="AY766" s="17" t="s">
        <v>162</v>
      </c>
      <c r="BE766" s="163">
        <f>IF(N766="základná",J766,0)</f>
        <v>0</v>
      </c>
      <c r="BF766" s="163">
        <f>IF(N766="znížená",J766,0)</f>
        <v>0</v>
      </c>
      <c r="BG766" s="163">
        <f>IF(N766="zákl. prenesená",J766,0)</f>
        <v>0</v>
      </c>
      <c r="BH766" s="163">
        <f>IF(N766="zníž. prenesená",J766,0)</f>
        <v>0</v>
      </c>
      <c r="BI766" s="163">
        <f>IF(N766="nulová",J766,0)</f>
        <v>0</v>
      </c>
      <c r="BJ766" s="17" t="s">
        <v>81</v>
      </c>
      <c r="BK766" s="163">
        <f>ROUND(I766*H766,2)</f>
        <v>0</v>
      </c>
      <c r="BL766" s="17" t="s">
        <v>87</v>
      </c>
      <c r="BM766" s="162" t="s">
        <v>1241</v>
      </c>
    </row>
    <row r="767" spans="2:65" s="1" customFormat="1" ht="24.2" customHeight="1" x14ac:dyDescent="0.2">
      <c r="B767" s="121"/>
      <c r="C767" s="151" t="s">
        <v>472</v>
      </c>
      <c r="D767" s="151" t="s">
        <v>164</v>
      </c>
      <c r="E767" s="152" t="s">
        <v>387</v>
      </c>
      <c r="F767" s="153" t="s">
        <v>388</v>
      </c>
      <c r="G767" s="154" t="s">
        <v>375</v>
      </c>
      <c r="H767" s="155">
        <v>3288.2979999999998</v>
      </c>
      <c r="I767" s="156"/>
      <c r="J767" s="157">
        <f>ROUND(I767*H767,2)</f>
        <v>0</v>
      </c>
      <c r="K767" s="158"/>
      <c r="L767" s="32"/>
      <c r="M767" s="159" t="s">
        <v>1</v>
      </c>
      <c r="N767" s="120" t="s">
        <v>38</v>
      </c>
      <c r="P767" s="160">
        <f>O767*H767</f>
        <v>0</v>
      </c>
      <c r="Q767" s="160">
        <v>0</v>
      </c>
      <c r="R767" s="160">
        <f>Q767*H767</f>
        <v>0</v>
      </c>
      <c r="S767" s="160">
        <v>0</v>
      </c>
      <c r="T767" s="161">
        <f>S767*H767</f>
        <v>0</v>
      </c>
      <c r="W767" s="245"/>
      <c r="AR767" s="162" t="s">
        <v>87</v>
      </c>
      <c r="AT767" s="162" t="s">
        <v>164</v>
      </c>
      <c r="AU767" s="162" t="s">
        <v>81</v>
      </c>
      <c r="AY767" s="17" t="s">
        <v>162</v>
      </c>
      <c r="BE767" s="163">
        <f>IF(N767="základná",J767,0)</f>
        <v>0</v>
      </c>
      <c r="BF767" s="163">
        <f>IF(N767="znížená",J767,0)</f>
        <v>0</v>
      </c>
      <c r="BG767" s="163">
        <f>IF(N767="zákl. prenesená",J767,0)</f>
        <v>0</v>
      </c>
      <c r="BH767" s="163">
        <f>IF(N767="zníž. prenesená",J767,0)</f>
        <v>0</v>
      </c>
      <c r="BI767" s="163">
        <f>IF(N767="nulová",J767,0)</f>
        <v>0</v>
      </c>
      <c r="BJ767" s="17" t="s">
        <v>81</v>
      </c>
      <c r="BK767" s="163">
        <f>ROUND(I767*H767,2)</f>
        <v>0</v>
      </c>
      <c r="BL767" s="17" t="s">
        <v>87</v>
      </c>
      <c r="BM767" s="162" t="s">
        <v>1242</v>
      </c>
    </row>
    <row r="768" spans="2:65" s="13" customFormat="1" x14ac:dyDescent="0.2">
      <c r="B768" s="171"/>
      <c r="D768" s="165" t="s">
        <v>169</v>
      </c>
      <c r="F768" s="173" t="s">
        <v>1243</v>
      </c>
      <c r="H768" s="174">
        <v>3288.2979999999998</v>
      </c>
      <c r="I768" s="175"/>
      <c r="L768" s="171"/>
      <c r="M768" s="176"/>
      <c r="T768" s="177"/>
      <c r="W768" s="253"/>
      <c r="AT768" s="172" t="s">
        <v>169</v>
      </c>
      <c r="AU768" s="172" t="s">
        <v>81</v>
      </c>
      <c r="AV768" s="13" t="s">
        <v>81</v>
      </c>
      <c r="AW768" s="13" t="s">
        <v>3</v>
      </c>
      <c r="AX768" s="13" t="s">
        <v>77</v>
      </c>
      <c r="AY768" s="172" t="s">
        <v>162</v>
      </c>
    </row>
    <row r="769" spans="2:65" s="1" customFormat="1" ht="24.2" customHeight="1" x14ac:dyDescent="0.2">
      <c r="B769" s="121"/>
      <c r="C769" s="151" t="s">
        <v>478</v>
      </c>
      <c r="D769" s="151" t="s">
        <v>164</v>
      </c>
      <c r="E769" s="152" t="s">
        <v>392</v>
      </c>
      <c r="F769" s="153" t="s">
        <v>393</v>
      </c>
      <c r="G769" s="154" t="s">
        <v>375</v>
      </c>
      <c r="H769" s="155">
        <v>126.47300000000001</v>
      </c>
      <c r="I769" s="156"/>
      <c r="J769" s="157">
        <f>ROUND(I769*H769,2)</f>
        <v>0</v>
      </c>
      <c r="K769" s="158"/>
      <c r="L769" s="32"/>
      <c r="M769" s="159" t="s">
        <v>1</v>
      </c>
      <c r="N769" s="120" t="s">
        <v>38</v>
      </c>
      <c r="P769" s="160">
        <f>O769*H769</f>
        <v>0</v>
      </c>
      <c r="Q769" s="160">
        <v>0</v>
      </c>
      <c r="R769" s="160">
        <f>Q769*H769</f>
        <v>0</v>
      </c>
      <c r="S769" s="160">
        <v>0</v>
      </c>
      <c r="T769" s="161">
        <f>S769*H769</f>
        <v>0</v>
      </c>
      <c r="W769" s="233"/>
      <c r="AR769" s="162" t="s">
        <v>87</v>
      </c>
      <c r="AT769" s="162" t="s">
        <v>164</v>
      </c>
      <c r="AU769" s="162" t="s">
        <v>81</v>
      </c>
      <c r="AY769" s="17" t="s">
        <v>162</v>
      </c>
      <c r="BE769" s="163">
        <f>IF(N769="základná",J769,0)</f>
        <v>0</v>
      </c>
      <c r="BF769" s="163">
        <f>IF(N769="znížená",J769,0)</f>
        <v>0</v>
      </c>
      <c r="BG769" s="163">
        <f>IF(N769="zákl. prenesená",J769,0)</f>
        <v>0</v>
      </c>
      <c r="BH769" s="163">
        <f>IF(N769="zníž. prenesená",J769,0)</f>
        <v>0</v>
      </c>
      <c r="BI769" s="163">
        <f>IF(N769="nulová",J769,0)</f>
        <v>0</v>
      </c>
      <c r="BJ769" s="17" t="s">
        <v>81</v>
      </c>
      <c r="BK769" s="163">
        <f>ROUND(I769*H769,2)</f>
        <v>0</v>
      </c>
      <c r="BL769" s="17" t="s">
        <v>87</v>
      </c>
      <c r="BM769" s="162" t="s">
        <v>1244</v>
      </c>
    </row>
    <row r="770" spans="2:65" s="1" customFormat="1" ht="24.2" customHeight="1" x14ac:dyDescent="0.2">
      <c r="B770" s="121"/>
      <c r="C770" s="151" t="s">
        <v>483</v>
      </c>
      <c r="D770" s="151" t="s">
        <v>164</v>
      </c>
      <c r="E770" s="152" t="s">
        <v>396</v>
      </c>
      <c r="F770" s="153" t="s">
        <v>397</v>
      </c>
      <c r="G770" s="154" t="s">
        <v>375</v>
      </c>
      <c r="H770" s="155">
        <v>1770.6220000000001</v>
      </c>
      <c r="I770" s="156"/>
      <c r="J770" s="157">
        <f>ROUND(I770*H770,2)</f>
        <v>0</v>
      </c>
      <c r="K770" s="158"/>
      <c r="L770" s="32"/>
      <c r="M770" s="159" t="s">
        <v>1</v>
      </c>
      <c r="N770" s="120" t="s">
        <v>38</v>
      </c>
      <c r="P770" s="160">
        <f>O770*H770</f>
        <v>0</v>
      </c>
      <c r="Q770" s="160">
        <v>0</v>
      </c>
      <c r="R770" s="160">
        <f>Q770*H770</f>
        <v>0</v>
      </c>
      <c r="S770" s="160">
        <v>0</v>
      </c>
      <c r="T770" s="161">
        <f>S770*H770</f>
        <v>0</v>
      </c>
      <c r="W770" s="245"/>
      <c r="AR770" s="162" t="s">
        <v>87</v>
      </c>
      <c r="AT770" s="162" t="s">
        <v>164</v>
      </c>
      <c r="AU770" s="162" t="s">
        <v>81</v>
      </c>
      <c r="AY770" s="17" t="s">
        <v>162</v>
      </c>
      <c r="BE770" s="163">
        <f>IF(N770="základná",J770,0)</f>
        <v>0</v>
      </c>
      <c r="BF770" s="163">
        <f>IF(N770="znížená",J770,0)</f>
        <v>0</v>
      </c>
      <c r="BG770" s="163">
        <f>IF(N770="zákl. prenesená",J770,0)</f>
        <v>0</v>
      </c>
      <c r="BH770" s="163">
        <f>IF(N770="zníž. prenesená",J770,0)</f>
        <v>0</v>
      </c>
      <c r="BI770" s="163">
        <f>IF(N770="nulová",J770,0)</f>
        <v>0</v>
      </c>
      <c r="BJ770" s="17" t="s">
        <v>81</v>
      </c>
      <c r="BK770" s="163">
        <f>ROUND(I770*H770,2)</f>
        <v>0</v>
      </c>
      <c r="BL770" s="17" t="s">
        <v>87</v>
      </c>
      <c r="BM770" s="162" t="s">
        <v>1245</v>
      </c>
    </row>
    <row r="771" spans="2:65" s="13" customFormat="1" x14ac:dyDescent="0.2">
      <c r="B771" s="171"/>
      <c r="D771" s="165" t="s">
        <v>169</v>
      </c>
      <c r="F771" s="173" t="s">
        <v>1246</v>
      </c>
      <c r="H771" s="174">
        <v>1770.6220000000001</v>
      </c>
      <c r="I771" s="175"/>
      <c r="L771" s="171"/>
      <c r="M771" s="176"/>
      <c r="T771" s="177"/>
      <c r="W771" s="253"/>
      <c r="AT771" s="172" t="s">
        <v>169</v>
      </c>
      <c r="AU771" s="172" t="s">
        <v>81</v>
      </c>
      <c r="AV771" s="13" t="s">
        <v>81</v>
      </c>
      <c r="AW771" s="13" t="s">
        <v>3</v>
      </c>
      <c r="AX771" s="13" t="s">
        <v>77</v>
      </c>
      <c r="AY771" s="172" t="s">
        <v>162</v>
      </c>
    </row>
    <row r="772" spans="2:65" s="1" customFormat="1" ht="24.2" customHeight="1" x14ac:dyDescent="0.2">
      <c r="B772" s="121"/>
      <c r="C772" s="151" t="s">
        <v>487</v>
      </c>
      <c r="D772" s="151" t="s">
        <v>164</v>
      </c>
      <c r="E772" s="152" t="s">
        <v>401</v>
      </c>
      <c r="F772" s="153" t="s">
        <v>402</v>
      </c>
      <c r="G772" s="154" t="s">
        <v>375</v>
      </c>
      <c r="H772" s="155">
        <v>126.47300000000001</v>
      </c>
      <c r="I772" s="156"/>
      <c r="J772" s="157">
        <f>ROUND(I772*H772,2)</f>
        <v>0</v>
      </c>
      <c r="K772" s="158"/>
      <c r="L772" s="32"/>
      <c r="M772" s="159" t="s">
        <v>1</v>
      </c>
      <c r="N772" s="120" t="s">
        <v>38</v>
      </c>
      <c r="P772" s="160">
        <f>O772*H772</f>
        <v>0</v>
      </c>
      <c r="Q772" s="160">
        <v>0</v>
      </c>
      <c r="R772" s="160">
        <f>Q772*H772</f>
        <v>0</v>
      </c>
      <c r="S772" s="160">
        <v>0</v>
      </c>
      <c r="T772" s="161">
        <f>S772*H772</f>
        <v>0</v>
      </c>
      <c r="W772" s="245"/>
      <c r="AR772" s="162" t="s">
        <v>87</v>
      </c>
      <c r="AT772" s="162" t="s">
        <v>164</v>
      </c>
      <c r="AU772" s="162" t="s">
        <v>81</v>
      </c>
      <c r="AY772" s="17" t="s">
        <v>162</v>
      </c>
      <c r="BE772" s="163">
        <f>IF(N772="základná",J772,0)</f>
        <v>0</v>
      </c>
      <c r="BF772" s="163">
        <f>IF(N772="znížená",J772,0)</f>
        <v>0</v>
      </c>
      <c r="BG772" s="163">
        <f>IF(N772="zákl. prenesená",J772,0)</f>
        <v>0</v>
      </c>
      <c r="BH772" s="163">
        <f>IF(N772="zníž. prenesená",J772,0)</f>
        <v>0</v>
      </c>
      <c r="BI772" s="163">
        <f>IF(N772="nulová",J772,0)</f>
        <v>0</v>
      </c>
      <c r="BJ772" s="17" t="s">
        <v>81</v>
      </c>
      <c r="BK772" s="163">
        <f>ROUND(I772*H772,2)</f>
        <v>0</v>
      </c>
      <c r="BL772" s="17" t="s">
        <v>87</v>
      </c>
      <c r="BM772" s="162" t="s">
        <v>1247</v>
      </c>
    </row>
    <row r="773" spans="2:65" s="11" customFormat="1" ht="22.9" customHeight="1" x14ac:dyDescent="0.2">
      <c r="B773" s="139"/>
      <c r="D773" s="140" t="s">
        <v>71</v>
      </c>
      <c r="E773" s="149" t="s">
        <v>404</v>
      </c>
      <c r="F773" s="149" t="s">
        <v>405</v>
      </c>
      <c r="I773" s="142"/>
      <c r="J773" s="150">
        <f>BK773</f>
        <v>0</v>
      </c>
      <c r="L773" s="139"/>
      <c r="M773" s="144"/>
      <c r="P773" s="145">
        <f>P774</f>
        <v>0</v>
      </c>
      <c r="R773" s="145">
        <f>R774</f>
        <v>0</v>
      </c>
      <c r="T773" s="146">
        <f>T774</f>
        <v>0</v>
      </c>
      <c r="W773" s="250"/>
      <c r="AR773" s="140" t="s">
        <v>77</v>
      </c>
      <c r="AT773" s="147" t="s">
        <v>71</v>
      </c>
      <c r="AU773" s="147" t="s">
        <v>77</v>
      </c>
      <c r="AY773" s="140" t="s">
        <v>162</v>
      </c>
      <c r="BK773" s="148">
        <f>BK774</f>
        <v>0</v>
      </c>
    </row>
    <row r="774" spans="2:65" s="1" customFormat="1" ht="24.2" customHeight="1" x14ac:dyDescent="0.2">
      <c r="B774" s="121"/>
      <c r="C774" s="151" t="s">
        <v>493</v>
      </c>
      <c r="D774" s="151" t="s">
        <v>164</v>
      </c>
      <c r="E774" s="152" t="s">
        <v>1248</v>
      </c>
      <c r="F774" s="153" t="s">
        <v>1249</v>
      </c>
      <c r="G774" s="154" t="s">
        <v>375</v>
      </c>
      <c r="H774" s="155">
        <v>224.547</v>
      </c>
      <c r="I774" s="156"/>
      <c r="J774" s="157">
        <f>ROUND(I774*H774,2)</f>
        <v>0</v>
      </c>
      <c r="K774" s="158"/>
      <c r="L774" s="32"/>
      <c r="M774" s="159" t="s">
        <v>1</v>
      </c>
      <c r="N774" s="120" t="s">
        <v>38</v>
      </c>
      <c r="P774" s="160">
        <f>O774*H774</f>
        <v>0</v>
      </c>
      <c r="Q774" s="160">
        <v>0</v>
      </c>
      <c r="R774" s="160">
        <f>Q774*H774</f>
        <v>0</v>
      </c>
      <c r="S774" s="160">
        <v>0</v>
      </c>
      <c r="T774" s="161">
        <f>S774*H774</f>
        <v>0</v>
      </c>
      <c r="W774" s="233"/>
      <c r="AR774" s="162" t="s">
        <v>87</v>
      </c>
      <c r="AT774" s="162" t="s">
        <v>164</v>
      </c>
      <c r="AU774" s="162" t="s">
        <v>81</v>
      </c>
      <c r="AY774" s="17" t="s">
        <v>162</v>
      </c>
      <c r="BE774" s="163">
        <f>IF(N774="základná",J774,0)</f>
        <v>0</v>
      </c>
      <c r="BF774" s="163">
        <f>IF(N774="znížená",J774,0)</f>
        <v>0</v>
      </c>
      <c r="BG774" s="163">
        <f>IF(N774="zákl. prenesená",J774,0)</f>
        <v>0</v>
      </c>
      <c r="BH774" s="163">
        <f>IF(N774="zníž. prenesená",J774,0)</f>
        <v>0</v>
      </c>
      <c r="BI774" s="163">
        <f>IF(N774="nulová",J774,0)</f>
        <v>0</v>
      </c>
      <c r="BJ774" s="17" t="s">
        <v>81</v>
      </c>
      <c r="BK774" s="163">
        <f>ROUND(I774*H774,2)</f>
        <v>0</v>
      </c>
      <c r="BL774" s="17" t="s">
        <v>87</v>
      </c>
      <c r="BM774" s="162" t="s">
        <v>1250</v>
      </c>
    </row>
    <row r="775" spans="2:65" s="11" customFormat="1" ht="25.9" customHeight="1" x14ac:dyDescent="0.2">
      <c r="B775" s="139"/>
      <c r="D775" s="140" t="s">
        <v>71</v>
      </c>
      <c r="E775" s="141" t="s">
        <v>410</v>
      </c>
      <c r="F775" s="141" t="s">
        <v>411</v>
      </c>
      <c r="I775" s="142"/>
      <c r="J775" s="143">
        <f>BK775</f>
        <v>0</v>
      </c>
      <c r="L775" s="139"/>
      <c r="M775" s="144"/>
      <c r="P775" s="145">
        <f>P776+P848+P871+P886+P1156+P1173+P1184+P1190+P1203</f>
        <v>0</v>
      </c>
      <c r="R775" s="145">
        <f>R776+R848+R871+R886+R1156+R1173+R1184+R1190+R1203</f>
        <v>1.6544744199999999</v>
      </c>
      <c r="T775" s="146">
        <f>T776+T848+T871+T886+T1156+T1173+T1184+T1190+T1203</f>
        <v>2.8256304999999999</v>
      </c>
      <c r="W775" s="259"/>
      <c r="AR775" s="140" t="s">
        <v>81</v>
      </c>
      <c r="AT775" s="147" t="s">
        <v>71</v>
      </c>
      <c r="AU775" s="147" t="s">
        <v>72</v>
      </c>
      <c r="AY775" s="140" t="s">
        <v>162</v>
      </c>
      <c r="BK775" s="148">
        <f>BK776+BK848+BK871+BK886+BK1156+BK1173+BK1184+BK1190+BK1203</f>
        <v>0</v>
      </c>
    </row>
    <row r="776" spans="2:65" s="11" customFormat="1" ht="22.9" customHeight="1" x14ac:dyDescent="0.2">
      <c r="B776" s="139"/>
      <c r="D776" s="140" t="s">
        <v>71</v>
      </c>
      <c r="E776" s="149" t="s">
        <v>412</v>
      </c>
      <c r="F776" s="149" t="s">
        <v>413</v>
      </c>
      <c r="I776" s="142"/>
      <c r="J776" s="150">
        <f>BK776</f>
        <v>0</v>
      </c>
      <c r="L776" s="139"/>
      <c r="M776" s="144"/>
      <c r="P776" s="145">
        <f>SUM(P777:P847)</f>
        <v>0</v>
      </c>
      <c r="R776" s="145">
        <f>SUM(R777:R847)</f>
        <v>0.39647873999999994</v>
      </c>
      <c r="T776" s="146">
        <f>SUM(T777:T847)</f>
        <v>0.37201999999999996</v>
      </c>
      <c r="W776" s="238"/>
      <c r="AR776" s="140" t="s">
        <v>81</v>
      </c>
      <c r="AT776" s="147" t="s">
        <v>71</v>
      </c>
      <c r="AU776" s="147" t="s">
        <v>77</v>
      </c>
      <c r="AY776" s="140" t="s">
        <v>162</v>
      </c>
      <c r="BK776" s="148">
        <f>SUM(BK777:BK847)</f>
        <v>0</v>
      </c>
    </row>
    <row r="777" spans="2:65" s="1" customFormat="1" ht="24.2" customHeight="1" x14ac:dyDescent="0.2">
      <c r="B777" s="121"/>
      <c r="C777" s="151" t="s">
        <v>497</v>
      </c>
      <c r="D777" s="151" t="s">
        <v>164</v>
      </c>
      <c r="E777" s="152" t="s">
        <v>415</v>
      </c>
      <c r="F777" s="153" t="s">
        <v>416</v>
      </c>
      <c r="G777" s="154" t="s">
        <v>167</v>
      </c>
      <c r="H777" s="155">
        <v>37.201999999999998</v>
      </c>
      <c r="I777" s="156"/>
      <c r="J777" s="157">
        <f>ROUND(I777*H777,2)</f>
        <v>0</v>
      </c>
      <c r="K777" s="158"/>
      <c r="L777" s="32"/>
      <c r="M777" s="159" t="s">
        <v>1</v>
      </c>
      <c r="N777" s="120" t="s">
        <v>38</v>
      </c>
      <c r="P777" s="160">
        <f>O777*H777</f>
        <v>0</v>
      </c>
      <c r="Q777" s="160">
        <v>0</v>
      </c>
      <c r="R777" s="160">
        <f>Q777*H777</f>
        <v>0</v>
      </c>
      <c r="S777" s="160">
        <v>0.01</v>
      </c>
      <c r="T777" s="161">
        <f>S777*H777</f>
        <v>0.37201999999999996</v>
      </c>
      <c r="W777" s="251"/>
      <c r="AR777" s="162" t="s">
        <v>302</v>
      </c>
      <c r="AT777" s="162" t="s">
        <v>164</v>
      </c>
      <c r="AU777" s="162" t="s">
        <v>81</v>
      </c>
      <c r="AY777" s="17" t="s">
        <v>162</v>
      </c>
      <c r="BE777" s="163">
        <f>IF(N777="základná",J777,0)</f>
        <v>0</v>
      </c>
      <c r="BF777" s="163">
        <f>IF(N777="znížená",J777,0)</f>
        <v>0</v>
      </c>
      <c r="BG777" s="163">
        <f>IF(N777="zákl. prenesená",J777,0)</f>
        <v>0</v>
      </c>
      <c r="BH777" s="163">
        <f>IF(N777="zníž. prenesená",J777,0)</f>
        <v>0</v>
      </c>
      <c r="BI777" s="163">
        <f>IF(N777="nulová",J777,0)</f>
        <v>0</v>
      </c>
      <c r="BJ777" s="17" t="s">
        <v>81</v>
      </c>
      <c r="BK777" s="163">
        <f>ROUND(I777*H777,2)</f>
        <v>0</v>
      </c>
      <c r="BL777" s="17" t="s">
        <v>302</v>
      </c>
      <c r="BM777" s="162" t="s">
        <v>1251</v>
      </c>
    </row>
    <row r="778" spans="2:65" s="12" customFormat="1" x14ac:dyDescent="0.2">
      <c r="B778" s="164"/>
      <c r="D778" s="165" t="s">
        <v>169</v>
      </c>
      <c r="E778" s="166" t="s">
        <v>1</v>
      </c>
      <c r="F778" s="167" t="s">
        <v>418</v>
      </c>
      <c r="H778" s="166" t="s">
        <v>1</v>
      </c>
      <c r="I778" s="168"/>
      <c r="L778" s="164"/>
      <c r="M778" s="169"/>
      <c r="T778" s="170"/>
      <c r="W778" s="252"/>
      <c r="AT778" s="166" t="s">
        <v>169</v>
      </c>
      <c r="AU778" s="166" t="s">
        <v>81</v>
      </c>
      <c r="AV778" s="12" t="s">
        <v>77</v>
      </c>
      <c r="AW778" s="12" t="s">
        <v>29</v>
      </c>
      <c r="AX778" s="12" t="s">
        <v>72</v>
      </c>
      <c r="AY778" s="166" t="s">
        <v>162</v>
      </c>
    </row>
    <row r="779" spans="2:65" s="13" customFormat="1" x14ac:dyDescent="0.2">
      <c r="B779" s="171"/>
      <c r="D779" s="165" t="s">
        <v>169</v>
      </c>
      <c r="E779" s="172" t="s">
        <v>1</v>
      </c>
      <c r="F779" s="173" t="s">
        <v>1252</v>
      </c>
      <c r="H779" s="174">
        <v>11.837999999999999</v>
      </c>
      <c r="I779" s="175"/>
      <c r="L779" s="171"/>
      <c r="M779" s="176"/>
      <c r="T779" s="177"/>
      <c r="W779" s="240"/>
      <c r="AT779" s="172" t="s">
        <v>169</v>
      </c>
      <c r="AU779" s="172" t="s">
        <v>81</v>
      </c>
      <c r="AV779" s="13" t="s">
        <v>81</v>
      </c>
      <c r="AW779" s="13" t="s">
        <v>29</v>
      </c>
      <c r="AX779" s="13" t="s">
        <v>72</v>
      </c>
      <c r="AY779" s="172" t="s">
        <v>162</v>
      </c>
    </row>
    <row r="780" spans="2:65" s="13" customFormat="1" x14ac:dyDescent="0.2">
      <c r="B780" s="171"/>
      <c r="D780" s="165" t="s">
        <v>169</v>
      </c>
      <c r="E780" s="172" t="s">
        <v>1</v>
      </c>
      <c r="F780" s="173" t="s">
        <v>1253</v>
      </c>
      <c r="H780" s="174">
        <v>0.99</v>
      </c>
      <c r="I780" s="175"/>
      <c r="L780" s="171"/>
      <c r="M780" s="176"/>
      <c r="T780" s="177"/>
      <c r="W780" s="240"/>
      <c r="AT780" s="172" t="s">
        <v>169</v>
      </c>
      <c r="AU780" s="172" t="s">
        <v>81</v>
      </c>
      <c r="AV780" s="13" t="s">
        <v>81</v>
      </c>
      <c r="AW780" s="13" t="s">
        <v>29</v>
      </c>
      <c r="AX780" s="13" t="s">
        <v>72</v>
      </c>
      <c r="AY780" s="172" t="s">
        <v>162</v>
      </c>
    </row>
    <row r="781" spans="2:65" s="12" customFormat="1" ht="22.5" x14ac:dyDescent="0.2">
      <c r="B781" s="164"/>
      <c r="D781" s="165" t="s">
        <v>169</v>
      </c>
      <c r="E781" s="166" t="s">
        <v>1</v>
      </c>
      <c r="F781" s="167" t="s">
        <v>420</v>
      </c>
      <c r="H781" s="166" t="s">
        <v>1</v>
      </c>
      <c r="I781" s="168"/>
      <c r="L781" s="164"/>
      <c r="M781" s="169"/>
      <c r="T781" s="170"/>
      <c r="W781" s="239"/>
      <c r="AT781" s="166" t="s">
        <v>169</v>
      </c>
      <c r="AU781" s="166" t="s">
        <v>81</v>
      </c>
      <c r="AV781" s="12" t="s">
        <v>77</v>
      </c>
      <c r="AW781" s="12" t="s">
        <v>29</v>
      </c>
      <c r="AX781" s="12" t="s">
        <v>72</v>
      </c>
      <c r="AY781" s="166" t="s">
        <v>162</v>
      </c>
    </row>
    <row r="782" spans="2:65" s="13" customFormat="1" x14ac:dyDescent="0.2">
      <c r="B782" s="171"/>
      <c r="D782" s="165" t="s">
        <v>169</v>
      </c>
      <c r="E782" s="172" t="s">
        <v>1</v>
      </c>
      <c r="F782" s="173" t="s">
        <v>1254</v>
      </c>
      <c r="H782" s="174">
        <v>10.955</v>
      </c>
      <c r="I782" s="175"/>
      <c r="L782" s="171"/>
      <c r="M782" s="176"/>
      <c r="T782" s="177"/>
      <c r="W782" s="240"/>
      <c r="AT782" s="172" t="s">
        <v>169</v>
      </c>
      <c r="AU782" s="172" t="s">
        <v>81</v>
      </c>
      <c r="AV782" s="13" t="s">
        <v>81</v>
      </c>
      <c r="AW782" s="13" t="s">
        <v>29</v>
      </c>
      <c r="AX782" s="13" t="s">
        <v>72</v>
      </c>
      <c r="AY782" s="172" t="s">
        <v>162</v>
      </c>
    </row>
    <row r="783" spans="2:65" s="13" customFormat="1" x14ac:dyDescent="0.2">
      <c r="B783" s="171"/>
      <c r="D783" s="165" t="s">
        <v>169</v>
      </c>
      <c r="E783" s="172" t="s">
        <v>1</v>
      </c>
      <c r="F783" s="173" t="s">
        <v>1255</v>
      </c>
      <c r="H783" s="174">
        <v>3.843</v>
      </c>
      <c r="I783" s="175"/>
      <c r="L783" s="171"/>
      <c r="M783" s="176"/>
      <c r="T783" s="177"/>
      <c r="W783" s="240"/>
      <c r="AT783" s="172" t="s">
        <v>169</v>
      </c>
      <c r="AU783" s="172" t="s">
        <v>81</v>
      </c>
      <c r="AV783" s="13" t="s">
        <v>81</v>
      </c>
      <c r="AW783" s="13" t="s">
        <v>29</v>
      </c>
      <c r="AX783" s="13" t="s">
        <v>72</v>
      </c>
      <c r="AY783" s="172" t="s">
        <v>162</v>
      </c>
    </row>
    <row r="784" spans="2:65" s="12" customFormat="1" x14ac:dyDescent="0.2">
      <c r="B784" s="164"/>
      <c r="D784" s="165" t="s">
        <v>169</v>
      </c>
      <c r="E784" s="166" t="s">
        <v>1</v>
      </c>
      <c r="F784" s="167" t="s">
        <v>1256</v>
      </c>
      <c r="H784" s="166" t="s">
        <v>1</v>
      </c>
      <c r="I784" s="168"/>
      <c r="L784" s="164"/>
      <c r="M784" s="169"/>
      <c r="T784" s="170"/>
      <c r="W784" s="239"/>
      <c r="AT784" s="166" t="s">
        <v>169</v>
      </c>
      <c r="AU784" s="166" t="s">
        <v>81</v>
      </c>
      <c r="AV784" s="12" t="s">
        <v>77</v>
      </c>
      <c r="AW784" s="12" t="s">
        <v>29</v>
      </c>
      <c r="AX784" s="12" t="s">
        <v>72</v>
      </c>
      <c r="AY784" s="166" t="s">
        <v>162</v>
      </c>
    </row>
    <row r="785" spans="2:65" s="13" customFormat="1" x14ac:dyDescent="0.2">
      <c r="B785" s="171"/>
      <c r="D785" s="165" t="s">
        <v>169</v>
      </c>
      <c r="E785" s="172" t="s">
        <v>1</v>
      </c>
      <c r="F785" s="173" t="s">
        <v>1257</v>
      </c>
      <c r="H785" s="174">
        <v>9.5760000000000005</v>
      </c>
      <c r="I785" s="175"/>
      <c r="L785" s="171"/>
      <c r="M785" s="176"/>
      <c r="T785" s="177"/>
      <c r="W785" s="240"/>
      <c r="AT785" s="172" t="s">
        <v>169</v>
      </c>
      <c r="AU785" s="172" t="s">
        <v>81</v>
      </c>
      <c r="AV785" s="13" t="s">
        <v>81</v>
      </c>
      <c r="AW785" s="13" t="s">
        <v>29</v>
      </c>
      <c r="AX785" s="13" t="s">
        <v>72</v>
      </c>
      <c r="AY785" s="172" t="s">
        <v>162</v>
      </c>
    </row>
    <row r="786" spans="2:65" s="14" customFormat="1" x14ac:dyDescent="0.2">
      <c r="B786" s="178"/>
      <c r="D786" s="165" t="s">
        <v>169</v>
      </c>
      <c r="E786" s="179" t="s">
        <v>1</v>
      </c>
      <c r="F786" s="180" t="s">
        <v>174</v>
      </c>
      <c r="H786" s="181">
        <v>37.201999999999998</v>
      </c>
      <c r="I786" s="182"/>
      <c r="L786" s="178"/>
      <c r="M786" s="183"/>
      <c r="T786" s="184"/>
      <c r="W786" s="242"/>
      <c r="AT786" s="179" t="s">
        <v>169</v>
      </c>
      <c r="AU786" s="179" t="s">
        <v>81</v>
      </c>
      <c r="AV786" s="14" t="s">
        <v>87</v>
      </c>
      <c r="AW786" s="14" t="s">
        <v>29</v>
      </c>
      <c r="AX786" s="14" t="s">
        <v>77</v>
      </c>
      <c r="AY786" s="179" t="s">
        <v>162</v>
      </c>
    </row>
    <row r="787" spans="2:65" s="1" customFormat="1" ht="37.9" customHeight="1" x14ac:dyDescent="0.2">
      <c r="B787" s="121"/>
      <c r="C787" s="151" t="s">
        <v>501</v>
      </c>
      <c r="D787" s="151" t="s">
        <v>164</v>
      </c>
      <c r="E787" s="152" t="s">
        <v>1258</v>
      </c>
      <c r="F787" s="153" t="s">
        <v>1259</v>
      </c>
      <c r="G787" s="154" t="s">
        <v>167</v>
      </c>
      <c r="H787" s="155">
        <v>8.8460000000000001</v>
      </c>
      <c r="I787" s="156"/>
      <c r="J787" s="157">
        <f>ROUND(I787*H787,2)</f>
        <v>0</v>
      </c>
      <c r="K787" s="158"/>
      <c r="L787" s="32"/>
      <c r="M787" s="159" t="s">
        <v>1</v>
      </c>
      <c r="N787" s="120" t="s">
        <v>38</v>
      </c>
      <c r="P787" s="160">
        <f>O787*H787</f>
        <v>0</v>
      </c>
      <c r="Q787" s="160">
        <v>4.5199999999999997E-3</v>
      </c>
      <c r="R787" s="160">
        <f>Q787*H787</f>
        <v>3.9983919999999999E-2</v>
      </c>
      <c r="S787" s="160">
        <v>0</v>
      </c>
      <c r="T787" s="161">
        <f>S787*H787</f>
        <v>0</v>
      </c>
      <c r="W787" s="262"/>
      <c r="AR787" s="162" t="s">
        <v>302</v>
      </c>
      <c r="AT787" s="162" t="s">
        <v>164</v>
      </c>
      <c r="AU787" s="162" t="s">
        <v>81</v>
      </c>
      <c r="AY787" s="17" t="s">
        <v>162</v>
      </c>
      <c r="BE787" s="163">
        <f>IF(N787="základná",J787,0)</f>
        <v>0</v>
      </c>
      <c r="BF787" s="163">
        <f>IF(N787="znížená",J787,0)</f>
        <v>0</v>
      </c>
      <c r="BG787" s="163">
        <f>IF(N787="zákl. prenesená",J787,0)</f>
        <v>0</v>
      </c>
      <c r="BH787" s="163">
        <f>IF(N787="zníž. prenesená",J787,0)</f>
        <v>0</v>
      </c>
      <c r="BI787" s="163">
        <f>IF(N787="nulová",J787,0)</f>
        <v>0</v>
      </c>
      <c r="BJ787" s="17" t="s">
        <v>81</v>
      </c>
      <c r="BK787" s="163">
        <f>ROUND(I787*H787,2)</f>
        <v>0</v>
      </c>
      <c r="BL787" s="17" t="s">
        <v>302</v>
      </c>
      <c r="BM787" s="162" t="s">
        <v>1260</v>
      </c>
    </row>
    <row r="788" spans="2:65" s="12" customFormat="1" ht="22.5" x14ac:dyDescent="0.2">
      <c r="B788" s="164"/>
      <c r="D788" s="165" t="s">
        <v>169</v>
      </c>
      <c r="E788" s="166" t="s">
        <v>1</v>
      </c>
      <c r="F788" s="167" t="s">
        <v>1261</v>
      </c>
      <c r="H788" s="166" t="s">
        <v>1</v>
      </c>
      <c r="I788" s="168"/>
      <c r="L788" s="164"/>
      <c r="M788" s="169"/>
      <c r="T788" s="170"/>
      <c r="W788" s="239"/>
      <c r="AT788" s="166" t="s">
        <v>169</v>
      </c>
      <c r="AU788" s="166" t="s">
        <v>81</v>
      </c>
      <c r="AV788" s="12" t="s">
        <v>77</v>
      </c>
      <c r="AW788" s="12" t="s">
        <v>29</v>
      </c>
      <c r="AX788" s="12" t="s">
        <v>72</v>
      </c>
      <c r="AY788" s="166" t="s">
        <v>162</v>
      </c>
    </row>
    <row r="789" spans="2:65" s="13" customFormat="1" x14ac:dyDescent="0.2">
      <c r="B789" s="171"/>
      <c r="D789" s="165" t="s">
        <v>169</v>
      </c>
      <c r="E789" s="172" t="s">
        <v>1</v>
      </c>
      <c r="F789" s="173" t="s">
        <v>1136</v>
      </c>
      <c r="H789" s="174">
        <v>1.125</v>
      </c>
      <c r="I789" s="175"/>
      <c r="L789" s="171"/>
      <c r="M789" s="176"/>
      <c r="T789" s="177"/>
      <c r="W789" s="240"/>
      <c r="AT789" s="172" t="s">
        <v>169</v>
      </c>
      <c r="AU789" s="172" t="s">
        <v>81</v>
      </c>
      <c r="AV789" s="13" t="s">
        <v>81</v>
      </c>
      <c r="AW789" s="13" t="s">
        <v>29</v>
      </c>
      <c r="AX789" s="13" t="s">
        <v>72</v>
      </c>
      <c r="AY789" s="172" t="s">
        <v>162</v>
      </c>
    </row>
    <row r="790" spans="2:65" s="12" customFormat="1" x14ac:dyDescent="0.2">
      <c r="B790" s="164"/>
      <c r="D790" s="165" t="s">
        <v>169</v>
      </c>
      <c r="E790" s="166" t="s">
        <v>1</v>
      </c>
      <c r="F790" s="167" t="s">
        <v>1262</v>
      </c>
      <c r="H790" s="166" t="s">
        <v>1</v>
      </c>
      <c r="I790" s="168"/>
      <c r="L790" s="164"/>
      <c r="M790" s="169"/>
      <c r="T790" s="170"/>
      <c r="W790" s="239"/>
      <c r="AT790" s="166" t="s">
        <v>169</v>
      </c>
      <c r="AU790" s="166" t="s">
        <v>81</v>
      </c>
      <c r="AV790" s="12" t="s">
        <v>77</v>
      </c>
      <c r="AW790" s="12" t="s">
        <v>29</v>
      </c>
      <c r="AX790" s="12" t="s">
        <v>72</v>
      </c>
      <c r="AY790" s="166" t="s">
        <v>162</v>
      </c>
    </row>
    <row r="791" spans="2:65" s="13" customFormat="1" x14ac:dyDescent="0.2">
      <c r="B791" s="171"/>
      <c r="D791" s="165" t="s">
        <v>169</v>
      </c>
      <c r="E791" s="172" t="s">
        <v>926</v>
      </c>
      <c r="F791" s="173" t="s">
        <v>1263</v>
      </c>
      <c r="H791" s="174">
        <v>7.7210000000000001</v>
      </c>
      <c r="I791" s="175"/>
      <c r="L791" s="171"/>
      <c r="M791" s="176"/>
      <c r="T791" s="177"/>
      <c r="W791" s="240"/>
      <c r="AT791" s="172" t="s">
        <v>169</v>
      </c>
      <c r="AU791" s="172" t="s">
        <v>81</v>
      </c>
      <c r="AV791" s="13" t="s">
        <v>81</v>
      </c>
      <c r="AW791" s="13" t="s">
        <v>29</v>
      </c>
      <c r="AX791" s="13" t="s">
        <v>72</v>
      </c>
      <c r="AY791" s="172" t="s">
        <v>162</v>
      </c>
    </row>
    <row r="792" spans="2:65" s="14" customFormat="1" x14ac:dyDescent="0.2">
      <c r="B792" s="178"/>
      <c r="D792" s="165" t="s">
        <v>169</v>
      </c>
      <c r="E792" s="179" t="s">
        <v>1</v>
      </c>
      <c r="F792" s="180" t="s">
        <v>174</v>
      </c>
      <c r="H792" s="181">
        <v>8.8460000000000001</v>
      </c>
      <c r="I792" s="182"/>
      <c r="L792" s="178"/>
      <c r="M792" s="183"/>
      <c r="T792" s="184"/>
      <c r="W792" s="242"/>
      <c r="AT792" s="179" t="s">
        <v>169</v>
      </c>
      <c r="AU792" s="179" t="s">
        <v>81</v>
      </c>
      <c r="AV792" s="14" t="s">
        <v>87</v>
      </c>
      <c r="AW792" s="14" t="s">
        <v>29</v>
      </c>
      <c r="AX792" s="14" t="s">
        <v>77</v>
      </c>
      <c r="AY792" s="179" t="s">
        <v>162</v>
      </c>
    </row>
    <row r="793" spans="2:65" s="12" customFormat="1" ht="33.75" x14ac:dyDescent="0.2">
      <c r="B793" s="164"/>
      <c r="D793" s="165" t="s">
        <v>169</v>
      </c>
      <c r="E793" s="166" t="s">
        <v>1</v>
      </c>
      <c r="F793" s="167" t="s">
        <v>1264</v>
      </c>
      <c r="H793" s="166" t="s">
        <v>1</v>
      </c>
      <c r="I793" s="168"/>
      <c r="L793" s="164"/>
      <c r="M793" s="169"/>
      <c r="T793" s="170"/>
      <c r="W793" s="239"/>
      <c r="AT793" s="166" t="s">
        <v>169</v>
      </c>
      <c r="AU793" s="166" t="s">
        <v>81</v>
      </c>
      <c r="AV793" s="12" t="s">
        <v>77</v>
      </c>
      <c r="AW793" s="12" t="s">
        <v>29</v>
      </c>
      <c r="AX793" s="12" t="s">
        <v>72</v>
      </c>
      <c r="AY793" s="166" t="s">
        <v>162</v>
      </c>
    </row>
    <row r="794" spans="2:65" s="1" customFormat="1" ht="33" customHeight="1" x14ac:dyDescent="0.2">
      <c r="B794" s="121"/>
      <c r="C794" s="151" t="s">
        <v>506</v>
      </c>
      <c r="D794" s="151" t="s">
        <v>164</v>
      </c>
      <c r="E794" s="152" t="s">
        <v>423</v>
      </c>
      <c r="F794" s="153" t="s">
        <v>424</v>
      </c>
      <c r="G794" s="154" t="s">
        <v>167</v>
      </c>
      <c r="H794" s="155">
        <v>42.845999999999997</v>
      </c>
      <c r="I794" s="156"/>
      <c r="J794" s="157">
        <f>ROUND(I794*H794,2)</f>
        <v>0</v>
      </c>
      <c r="K794" s="158"/>
      <c r="L794" s="32"/>
      <c r="M794" s="159" t="s">
        <v>1</v>
      </c>
      <c r="N794" s="120" t="s">
        <v>38</v>
      </c>
      <c r="P794" s="160">
        <f>O794*H794</f>
        <v>0</v>
      </c>
      <c r="Q794" s="160">
        <v>0</v>
      </c>
      <c r="R794" s="160">
        <f>Q794*H794</f>
        <v>0</v>
      </c>
      <c r="S794" s="160">
        <v>0</v>
      </c>
      <c r="T794" s="161">
        <f>S794*H794</f>
        <v>0</v>
      </c>
      <c r="W794" s="270"/>
      <c r="AR794" s="162" t="s">
        <v>302</v>
      </c>
      <c r="AT794" s="162" t="s">
        <v>164</v>
      </c>
      <c r="AU794" s="162" t="s">
        <v>81</v>
      </c>
      <c r="AY794" s="17" t="s">
        <v>162</v>
      </c>
      <c r="BE794" s="163">
        <f>IF(N794="základná",J794,0)</f>
        <v>0</v>
      </c>
      <c r="BF794" s="163">
        <f>IF(N794="znížená",J794,0)</f>
        <v>0</v>
      </c>
      <c r="BG794" s="163">
        <f>IF(N794="zákl. prenesená",J794,0)</f>
        <v>0</v>
      </c>
      <c r="BH794" s="163">
        <f>IF(N794="zníž. prenesená",J794,0)</f>
        <v>0</v>
      </c>
      <c r="BI794" s="163">
        <f>IF(N794="nulová",J794,0)</f>
        <v>0</v>
      </c>
      <c r="BJ794" s="17" t="s">
        <v>81</v>
      </c>
      <c r="BK794" s="163">
        <f>ROUND(I794*H794,2)</f>
        <v>0</v>
      </c>
      <c r="BL794" s="17" t="s">
        <v>302</v>
      </c>
      <c r="BM794" s="162" t="s">
        <v>1265</v>
      </c>
    </row>
    <row r="795" spans="2:65" s="12" customFormat="1" x14ac:dyDescent="0.2">
      <c r="B795" s="164"/>
      <c r="D795" s="165" t="s">
        <v>169</v>
      </c>
      <c r="E795" s="166" t="s">
        <v>1</v>
      </c>
      <c r="F795" s="167" t="s">
        <v>426</v>
      </c>
      <c r="H795" s="166" t="s">
        <v>1</v>
      </c>
      <c r="I795" s="168"/>
      <c r="L795" s="164"/>
      <c r="M795" s="169"/>
      <c r="T795" s="170"/>
      <c r="W795" s="252"/>
      <c r="AT795" s="166" t="s">
        <v>169</v>
      </c>
      <c r="AU795" s="166" t="s">
        <v>81</v>
      </c>
      <c r="AV795" s="12" t="s">
        <v>77</v>
      </c>
      <c r="AW795" s="12" t="s">
        <v>29</v>
      </c>
      <c r="AX795" s="12" t="s">
        <v>72</v>
      </c>
      <c r="AY795" s="166" t="s">
        <v>162</v>
      </c>
    </row>
    <row r="796" spans="2:65" s="13" customFormat="1" x14ac:dyDescent="0.2">
      <c r="B796" s="171"/>
      <c r="D796" s="165" t="s">
        <v>169</v>
      </c>
      <c r="E796" s="172" t="s">
        <v>1</v>
      </c>
      <c r="F796" s="173" t="s">
        <v>1266</v>
      </c>
      <c r="H796" s="174">
        <v>15.784000000000001</v>
      </c>
      <c r="I796" s="175"/>
      <c r="L796" s="171"/>
      <c r="M796" s="176"/>
      <c r="T796" s="177"/>
      <c r="W796" s="240"/>
      <c r="AT796" s="172" t="s">
        <v>169</v>
      </c>
      <c r="AU796" s="172" t="s">
        <v>81</v>
      </c>
      <c r="AV796" s="13" t="s">
        <v>81</v>
      </c>
      <c r="AW796" s="13" t="s">
        <v>29</v>
      </c>
      <c r="AX796" s="13" t="s">
        <v>72</v>
      </c>
      <c r="AY796" s="172" t="s">
        <v>162</v>
      </c>
    </row>
    <row r="797" spans="2:65" s="13" customFormat="1" x14ac:dyDescent="0.2">
      <c r="B797" s="171"/>
      <c r="D797" s="165" t="s">
        <v>169</v>
      </c>
      <c r="E797" s="172" t="s">
        <v>1</v>
      </c>
      <c r="F797" s="173" t="s">
        <v>1267</v>
      </c>
      <c r="H797" s="174">
        <v>1.32</v>
      </c>
      <c r="I797" s="175"/>
      <c r="L797" s="171"/>
      <c r="M797" s="176"/>
      <c r="T797" s="177"/>
      <c r="W797" s="240"/>
      <c r="AT797" s="172" t="s">
        <v>169</v>
      </c>
      <c r="AU797" s="172" t="s">
        <v>81</v>
      </c>
      <c r="AV797" s="13" t="s">
        <v>81</v>
      </c>
      <c r="AW797" s="13" t="s">
        <v>29</v>
      </c>
      <c r="AX797" s="13" t="s">
        <v>72</v>
      </c>
      <c r="AY797" s="172" t="s">
        <v>162</v>
      </c>
    </row>
    <row r="798" spans="2:65" s="12" customFormat="1" x14ac:dyDescent="0.2">
      <c r="B798" s="164"/>
      <c r="D798" s="165" t="s">
        <v>169</v>
      </c>
      <c r="E798" s="166" t="s">
        <v>1</v>
      </c>
      <c r="F798" s="167" t="s">
        <v>1268</v>
      </c>
      <c r="H798" s="166" t="s">
        <v>1</v>
      </c>
      <c r="I798" s="168"/>
      <c r="L798" s="164"/>
      <c r="M798" s="169"/>
      <c r="T798" s="170"/>
      <c r="W798" s="239"/>
      <c r="AT798" s="166" t="s">
        <v>169</v>
      </c>
      <c r="AU798" s="166" t="s">
        <v>81</v>
      </c>
      <c r="AV798" s="12" t="s">
        <v>77</v>
      </c>
      <c r="AW798" s="12" t="s">
        <v>29</v>
      </c>
      <c r="AX798" s="12" t="s">
        <v>72</v>
      </c>
      <c r="AY798" s="166" t="s">
        <v>162</v>
      </c>
    </row>
    <row r="799" spans="2:65" s="13" customFormat="1" x14ac:dyDescent="0.2">
      <c r="B799" s="171"/>
      <c r="D799" s="165" t="s">
        <v>169</v>
      </c>
      <c r="E799" s="172" t="s">
        <v>1</v>
      </c>
      <c r="F799" s="173" t="s">
        <v>1254</v>
      </c>
      <c r="H799" s="174">
        <v>10.955</v>
      </c>
      <c r="I799" s="175"/>
      <c r="L799" s="171"/>
      <c r="M799" s="176"/>
      <c r="T799" s="177"/>
      <c r="W799" s="240"/>
      <c r="AT799" s="172" t="s">
        <v>169</v>
      </c>
      <c r="AU799" s="172" t="s">
        <v>81</v>
      </c>
      <c r="AV799" s="13" t="s">
        <v>81</v>
      </c>
      <c r="AW799" s="13" t="s">
        <v>29</v>
      </c>
      <c r="AX799" s="13" t="s">
        <v>72</v>
      </c>
      <c r="AY799" s="172" t="s">
        <v>162</v>
      </c>
    </row>
    <row r="800" spans="2:65" s="13" customFormat="1" x14ac:dyDescent="0.2">
      <c r="B800" s="171"/>
      <c r="D800" s="165" t="s">
        <v>169</v>
      </c>
      <c r="E800" s="172" t="s">
        <v>1</v>
      </c>
      <c r="F800" s="173" t="s">
        <v>1255</v>
      </c>
      <c r="H800" s="174">
        <v>3.843</v>
      </c>
      <c r="I800" s="175"/>
      <c r="L800" s="171"/>
      <c r="M800" s="176"/>
      <c r="T800" s="177"/>
      <c r="W800" s="240"/>
      <c r="AT800" s="172" t="s">
        <v>169</v>
      </c>
      <c r="AU800" s="172" t="s">
        <v>81</v>
      </c>
      <c r="AV800" s="13" t="s">
        <v>81</v>
      </c>
      <c r="AW800" s="13" t="s">
        <v>29</v>
      </c>
      <c r="AX800" s="13" t="s">
        <v>72</v>
      </c>
      <c r="AY800" s="172" t="s">
        <v>162</v>
      </c>
    </row>
    <row r="801" spans="2:65" s="12" customFormat="1" x14ac:dyDescent="0.2">
      <c r="B801" s="164"/>
      <c r="D801" s="165" t="s">
        <v>169</v>
      </c>
      <c r="E801" s="166" t="s">
        <v>1</v>
      </c>
      <c r="F801" s="167" t="s">
        <v>1269</v>
      </c>
      <c r="H801" s="166" t="s">
        <v>1</v>
      </c>
      <c r="I801" s="168"/>
      <c r="L801" s="164"/>
      <c r="M801" s="169"/>
      <c r="T801" s="170"/>
      <c r="W801" s="239"/>
      <c r="AT801" s="166" t="s">
        <v>169</v>
      </c>
      <c r="AU801" s="166" t="s">
        <v>81</v>
      </c>
      <c r="AV801" s="12" t="s">
        <v>77</v>
      </c>
      <c r="AW801" s="12" t="s">
        <v>29</v>
      </c>
      <c r="AX801" s="12" t="s">
        <v>72</v>
      </c>
      <c r="AY801" s="166" t="s">
        <v>162</v>
      </c>
    </row>
    <row r="802" spans="2:65" s="13" customFormat="1" x14ac:dyDescent="0.2">
      <c r="B802" s="171"/>
      <c r="D802" s="165" t="s">
        <v>169</v>
      </c>
      <c r="E802" s="172" t="s">
        <v>1</v>
      </c>
      <c r="F802" s="173" t="s">
        <v>1270</v>
      </c>
      <c r="H802" s="174">
        <v>10.944000000000001</v>
      </c>
      <c r="I802" s="175"/>
      <c r="L802" s="171"/>
      <c r="M802" s="176"/>
      <c r="T802" s="177"/>
      <c r="W802" s="240"/>
      <c r="AT802" s="172" t="s">
        <v>169</v>
      </c>
      <c r="AU802" s="172" t="s">
        <v>81</v>
      </c>
      <c r="AV802" s="13" t="s">
        <v>81</v>
      </c>
      <c r="AW802" s="13" t="s">
        <v>29</v>
      </c>
      <c r="AX802" s="13" t="s">
        <v>72</v>
      </c>
      <c r="AY802" s="172" t="s">
        <v>162</v>
      </c>
    </row>
    <row r="803" spans="2:65" s="14" customFormat="1" x14ac:dyDescent="0.2">
      <c r="B803" s="178"/>
      <c r="D803" s="165" t="s">
        <v>169</v>
      </c>
      <c r="E803" s="179" t="s">
        <v>98</v>
      </c>
      <c r="F803" s="180" t="s">
        <v>174</v>
      </c>
      <c r="H803" s="181">
        <v>42.845999999999997</v>
      </c>
      <c r="I803" s="182"/>
      <c r="L803" s="178"/>
      <c r="M803" s="183"/>
      <c r="T803" s="184"/>
      <c r="W803" s="242"/>
      <c r="AT803" s="179" t="s">
        <v>169</v>
      </c>
      <c r="AU803" s="179" t="s">
        <v>81</v>
      </c>
      <c r="AV803" s="14" t="s">
        <v>87</v>
      </c>
      <c r="AW803" s="14" t="s">
        <v>29</v>
      </c>
      <c r="AX803" s="14" t="s">
        <v>77</v>
      </c>
      <c r="AY803" s="179" t="s">
        <v>162</v>
      </c>
    </row>
    <row r="804" spans="2:65" s="1" customFormat="1" ht="37.9" customHeight="1" x14ac:dyDescent="0.2">
      <c r="B804" s="121"/>
      <c r="C804" s="151" t="s">
        <v>511</v>
      </c>
      <c r="D804" s="151" t="s">
        <v>164</v>
      </c>
      <c r="E804" s="152" t="s">
        <v>1271</v>
      </c>
      <c r="F804" s="153" t="s">
        <v>1272</v>
      </c>
      <c r="G804" s="154" t="s">
        <v>340</v>
      </c>
      <c r="H804" s="155">
        <v>18</v>
      </c>
      <c r="I804" s="156"/>
      <c r="J804" s="157">
        <f>ROUND(I804*H804,2)</f>
        <v>0</v>
      </c>
      <c r="K804" s="158"/>
      <c r="L804" s="32"/>
      <c r="M804" s="159" t="s">
        <v>1</v>
      </c>
      <c r="N804" s="120" t="s">
        <v>38</v>
      </c>
      <c r="P804" s="160">
        <f>O804*H804</f>
        <v>0</v>
      </c>
      <c r="Q804" s="160">
        <v>1.1000000000000003E-4</v>
      </c>
      <c r="R804" s="160">
        <f>Q804*H804</f>
        <v>1.9800000000000004E-3</v>
      </c>
      <c r="S804" s="160">
        <v>0</v>
      </c>
      <c r="T804" s="161">
        <f>S804*H804</f>
        <v>0</v>
      </c>
      <c r="W804" s="274"/>
      <c r="AR804" s="162" t="s">
        <v>302</v>
      </c>
      <c r="AT804" s="162" t="s">
        <v>164</v>
      </c>
      <c r="AU804" s="162" t="s">
        <v>81</v>
      </c>
      <c r="AY804" s="17" t="s">
        <v>162</v>
      </c>
      <c r="BE804" s="163">
        <f>IF(N804="základná",J804,0)</f>
        <v>0</v>
      </c>
      <c r="BF804" s="163">
        <f>IF(N804="znížená",J804,0)</f>
        <v>0</v>
      </c>
      <c r="BG804" s="163">
        <f>IF(N804="zákl. prenesená",J804,0)</f>
        <v>0</v>
      </c>
      <c r="BH804" s="163">
        <f>IF(N804="zníž. prenesená",J804,0)</f>
        <v>0</v>
      </c>
      <c r="BI804" s="163">
        <f>IF(N804="nulová",J804,0)</f>
        <v>0</v>
      </c>
      <c r="BJ804" s="17" t="s">
        <v>81</v>
      </c>
      <c r="BK804" s="163">
        <f>ROUND(I804*H804,2)</f>
        <v>0</v>
      </c>
      <c r="BL804" s="17" t="s">
        <v>302</v>
      </c>
      <c r="BM804" s="162" t="s">
        <v>1273</v>
      </c>
    </row>
    <row r="805" spans="2:65" s="13" customFormat="1" x14ac:dyDescent="0.2">
      <c r="B805" s="171"/>
      <c r="D805" s="165" t="s">
        <v>169</v>
      </c>
      <c r="E805" s="172" t="s">
        <v>1</v>
      </c>
      <c r="F805" s="173" t="s">
        <v>1274</v>
      </c>
      <c r="H805" s="174">
        <v>18</v>
      </c>
      <c r="I805" s="175"/>
      <c r="L805" s="171"/>
      <c r="M805" s="176"/>
      <c r="T805" s="177"/>
      <c r="W805" s="246"/>
      <c r="AT805" s="172" t="s">
        <v>169</v>
      </c>
      <c r="AU805" s="172" t="s">
        <v>81</v>
      </c>
      <c r="AV805" s="13" t="s">
        <v>81</v>
      </c>
      <c r="AW805" s="13" t="s">
        <v>29</v>
      </c>
      <c r="AX805" s="13" t="s">
        <v>77</v>
      </c>
      <c r="AY805" s="172" t="s">
        <v>162</v>
      </c>
    </row>
    <row r="806" spans="2:65" s="1" customFormat="1" ht="16.5" customHeight="1" x14ac:dyDescent="0.2">
      <c r="B806" s="121"/>
      <c r="C806" s="151" t="s">
        <v>515</v>
      </c>
      <c r="D806" s="151" t="s">
        <v>164</v>
      </c>
      <c r="E806" s="152" t="s">
        <v>430</v>
      </c>
      <c r="F806" s="153" t="s">
        <v>431</v>
      </c>
      <c r="G806" s="154" t="s">
        <v>177</v>
      </c>
      <c r="H806" s="155">
        <v>112.4</v>
      </c>
      <c r="I806" s="156"/>
      <c r="J806" s="157">
        <f>ROUND(I806*H806,2)</f>
        <v>0</v>
      </c>
      <c r="K806" s="158"/>
      <c r="L806" s="32"/>
      <c r="M806" s="159" t="s">
        <v>1</v>
      </c>
      <c r="N806" s="120" t="s">
        <v>38</v>
      </c>
      <c r="P806" s="160">
        <f>O806*H806</f>
        <v>0</v>
      </c>
      <c r="Q806" s="160">
        <v>1.0000000000000001E-5</v>
      </c>
      <c r="R806" s="160">
        <f>Q806*H806</f>
        <v>1.1240000000000002E-3</v>
      </c>
      <c r="S806" s="160">
        <v>0</v>
      </c>
      <c r="T806" s="161">
        <f>S806*H806</f>
        <v>0</v>
      </c>
      <c r="W806" s="251"/>
      <c r="AR806" s="162" t="s">
        <v>302</v>
      </c>
      <c r="AT806" s="162" t="s">
        <v>164</v>
      </c>
      <c r="AU806" s="162" t="s">
        <v>81</v>
      </c>
      <c r="AY806" s="17" t="s">
        <v>162</v>
      </c>
      <c r="BE806" s="163">
        <f>IF(N806="základná",J806,0)</f>
        <v>0</v>
      </c>
      <c r="BF806" s="163">
        <f>IF(N806="znížená",J806,0)</f>
        <v>0</v>
      </c>
      <c r="BG806" s="163">
        <f>IF(N806="zákl. prenesená",J806,0)</f>
        <v>0</v>
      </c>
      <c r="BH806" s="163">
        <f>IF(N806="zníž. prenesená",J806,0)</f>
        <v>0</v>
      </c>
      <c r="BI806" s="163">
        <f>IF(N806="nulová",J806,0)</f>
        <v>0</v>
      </c>
      <c r="BJ806" s="17" t="s">
        <v>81</v>
      </c>
      <c r="BK806" s="163">
        <f>ROUND(I806*H806,2)</f>
        <v>0</v>
      </c>
      <c r="BL806" s="17" t="s">
        <v>302</v>
      </c>
      <c r="BM806" s="162" t="s">
        <v>1275</v>
      </c>
    </row>
    <row r="807" spans="2:65" s="12" customFormat="1" x14ac:dyDescent="0.2">
      <c r="B807" s="164"/>
      <c r="D807" s="165" t="s">
        <v>169</v>
      </c>
      <c r="E807" s="166" t="s">
        <v>1</v>
      </c>
      <c r="F807" s="167" t="s">
        <v>433</v>
      </c>
      <c r="H807" s="166" t="s">
        <v>1</v>
      </c>
      <c r="I807" s="168"/>
      <c r="L807" s="164"/>
      <c r="M807" s="169"/>
      <c r="T807" s="170"/>
      <c r="W807" s="252"/>
      <c r="AT807" s="166" t="s">
        <v>169</v>
      </c>
      <c r="AU807" s="166" t="s">
        <v>81</v>
      </c>
      <c r="AV807" s="12" t="s">
        <v>77</v>
      </c>
      <c r="AW807" s="12" t="s">
        <v>29</v>
      </c>
      <c r="AX807" s="12" t="s">
        <v>72</v>
      </c>
      <c r="AY807" s="166" t="s">
        <v>162</v>
      </c>
    </row>
    <row r="808" spans="2:65" s="13" customFormat="1" x14ac:dyDescent="0.2">
      <c r="B808" s="171"/>
      <c r="D808" s="165" t="s">
        <v>169</v>
      </c>
      <c r="E808" s="172" t="s">
        <v>1</v>
      </c>
      <c r="F808" s="173" t="s">
        <v>1276</v>
      </c>
      <c r="H808" s="174">
        <v>39.46</v>
      </c>
      <c r="I808" s="175"/>
      <c r="L808" s="171"/>
      <c r="M808" s="176"/>
      <c r="T808" s="177"/>
      <c r="W808" s="240"/>
      <c r="AT808" s="172" t="s">
        <v>169</v>
      </c>
      <c r="AU808" s="172" t="s">
        <v>81</v>
      </c>
      <c r="AV808" s="13" t="s">
        <v>81</v>
      </c>
      <c r="AW808" s="13" t="s">
        <v>29</v>
      </c>
      <c r="AX808" s="13" t="s">
        <v>72</v>
      </c>
      <c r="AY808" s="172" t="s">
        <v>162</v>
      </c>
    </row>
    <row r="809" spans="2:65" s="13" customFormat="1" x14ac:dyDescent="0.2">
      <c r="B809" s="171"/>
      <c r="D809" s="165" t="s">
        <v>169</v>
      </c>
      <c r="E809" s="172" t="s">
        <v>1</v>
      </c>
      <c r="F809" s="173" t="s">
        <v>1277</v>
      </c>
      <c r="H809" s="174">
        <v>3.3</v>
      </c>
      <c r="I809" s="175"/>
      <c r="L809" s="171"/>
      <c r="M809" s="176"/>
      <c r="T809" s="177"/>
      <c r="W809" s="240"/>
      <c r="AT809" s="172" t="s">
        <v>169</v>
      </c>
      <c r="AU809" s="172" t="s">
        <v>81</v>
      </c>
      <c r="AV809" s="13" t="s">
        <v>81</v>
      </c>
      <c r="AW809" s="13" t="s">
        <v>29</v>
      </c>
      <c r="AX809" s="13" t="s">
        <v>72</v>
      </c>
      <c r="AY809" s="172" t="s">
        <v>162</v>
      </c>
    </row>
    <row r="810" spans="2:65" s="12" customFormat="1" ht="22.5" x14ac:dyDescent="0.2">
      <c r="B810" s="164"/>
      <c r="D810" s="165" t="s">
        <v>169</v>
      </c>
      <c r="E810" s="166" t="s">
        <v>1</v>
      </c>
      <c r="F810" s="167" t="s">
        <v>435</v>
      </c>
      <c r="H810" s="166" t="s">
        <v>1</v>
      </c>
      <c r="I810" s="168"/>
      <c r="L810" s="164"/>
      <c r="M810" s="169"/>
      <c r="T810" s="170"/>
      <c r="W810" s="239"/>
      <c r="AT810" s="166" t="s">
        <v>169</v>
      </c>
      <c r="AU810" s="166" t="s">
        <v>81</v>
      </c>
      <c r="AV810" s="12" t="s">
        <v>77</v>
      </c>
      <c r="AW810" s="12" t="s">
        <v>29</v>
      </c>
      <c r="AX810" s="12" t="s">
        <v>72</v>
      </c>
      <c r="AY810" s="166" t="s">
        <v>162</v>
      </c>
    </row>
    <row r="811" spans="2:65" s="13" customFormat="1" x14ac:dyDescent="0.2">
      <c r="B811" s="171"/>
      <c r="D811" s="165" t="s">
        <v>169</v>
      </c>
      <c r="E811" s="172" t="s">
        <v>1</v>
      </c>
      <c r="F811" s="173" t="s">
        <v>1278</v>
      </c>
      <c r="H811" s="174">
        <v>31.3</v>
      </c>
      <c r="I811" s="175"/>
      <c r="L811" s="171"/>
      <c r="M811" s="176"/>
      <c r="T811" s="177"/>
      <c r="W811" s="240"/>
      <c r="AT811" s="172" t="s">
        <v>169</v>
      </c>
      <c r="AU811" s="172" t="s">
        <v>81</v>
      </c>
      <c r="AV811" s="13" t="s">
        <v>81</v>
      </c>
      <c r="AW811" s="13" t="s">
        <v>29</v>
      </c>
      <c r="AX811" s="13" t="s">
        <v>72</v>
      </c>
      <c r="AY811" s="172" t="s">
        <v>162</v>
      </c>
    </row>
    <row r="812" spans="2:65" s="13" customFormat="1" x14ac:dyDescent="0.2">
      <c r="B812" s="171"/>
      <c r="D812" s="165" t="s">
        <v>169</v>
      </c>
      <c r="E812" s="172" t="s">
        <v>1</v>
      </c>
      <c r="F812" s="173" t="s">
        <v>1279</v>
      </c>
      <c r="H812" s="174">
        <v>10.98</v>
      </c>
      <c r="I812" s="175"/>
      <c r="L812" s="171"/>
      <c r="M812" s="176"/>
      <c r="T812" s="177"/>
      <c r="W812" s="240"/>
      <c r="AT812" s="172" t="s">
        <v>169</v>
      </c>
      <c r="AU812" s="172" t="s">
        <v>81</v>
      </c>
      <c r="AV812" s="13" t="s">
        <v>81</v>
      </c>
      <c r="AW812" s="13" t="s">
        <v>29</v>
      </c>
      <c r="AX812" s="13" t="s">
        <v>72</v>
      </c>
      <c r="AY812" s="172" t="s">
        <v>162</v>
      </c>
    </row>
    <row r="813" spans="2:65" s="12" customFormat="1" x14ac:dyDescent="0.2">
      <c r="B813" s="164"/>
      <c r="D813" s="165" t="s">
        <v>169</v>
      </c>
      <c r="E813" s="166" t="s">
        <v>1</v>
      </c>
      <c r="F813" s="167" t="s">
        <v>1269</v>
      </c>
      <c r="H813" s="166" t="s">
        <v>1</v>
      </c>
      <c r="I813" s="168"/>
      <c r="L813" s="164"/>
      <c r="M813" s="169"/>
      <c r="T813" s="170"/>
      <c r="W813" s="239"/>
      <c r="AT813" s="166" t="s">
        <v>169</v>
      </c>
      <c r="AU813" s="166" t="s">
        <v>81</v>
      </c>
      <c r="AV813" s="12" t="s">
        <v>77</v>
      </c>
      <c r="AW813" s="12" t="s">
        <v>29</v>
      </c>
      <c r="AX813" s="12" t="s">
        <v>72</v>
      </c>
      <c r="AY813" s="166" t="s">
        <v>162</v>
      </c>
    </row>
    <row r="814" spans="2:65" s="13" customFormat="1" x14ac:dyDescent="0.2">
      <c r="B814" s="171"/>
      <c r="D814" s="165" t="s">
        <v>169</v>
      </c>
      <c r="E814" s="172" t="s">
        <v>1</v>
      </c>
      <c r="F814" s="173" t="s">
        <v>1280</v>
      </c>
      <c r="H814" s="174">
        <v>27.36</v>
      </c>
      <c r="I814" s="175"/>
      <c r="L814" s="171"/>
      <c r="M814" s="176"/>
      <c r="T814" s="177"/>
      <c r="W814" s="240"/>
      <c r="AT814" s="172" t="s">
        <v>169</v>
      </c>
      <c r="AU814" s="172" t="s">
        <v>81</v>
      </c>
      <c r="AV814" s="13" t="s">
        <v>81</v>
      </c>
      <c r="AW814" s="13" t="s">
        <v>29</v>
      </c>
      <c r="AX814" s="13" t="s">
        <v>72</v>
      </c>
      <c r="AY814" s="172" t="s">
        <v>162</v>
      </c>
    </row>
    <row r="815" spans="2:65" s="14" customFormat="1" x14ac:dyDescent="0.2">
      <c r="B815" s="178"/>
      <c r="D815" s="165" t="s">
        <v>169</v>
      </c>
      <c r="E815" s="179" t="s">
        <v>1</v>
      </c>
      <c r="F815" s="180" t="s">
        <v>174</v>
      </c>
      <c r="H815" s="181">
        <v>112.4</v>
      </c>
      <c r="I815" s="182"/>
      <c r="L815" s="178"/>
      <c r="M815" s="183"/>
      <c r="T815" s="184"/>
      <c r="W815" s="242"/>
      <c r="AT815" s="179" t="s">
        <v>169</v>
      </c>
      <c r="AU815" s="179" t="s">
        <v>81</v>
      </c>
      <c r="AV815" s="14" t="s">
        <v>87</v>
      </c>
      <c r="AW815" s="14" t="s">
        <v>29</v>
      </c>
      <c r="AX815" s="14" t="s">
        <v>77</v>
      </c>
      <c r="AY815" s="179" t="s">
        <v>162</v>
      </c>
    </row>
    <row r="816" spans="2:65" s="1" customFormat="1" ht="24.2" customHeight="1" x14ac:dyDescent="0.2">
      <c r="B816" s="121"/>
      <c r="C816" s="192" t="s">
        <v>519</v>
      </c>
      <c r="D816" s="192" t="s">
        <v>438</v>
      </c>
      <c r="E816" s="193" t="s">
        <v>439</v>
      </c>
      <c r="F816" s="194" t="s">
        <v>440</v>
      </c>
      <c r="G816" s="195" t="s">
        <v>167</v>
      </c>
      <c r="H816" s="196">
        <v>49.273000000000003</v>
      </c>
      <c r="I816" s="197"/>
      <c r="J816" s="198">
        <f>ROUND(I816*H816,2)</f>
        <v>0</v>
      </c>
      <c r="K816" s="199"/>
      <c r="L816" s="200"/>
      <c r="M816" s="201" t="s">
        <v>1</v>
      </c>
      <c r="N816" s="202" t="s">
        <v>38</v>
      </c>
      <c r="P816" s="160">
        <f>O816*H816</f>
        <v>0</v>
      </c>
      <c r="Q816" s="160">
        <v>2.0999999999999994E-3</v>
      </c>
      <c r="R816" s="160">
        <f>Q816*H816</f>
        <v>0.10347329999999998</v>
      </c>
      <c r="S816" s="160">
        <v>0</v>
      </c>
      <c r="T816" s="161">
        <f>S816*H816</f>
        <v>0</v>
      </c>
      <c r="W816" s="262"/>
      <c r="AR816" s="162" t="s">
        <v>386</v>
      </c>
      <c r="AT816" s="162" t="s">
        <v>438</v>
      </c>
      <c r="AU816" s="162" t="s">
        <v>81</v>
      </c>
      <c r="AY816" s="17" t="s">
        <v>162</v>
      </c>
      <c r="BE816" s="163">
        <f>IF(N816="základná",J816,0)</f>
        <v>0</v>
      </c>
      <c r="BF816" s="163">
        <f>IF(N816="znížená",J816,0)</f>
        <v>0</v>
      </c>
      <c r="BG816" s="163">
        <f>IF(N816="zákl. prenesená",J816,0)</f>
        <v>0</v>
      </c>
      <c r="BH816" s="163">
        <f>IF(N816="zníž. prenesená",J816,0)</f>
        <v>0</v>
      </c>
      <c r="BI816" s="163">
        <f>IF(N816="nulová",J816,0)</f>
        <v>0</v>
      </c>
      <c r="BJ816" s="17" t="s">
        <v>81</v>
      </c>
      <c r="BK816" s="163">
        <f>ROUND(I816*H816,2)</f>
        <v>0</v>
      </c>
      <c r="BL816" s="17" t="s">
        <v>302</v>
      </c>
      <c r="BM816" s="162" t="s">
        <v>1281</v>
      </c>
    </row>
    <row r="817" spans="2:65" s="12" customFormat="1" x14ac:dyDescent="0.2">
      <c r="B817" s="164"/>
      <c r="D817" s="165" t="s">
        <v>169</v>
      </c>
      <c r="E817" s="166" t="s">
        <v>1</v>
      </c>
      <c r="F817" s="167" t="s">
        <v>426</v>
      </c>
      <c r="H817" s="166" t="s">
        <v>1</v>
      </c>
      <c r="I817" s="168"/>
      <c r="L817" s="164"/>
      <c r="M817" s="169"/>
      <c r="T817" s="170"/>
      <c r="W817" s="239"/>
      <c r="AT817" s="166" t="s">
        <v>169</v>
      </c>
      <c r="AU817" s="166" t="s">
        <v>81</v>
      </c>
      <c r="AV817" s="12" t="s">
        <v>77</v>
      </c>
      <c r="AW817" s="12" t="s">
        <v>29</v>
      </c>
      <c r="AX817" s="12" t="s">
        <v>72</v>
      </c>
      <c r="AY817" s="166" t="s">
        <v>162</v>
      </c>
    </row>
    <row r="818" spans="2:65" s="13" customFormat="1" x14ac:dyDescent="0.2">
      <c r="B818" s="171"/>
      <c r="D818" s="165" t="s">
        <v>169</v>
      </c>
      <c r="E818" s="172" t="s">
        <v>1</v>
      </c>
      <c r="F818" s="173" t="s">
        <v>442</v>
      </c>
      <c r="H818" s="174">
        <v>49.273000000000003</v>
      </c>
      <c r="I818" s="175"/>
      <c r="L818" s="171"/>
      <c r="M818" s="176"/>
      <c r="T818" s="177"/>
      <c r="W818" s="240"/>
      <c r="AT818" s="172" t="s">
        <v>169</v>
      </c>
      <c r="AU818" s="172" t="s">
        <v>81</v>
      </c>
      <c r="AV818" s="13" t="s">
        <v>81</v>
      </c>
      <c r="AW818" s="13" t="s">
        <v>29</v>
      </c>
      <c r="AX818" s="13" t="s">
        <v>72</v>
      </c>
      <c r="AY818" s="172" t="s">
        <v>162</v>
      </c>
    </row>
    <row r="819" spans="2:65" s="14" customFormat="1" x14ac:dyDescent="0.2">
      <c r="B819" s="178"/>
      <c r="D819" s="165" t="s">
        <v>169</v>
      </c>
      <c r="E819" s="179" t="s">
        <v>1</v>
      </c>
      <c r="F819" s="180" t="s">
        <v>174</v>
      </c>
      <c r="H819" s="181">
        <v>49.273000000000003</v>
      </c>
      <c r="I819" s="182"/>
      <c r="L819" s="178"/>
      <c r="M819" s="183"/>
      <c r="T819" s="184"/>
      <c r="W819" s="242"/>
      <c r="AT819" s="179" t="s">
        <v>169</v>
      </c>
      <c r="AU819" s="179" t="s">
        <v>81</v>
      </c>
      <c r="AV819" s="14" t="s">
        <v>87</v>
      </c>
      <c r="AW819" s="14" t="s">
        <v>29</v>
      </c>
      <c r="AX819" s="14" t="s">
        <v>77</v>
      </c>
      <c r="AY819" s="179" t="s">
        <v>162</v>
      </c>
    </row>
    <row r="820" spans="2:65" s="1" customFormat="1" ht="37.9" customHeight="1" x14ac:dyDescent="0.2">
      <c r="B820" s="121"/>
      <c r="C820" s="151" t="s">
        <v>523</v>
      </c>
      <c r="D820" s="151" t="s">
        <v>164</v>
      </c>
      <c r="E820" s="152" t="s">
        <v>1282</v>
      </c>
      <c r="F820" s="153" t="s">
        <v>1283</v>
      </c>
      <c r="G820" s="154" t="s">
        <v>167</v>
      </c>
      <c r="H820" s="155">
        <v>5.4720000000000004</v>
      </c>
      <c r="I820" s="156"/>
      <c r="J820" s="157">
        <f>ROUND(I820*H820,2)</f>
        <v>0</v>
      </c>
      <c r="K820" s="158"/>
      <c r="L820" s="32"/>
      <c r="M820" s="159" t="s">
        <v>1</v>
      </c>
      <c r="N820" s="120" t="s">
        <v>38</v>
      </c>
      <c r="P820" s="160">
        <f>O820*H820</f>
        <v>0</v>
      </c>
      <c r="Q820" s="160">
        <v>0</v>
      </c>
      <c r="R820" s="160">
        <f>Q820*H820</f>
        <v>0</v>
      </c>
      <c r="S820" s="160">
        <v>0</v>
      </c>
      <c r="T820" s="161">
        <f>S820*H820</f>
        <v>0</v>
      </c>
      <c r="W820" s="268"/>
      <c r="AR820" s="162" t="s">
        <v>302</v>
      </c>
      <c r="AT820" s="162" t="s">
        <v>164</v>
      </c>
      <c r="AU820" s="162" t="s">
        <v>81</v>
      </c>
      <c r="AY820" s="17" t="s">
        <v>162</v>
      </c>
      <c r="BE820" s="163">
        <f>IF(N820="základná",J820,0)</f>
        <v>0</v>
      </c>
      <c r="BF820" s="163">
        <f>IF(N820="znížená",J820,0)</f>
        <v>0</v>
      </c>
      <c r="BG820" s="163">
        <f>IF(N820="zákl. prenesená",J820,0)</f>
        <v>0</v>
      </c>
      <c r="BH820" s="163">
        <f>IF(N820="zníž. prenesená",J820,0)</f>
        <v>0</v>
      </c>
      <c r="BI820" s="163">
        <f>IF(N820="nulová",J820,0)</f>
        <v>0</v>
      </c>
      <c r="BJ820" s="17" t="s">
        <v>81</v>
      </c>
      <c r="BK820" s="163">
        <f>ROUND(I820*H820,2)</f>
        <v>0</v>
      </c>
      <c r="BL820" s="17" t="s">
        <v>302</v>
      </c>
      <c r="BM820" s="162" t="s">
        <v>1284</v>
      </c>
    </row>
    <row r="821" spans="2:65" s="12" customFormat="1" x14ac:dyDescent="0.2">
      <c r="B821" s="164"/>
      <c r="D821" s="165" t="s">
        <v>169</v>
      </c>
      <c r="E821" s="166" t="s">
        <v>1</v>
      </c>
      <c r="F821" s="167" t="s">
        <v>1285</v>
      </c>
      <c r="H821" s="166" t="s">
        <v>1</v>
      </c>
      <c r="I821" s="168"/>
      <c r="L821" s="164"/>
      <c r="M821" s="169"/>
      <c r="T821" s="170"/>
      <c r="W821" s="239"/>
      <c r="AT821" s="166" t="s">
        <v>169</v>
      </c>
      <c r="AU821" s="166" t="s">
        <v>81</v>
      </c>
      <c r="AV821" s="12" t="s">
        <v>77</v>
      </c>
      <c r="AW821" s="12" t="s">
        <v>29</v>
      </c>
      <c r="AX821" s="12" t="s">
        <v>72</v>
      </c>
      <c r="AY821" s="166" t="s">
        <v>162</v>
      </c>
    </row>
    <row r="822" spans="2:65" s="13" customFormat="1" x14ac:dyDescent="0.2">
      <c r="B822" s="171"/>
      <c r="D822" s="165" t="s">
        <v>169</v>
      </c>
      <c r="E822" s="172" t="s">
        <v>1</v>
      </c>
      <c r="F822" s="173" t="s">
        <v>1286</v>
      </c>
      <c r="H822" s="174">
        <v>5.4720000000000004</v>
      </c>
      <c r="I822" s="175"/>
      <c r="L822" s="171"/>
      <c r="M822" s="176"/>
      <c r="T822" s="177"/>
      <c r="W822" s="240"/>
      <c r="AT822" s="172" t="s">
        <v>169</v>
      </c>
      <c r="AU822" s="172" t="s">
        <v>81</v>
      </c>
      <c r="AV822" s="13" t="s">
        <v>81</v>
      </c>
      <c r="AW822" s="13" t="s">
        <v>29</v>
      </c>
      <c r="AX822" s="13" t="s">
        <v>72</v>
      </c>
      <c r="AY822" s="172" t="s">
        <v>162</v>
      </c>
    </row>
    <row r="823" spans="2:65" s="14" customFormat="1" x14ac:dyDescent="0.2">
      <c r="B823" s="178"/>
      <c r="D823" s="165" t="s">
        <v>169</v>
      </c>
      <c r="E823" s="179" t="s">
        <v>937</v>
      </c>
      <c r="F823" s="180" t="s">
        <v>174</v>
      </c>
      <c r="H823" s="181">
        <v>5.4720000000000004</v>
      </c>
      <c r="I823" s="182"/>
      <c r="L823" s="178"/>
      <c r="M823" s="183"/>
      <c r="T823" s="184"/>
      <c r="W823" s="242"/>
      <c r="AT823" s="179" t="s">
        <v>169</v>
      </c>
      <c r="AU823" s="179" t="s">
        <v>81</v>
      </c>
      <c r="AV823" s="14" t="s">
        <v>87</v>
      </c>
      <c r="AW823" s="14" t="s">
        <v>29</v>
      </c>
      <c r="AX823" s="14" t="s">
        <v>77</v>
      </c>
      <c r="AY823" s="179" t="s">
        <v>162</v>
      </c>
    </row>
    <row r="824" spans="2:65" s="1" customFormat="1" ht="16.5" customHeight="1" x14ac:dyDescent="0.2">
      <c r="B824" s="121"/>
      <c r="C824" s="192" t="s">
        <v>527</v>
      </c>
      <c r="D824" s="192" t="s">
        <v>438</v>
      </c>
      <c r="E824" s="193" t="s">
        <v>1287</v>
      </c>
      <c r="F824" s="194" t="s">
        <v>1288</v>
      </c>
      <c r="G824" s="195" t="s">
        <v>167</v>
      </c>
      <c r="H824" s="196">
        <v>6.2930000000000001</v>
      </c>
      <c r="I824" s="197"/>
      <c r="J824" s="198">
        <f>ROUND(I824*H824,2)</f>
        <v>0</v>
      </c>
      <c r="K824" s="199"/>
      <c r="L824" s="200"/>
      <c r="M824" s="201" t="s">
        <v>1</v>
      </c>
      <c r="N824" s="202" t="s">
        <v>38</v>
      </c>
      <c r="P824" s="160">
        <f>O824*H824</f>
        <v>0</v>
      </c>
      <c r="Q824" s="160">
        <v>4.2000000000000013E-4</v>
      </c>
      <c r="R824" s="160">
        <f>Q824*H824</f>
        <v>2.6430600000000009E-3</v>
      </c>
      <c r="S824" s="160">
        <v>0</v>
      </c>
      <c r="T824" s="161">
        <f>S824*H824</f>
        <v>0</v>
      </c>
      <c r="W824" s="266"/>
      <c r="AR824" s="162" t="s">
        <v>386</v>
      </c>
      <c r="AT824" s="162" t="s">
        <v>438</v>
      </c>
      <c r="AU824" s="162" t="s">
        <v>81</v>
      </c>
      <c r="AY824" s="17" t="s">
        <v>162</v>
      </c>
      <c r="BE824" s="163">
        <f>IF(N824="základná",J824,0)</f>
        <v>0</v>
      </c>
      <c r="BF824" s="163">
        <f>IF(N824="znížená",J824,0)</f>
        <v>0</v>
      </c>
      <c r="BG824" s="163">
        <f>IF(N824="zákl. prenesená",J824,0)</f>
        <v>0</v>
      </c>
      <c r="BH824" s="163">
        <f>IF(N824="zníž. prenesená",J824,0)</f>
        <v>0</v>
      </c>
      <c r="BI824" s="163">
        <f>IF(N824="nulová",J824,0)</f>
        <v>0</v>
      </c>
      <c r="BJ824" s="17" t="s">
        <v>81</v>
      </c>
      <c r="BK824" s="163">
        <f>ROUND(I824*H824,2)</f>
        <v>0</v>
      </c>
      <c r="BL824" s="17" t="s">
        <v>302</v>
      </c>
      <c r="BM824" s="162" t="s">
        <v>1289</v>
      </c>
    </row>
    <row r="825" spans="2:65" s="13" customFormat="1" x14ac:dyDescent="0.2">
      <c r="B825" s="171"/>
      <c r="D825" s="165" t="s">
        <v>169</v>
      </c>
      <c r="E825" s="172" t="s">
        <v>1</v>
      </c>
      <c r="F825" s="173" t="s">
        <v>1290</v>
      </c>
      <c r="H825" s="174">
        <v>6.2930000000000001</v>
      </c>
      <c r="I825" s="175"/>
      <c r="L825" s="171"/>
      <c r="M825" s="176"/>
      <c r="T825" s="177"/>
      <c r="W825" s="246"/>
      <c r="AT825" s="172" t="s">
        <v>169</v>
      </c>
      <c r="AU825" s="172" t="s">
        <v>81</v>
      </c>
      <c r="AV825" s="13" t="s">
        <v>81</v>
      </c>
      <c r="AW825" s="13" t="s">
        <v>29</v>
      </c>
      <c r="AX825" s="13" t="s">
        <v>77</v>
      </c>
      <c r="AY825" s="172" t="s">
        <v>162</v>
      </c>
    </row>
    <row r="826" spans="2:65" s="1" customFormat="1" ht="24.2" customHeight="1" x14ac:dyDescent="0.2">
      <c r="B826" s="121"/>
      <c r="C826" s="151" t="s">
        <v>531</v>
      </c>
      <c r="D826" s="151" t="s">
        <v>164</v>
      </c>
      <c r="E826" s="152" t="s">
        <v>444</v>
      </c>
      <c r="F826" s="153" t="s">
        <v>445</v>
      </c>
      <c r="G826" s="154" t="s">
        <v>167</v>
      </c>
      <c r="H826" s="155">
        <v>42.845999999999997</v>
      </c>
      <c r="I826" s="156"/>
      <c r="J826" s="157">
        <f>ROUND(I826*H826,2)</f>
        <v>0</v>
      </c>
      <c r="K826" s="158"/>
      <c r="L826" s="32"/>
      <c r="M826" s="159" t="s">
        <v>1</v>
      </c>
      <c r="N826" s="120" t="s">
        <v>38</v>
      </c>
      <c r="P826" s="160">
        <f>O826*H826</f>
        <v>0</v>
      </c>
      <c r="Q826" s="160">
        <v>0</v>
      </c>
      <c r="R826" s="160">
        <f>Q826*H826</f>
        <v>0</v>
      </c>
      <c r="S826" s="160">
        <v>0</v>
      </c>
      <c r="T826" s="161">
        <f>S826*H826</f>
        <v>0</v>
      </c>
      <c r="W826" s="251"/>
      <c r="AR826" s="162" t="s">
        <v>302</v>
      </c>
      <c r="AT826" s="162" t="s">
        <v>164</v>
      </c>
      <c r="AU826" s="162" t="s">
        <v>81</v>
      </c>
      <c r="AY826" s="17" t="s">
        <v>162</v>
      </c>
      <c r="BE826" s="163">
        <f>IF(N826="základná",J826,0)</f>
        <v>0</v>
      </c>
      <c r="BF826" s="163">
        <f>IF(N826="znížená",J826,0)</f>
        <v>0</v>
      </c>
      <c r="BG826" s="163">
        <f>IF(N826="zákl. prenesená",J826,0)</f>
        <v>0</v>
      </c>
      <c r="BH826" s="163">
        <f>IF(N826="zníž. prenesená",J826,0)</f>
        <v>0</v>
      </c>
      <c r="BI826" s="163">
        <f>IF(N826="nulová",J826,0)</f>
        <v>0</v>
      </c>
      <c r="BJ826" s="17" t="s">
        <v>81</v>
      </c>
      <c r="BK826" s="163">
        <f>ROUND(I826*H826,2)</f>
        <v>0</v>
      </c>
      <c r="BL826" s="17" t="s">
        <v>302</v>
      </c>
      <c r="BM826" s="162" t="s">
        <v>1291</v>
      </c>
    </row>
    <row r="827" spans="2:65" s="13" customFormat="1" x14ac:dyDescent="0.2">
      <c r="B827" s="171"/>
      <c r="D827" s="165" t="s">
        <v>169</v>
      </c>
      <c r="E827" s="172" t="s">
        <v>1</v>
      </c>
      <c r="F827" s="173" t="s">
        <v>98</v>
      </c>
      <c r="H827" s="174">
        <v>42.845999999999997</v>
      </c>
      <c r="I827" s="175"/>
      <c r="L827" s="171"/>
      <c r="M827" s="176"/>
      <c r="T827" s="177"/>
      <c r="W827" s="253"/>
      <c r="AT827" s="172" t="s">
        <v>169</v>
      </c>
      <c r="AU827" s="172" t="s">
        <v>81</v>
      </c>
      <c r="AV827" s="13" t="s">
        <v>81</v>
      </c>
      <c r="AW827" s="13" t="s">
        <v>29</v>
      </c>
      <c r="AX827" s="13" t="s">
        <v>77</v>
      </c>
      <c r="AY827" s="172" t="s">
        <v>162</v>
      </c>
    </row>
    <row r="828" spans="2:65" s="1" customFormat="1" ht="16.5" customHeight="1" x14ac:dyDescent="0.2">
      <c r="B828" s="121"/>
      <c r="C828" s="192" t="s">
        <v>535</v>
      </c>
      <c r="D828" s="192" t="s">
        <v>438</v>
      </c>
      <c r="E828" s="193" t="s">
        <v>448</v>
      </c>
      <c r="F828" s="194" t="s">
        <v>449</v>
      </c>
      <c r="G828" s="195" t="s">
        <v>167</v>
      </c>
      <c r="H828" s="196">
        <v>49.273000000000003</v>
      </c>
      <c r="I828" s="197"/>
      <c r="J828" s="198">
        <f>ROUND(I828*H828,2)</f>
        <v>0</v>
      </c>
      <c r="K828" s="199"/>
      <c r="L828" s="200"/>
      <c r="M828" s="201" t="s">
        <v>1</v>
      </c>
      <c r="N828" s="202" t="s">
        <v>38</v>
      </c>
      <c r="P828" s="160">
        <f>O828*H828</f>
        <v>0</v>
      </c>
      <c r="Q828" s="160">
        <v>2.9999999999999992E-4</v>
      </c>
      <c r="R828" s="160">
        <f>Q828*H828</f>
        <v>1.4781899999999997E-2</v>
      </c>
      <c r="S828" s="160">
        <v>0</v>
      </c>
      <c r="T828" s="161">
        <f>S828*H828</f>
        <v>0</v>
      </c>
      <c r="W828" s="271"/>
      <c r="AR828" s="162" t="s">
        <v>386</v>
      </c>
      <c r="AT828" s="162" t="s">
        <v>438</v>
      </c>
      <c r="AU828" s="162" t="s">
        <v>81</v>
      </c>
      <c r="AY828" s="17" t="s">
        <v>162</v>
      </c>
      <c r="BE828" s="163">
        <f>IF(N828="základná",J828,0)</f>
        <v>0</v>
      </c>
      <c r="BF828" s="163">
        <f>IF(N828="znížená",J828,0)</f>
        <v>0</v>
      </c>
      <c r="BG828" s="163">
        <f>IF(N828="zákl. prenesená",J828,0)</f>
        <v>0</v>
      </c>
      <c r="BH828" s="163">
        <f>IF(N828="zníž. prenesená",J828,0)</f>
        <v>0</v>
      </c>
      <c r="BI828" s="163">
        <f>IF(N828="nulová",J828,0)</f>
        <v>0</v>
      </c>
      <c r="BJ828" s="17" t="s">
        <v>81</v>
      </c>
      <c r="BK828" s="163">
        <f>ROUND(I828*H828,2)</f>
        <v>0</v>
      </c>
      <c r="BL828" s="17" t="s">
        <v>302</v>
      </c>
      <c r="BM828" s="162" t="s">
        <v>1292</v>
      </c>
    </row>
    <row r="829" spans="2:65" s="13" customFormat="1" x14ac:dyDescent="0.2">
      <c r="B829" s="171"/>
      <c r="D829" s="165" t="s">
        <v>169</v>
      </c>
      <c r="E829" s="172" t="s">
        <v>1</v>
      </c>
      <c r="F829" s="173" t="s">
        <v>442</v>
      </c>
      <c r="H829" s="174">
        <v>49.273000000000003</v>
      </c>
      <c r="I829" s="175"/>
      <c r="L829" s="171"/>
      <c r="M829" s="176"/>
      <c r="T829" s="177"/>
      <c r="W829" s="246"/>
      <c r="AT829" s="172" t="s">
        <v>169</v>
      </c>
      <c r="AU829" s="172" t="s">
        <v>81</v>
      </c>
      <c r="AV829" s="13" t="s">
        <v>81</v>
      </c>
      <c r="AW829" s="13" t="s">
        <v>29</v>
      </c>
      <c r="AX829" s="13" t="s">
        <v>77</v>
      </c>
      <c r="AY829" s="172" t="s">
        <v>162</v>
      </c>
    </row>
    <row r="830" spans="2:65" s="1" customFormat="1" ht="49.15" customHeight="1" x14ac:dyDescent="0.2">
      <c r="B830" s="121"/>
      <c r="C830" s="151" t="s">
        <v>541</v>
      </c>
      <c r="D830" s="151" t="s">
        <v>164</v>
      </c>
      <c r="E830" s="152" t="s">
        <v>1293</v>
      </c>
      <c r="F830" s="153" t="s">
        <v>1294</v>
      </c>
      <c r="G830" s="154" t="s">
        <v>177</v>
      </c>
      <c r="H830" s="155">
        <v>27.36</v>
      </c>
      <c r="I830" s="156"/>
      <c r="J830" s="157">
        <f>ROUND(I830*H830,2)</f>
        <v>0</v>
      </c>
      <c r="K830" s="158"/>
      <c r="L830" s="32"/>
      <c r="M830" s="159" t="s">
        <v>1</v>
      </c>
      <c r="N830" s="120" t="s">
        <v>38</v>
      </c>
      <c r="P830" s="160">
        <f>O830*H830</f>
        <v>0</v>
      </c>
      <c r="Q830" s="160">
        <v>3.0000000000000001E-5</v>
      </c>
      <c r="R830" s="160">
        <f>Q830*H830</f>
        <v>8.208E-4</v>
      </c>
      <c r="S830" s="160">
        <v>0</v>
      </c>
      <c r="T830" s="161">
        <f>S830*H830</f>
        <v>0</v>
      </c>
      <c r="W830" s="245"/>
      <c r="AR830" s="162" t="s">
        <v>302</v>
      </c>
      <c r="AT830" s="162" t="s">
        <v>164</v>
      </c>
      <c r="AU830" s="162" t="s">
        <v>81</v>
      </c>
      <c r="AY830" s="17" t="s">
        <v>162</v>
      </c>
      <c r="BE830" s="163">
        <f>IF(N830="základná",J830,0)</f>
        <v>0</v>
      </c>
      <c r="BF830" s="163">
        <f>IF(N830="znížená",J830,0)</f>
        <v>0</v>
      </c>
      <c r="BG830" s="163">
        <f>IF(N830="zákl. prenesená",J830,0)</f>
        <v>0</v>
      </c>
      <c r="BH830" s="163">
        <f>IF(N830="zníž. prenesená",J830,0)</f>
        <v>0</v>
      </c>
      <c r="BI830" s="163">
        <f>IF(N830="nulová",J830,0)</f>
        <v>0</v>
      </c>
      <c r="BJ830" s="17" t="s">
        <v>81</v>
      </c>
      <c r="BK830" s="163">
        <f>ROUND(I830*H830,2)</f>
        <v>0</v>
      </c>
      <c r="BL830" s="17" t="s">
        <v>302</v>
      </c>
      <c r="BM830" s="162" t="s">
        <v>1295</v>
      </c>
    </row>
    <row r="831" spans="2:65" s="12" customFormat="1" x14ac:dyDescent="0.2">
      <c r="B831" s="164"/>
      <c r="D831" s="165" t="s">
        <v>169</v>
      </c>
      <c r="E831" s="166" t="s">
        <v>1</v>
      </c>
      <c r="F831" s="167" t="s">
        <v>1296</v>
      </c>
      <c r="H831" s="166" t="s">
        <v>1</v>
      </c>
      <c r="I831" s="168"/>
      <c r="L831" s="164"/>
      <c r="M831" s="169"/>
      <c r="T831" s="170"/>
      <c r="W831" s="239"/>
      <c r="AT831" s="166" t="s">
        <v>169</v>
      </c>
      <c r="AU831" s="166" t="s">
        <v>81</v>
      </c>
      <c r="AV831" s="12" t="s">
        <v>77</v>
      </c>
      <c r="AW831" s="12" t="s">
        <v>29</v>
      </c>
      <c r="AX831" s="12" t="s">
        <v>72</v>
      </c>
      <c r="AY831" s="166" t="s">
        <v>162</v>
      </c>
    </row>
    <row r="832" spans="2:65" s="13" customFormat="1" x14ac:dyDescent="0.2">
      <c r="B832" s="171"/>
      <c r="D832" s="165" t="s">
        <v>169</v>
      </c>
      <c r="E832" s="172" t="s">
        <v>1</v>
      </c>
      <c r="F832" s="173" t="s">
        <v>1141</v>
      </c>
      <c r="H832" s="174">
        <v>27.36</v>
      </c>
      <c r="I832" s="175"/>
      <c r="L832" s="171"/>
      <c r="M832" s="176"/>
      <c r="T832" s="177"/>
      <c r="W832" s="240"/>
      <c r="AT832" s="172" t="s">
        <v>169</v>
      </c>
      <c r="AU832" s="172" t="s">
        <v>81</v>
      </c>
      <c r="AV832" s="13" t="s">
        <v>81</v>
      </c>
      <c r="AW832" s="13" t="s">
        <v>29</v>
      </c>
      <c r="AX832" s="13" t="s">
        <v>72</v>
      </c>
      <c r="AY832" s="172" t="s">
        <v>162</v>
      </c>
    </row>
    <row r="833" spans="2:65" s="14" customFormat="1" x14ac:dyDescent="0.2">
      <c r="B833" s="178"/>
      <c r="D833" s="165" t="s">
        <v>169</v>
      </c>
      <c r="E833" s="179" t="s">
        <v>1</v>
      </c>
      <c r="F833" s="180" t="s">
        <v>174</v>
      </c>
      <c r="H833" s="181">
        <v>27.36</v>
      </c>
      <c r="I833" s="182"/>
      <c r="L833" s="178"/>
      <c r="M833" s="183"/>
      <c r="T833" s="184"/>
      <c r="W833" s="248"/>
      <c r="AT833" s="179" t="s">
        <v>169</v>
      </c>
      <c r="AU833" s="179" t="s">
        <v>81</v>
      </c>
      <c r="AV833" s="14" t="s">
        <v>87</v>
      </c>
      <c r="AW833" s="14" t="s">
        <v>29</v>
      </c>
      <c r="AX833" s="14" t="s">
        <v>77</v>
      </c>
      <c r="AY833" s="179" t="s">
        <v>162</v>
      </c>
    </row>
    <row r="834" spans="2:65" s="1" customFormat="1" ht="49.15" customHeight="1" x14ac:dyDescent="0.2">
      <c r="B834" s="121"/>
      <c r="C834" s="151" t="s">
        <v>561</v>
      </c>
      <c r="D834" s="151" t="s">
        <v>164</v>
      </c>
      <c r="E834" s="152" t="s">
        <v>452</v>
      </c>
      <c r="F834" s="153" t="s">
        <v>453</v>
      </c>
      <c r="G834" s="154" t="s">
        <v>177</v>
      </c>
      <c r="H834" s="155">
        <v>42.28</v>
      </c>
      <c r="I834" s="156"/>
      <c r="J834" s="157">
        <f>ROUND(I834*H834,2)</f>
        <v>0</v>
      </c>
      <c r="K834" s="158"/>
      <c r="L834" s="32"/>
      <c r="M834" s="159" t="s">
        <v>1</v>
      </c>
      <c r="N834" s="120" t="s">
        <v>38</v>
      </c>
      <c r="P834" s="160">
        <f>O834*H834</f>
        <v>0</v>
      </c>
      <c r="Q834" s="160">
        <v>3.0000000000000001E-5</v>
      </c>
      <c r="R834" s="160">
        <f>Q834*H834</f>
        <v>1.2684E-3</v>
      </c>
      <c r="S834" s="160">
        <v>0</v>
      </c>
      <c r="T834" s="161">
        <f>S834*H834</f>
        <v>0</v>
      </c>
      <c r="W834" s="245"/>
      <c r="AR834" s="162" t="s">
        <v>302</v>
      </c>
      <c r="AT834" s="162" t="s">
        <v>164</v>
      </c>
      <c r="AU834" s="162" t="s">
        <v>81</v>
      </c>
      <c r="AY834" s="17" t="s">
        <v>162</v>
      </c>
      <c r="BE834" s="163">
        <f>IF(N834="základná",J834,0)</f>
        <v>0</v>
      </c>
      <c r="BF834" s="163">
        <f>IF(N834="znížená",J834,0)</f>
        <v>0</v>
      </c>
      <c r="BG834" s="163">
        <f>IF(N834="zákl. prenesená",J834,0)</f>
        <v>0</v>
      </c>
      <c r="BH834" s="163">
        <f>IF(N834="zníž. prenesená",J834,0)</f>
        <v>0</v>
      </c>
      <c r="BI834" s="163">
        <f>IF(N834="nulová",J834,0)</f>
        <v>0</v>
      </c>
      <c r="BJ834" s="17" t="s">
        <v>81</v>
      </c>
      <c r="BK834" s="163">
        <f>ROUND(I834*H834,2)</f>
        <v>0</v>
      </c>
      <c r="BL834" s="17" t="s">
        <v>302</v>
      </c>
      <c r="BM834" s="162" t="s">
        <v>1297</v>
      </c>
    </row>
    <row r="835" spans="2:65" s="12" customFormat="1" x14ac:dyDescent="0.2">
      <c r="B835" s="164"/>
      <c r="D835" s="165" t="s">
        <v>169</v>
      </c>
      <c r="E835" s="166" t="s">
        <v>1</v>
      </c>
      <c r="F835" s="167" t="s">
        <v>455</v>
      </c>
      <c r="H835" s="166" t="s">
        <v>1</v>
      </c>
      <c r="I835" s="168"/>
      <c r="L835" s="164"/>
      <c r="M835" s="169"/>
      <c r="T835" s="170"/>
      <c r="W835" s="239"/>
      <c r="AT835" s="166" t="s">
        <v>169</v>
      </c>
      <c r="AU835" s="166" t="s">
        <v>81</v>
      </c>
      <c r="AV835" s="12" t="s">
        <v>77</v>
      </c>
      <c r="AW835" s="12" t="s">
        <v>29</v>
      </c>
      <c r="AX835" s="12" t="s">
        <v>72</v>
      </c>
      <c r="AY835" s="166" t="s">
        <v>162</v>
      </c>
    </row>
    <row r="836" spans="2:65" s="13" customFormat="1" x14ac:dyDescent="0.2">
      <c r="B836" s="171"/>
      <c r="D836" s="165" t="s">
        <v>169</v>
      </c>
      <c r="E836" s="172" t="s">
        <v>1</v>
      </c>
      <c r="F836" s="173" t="s">
        <v>1278</v>
      </c>
      <c r="H836" s="174">
        <v>31.3</v>
      </c>
      <c r="I836" s="175"/>
      <c r="L836" s="171"/>
      <c r="M836" s="176"/>
      <c r="T836" s="177"/>
      <c r="W836" s="240"/>
      <c r="AT836" s="172" t="s">
        <v>169</v>
      </c>
      <c r="AU836" s="172" t="s">
        <v>81</v>
      </c>
      <c r="AV836" s="13" t="s">
        <v>81</v>
      </c>
      <c r="AW836" s="13" t="s">
        <v>29</v>
      </c>
      <c r="AX836" s="13" t="s">
        <v>72</v>
      </c>
      <c r="AY836" s="172" t="s">
        <v>162</v>
      </c>
    </row>
    <row r="837" spans="2:65" s="13" customFormat="1" x14ac:dyDescent="0.2">
      <c r="B837" s="171"/>
      <c r="D837" s="165" t="s">
        <v>169</v>
      </c>
      <c r="E837" s="172" t="s">
        <v>1</v>
      </c>
      <c r="F837" s="173" t="s">
        <v>1279</v>
      </c>
      <c r="H837" s="174">
        <v>10.98</v>
      </c>
      <c r="I837" s="175"/>
      <c r="L837" s="171"/>
      <c r="M837" s="176"/>
      <c r="T837" s="177"/>
      <c r="W837" s="240"/>
      <c r="AT837" s="172" t="s">
        <v>169</v>
      </c>
      <c r="AU837" s="172" t="s">
        <v>81</v>
      </c>
      <c r="AV837" s="13" t="s">
        <v>81</v>
      </c>
      <c r="AW837" s="13" t="s">
        <v>29</v>
      </c>
      <c r="AX837" s="13" t="s">
        <v>72</v>
      </c>
      <c r="AY837" s="172" t="s">
        <v>162</v>
      </c>
    </row>
    <row r="838" spans="2:65" s="14" customFormat="1" x14ac:dyDescent="0.2">
      <c r="B838" s="178"/>
      <c r="D838" s="165" t="s">
        <v>169</v>
      </c>
      <c r="E838" s="179" t="s">
        <v>1</v>
      </c>
      <c r="F838" s="180" t="s">
        <v>174</v>
      </c>
      <c r="H838" s="181">
        <v>42.28</v>
      </c>
      <c r="I838" s="182"/>
      <c r="L838" s="178"/>
      <c r="M838" s="183"/>
      <c r="T838" s="184"/>
      <c r="W838" s="242"/>
      <c r="AT838" s="179" t="s">
        <v>169</v>
      </c>
      <c r="AU838" s="179" t="s">
        <v>81</v>
      </c>
      <c r="AV838" s="14" t="s">
        <v>87</v>
      </c>
      <c r="AW838" s="14" t="s">
        <v>29</v>
      </c>
      <c r="AX838" s="14" t="s">
        <v>77</v>
      </c>
      <c r="AY838" s="179" t="s">
        <v>162</v>
      </c>
    </row>
    <row r="839" spans="2:65" s="1" customFormat="1" ht="16.5" customHeight="1" x14ac:dyDescent="0.2">
      <c r="B839" s="121"/>
      <c r="C839" s="192" t="s">
        <v>568</v>
      </c>
      <c r="D839" s="192" t="s">
        <v>438</v>
      </c>
      <c r="E839" s="193" t="s">
        <v>457</v>
      </c>
      <c r="F839" s="194" t="s">
        <v>458</v>
      </c>
      <c r="G839" s="195" t="s">
        <v>167</v>
      </c>
      <c r="H839" s="196">
        <v>23.802</v>
      </c>
      <c r="I839" s="197"/>
      <c r="J839" s="198">
        <f>ROUND(I839*H839,2)</f>
        <v>0</v>
      </c>
      <c r="K839" s="199"/>
      <c r="L839" s="200"/>
      <c r="M839" s="201" t="s">
        <v>1</v>
      </c>
      <c r="N839" s="202" t="s">
        <v>38</v>
      </c>
      <c r="P839" s="160">
        <f>O839*H839</f>
        <v>0</v>
      </c>
      <c r="Q839" s="160">
        <v>9.6799999999999994E-3</v>
      </c>
      <c r="R839" s="160">
        <f>Q839*H839</f>
        <v>0.23040335999999997</v>
      </c>
      <c r="S839" s="160">
        <v>0</v>
      </c>
      <c r="T839" s="161">
        <f>S839*H839</f>
        <v>0</v>
      </c>
      <c r="W839" s="269"/>
      <c r="AR839" s="162" t="s">
        <v>386</v>
      </c>
      <c r="AT839" s="162" t="s">
        <v>438</v>
      </c>
      <c r="AU839" s="162" t="s">
        <v>81</v>
      </c>
      <c r="AY839" s="17" t="s">
        <v>162</v>
      </c>
      <c r="BE839" s="163">
        <f>IF(N839="základná",J839,0)</f>
        <v>0</v>
      </c>
      <c r="BF839" s="163">
        <f>IF(N839="znížená",J839,0)</f>
        <v>0</v>
      </c>
      <c r="BG839" s="163">
        <f>IF(N839="zákl. prenesená",J839,0)</f>
        <v>0</v>
      </c>
      <c r="BH839" s="163">
        <f>IF(N839="zníž. prenesená",J839,0)</f>
        <v>0</v>
      </c>
      <c r="BI839" s="163">
        <f>IF(N839="nulová",J839,0)</f>
        <v>0</v>
      </c>
      <c r="BJ839" s="17" t="s">
        <v>81</v>
      </c>
      <c r="BK839" s="163">
        <f>ROUND(I839*H839,2)</f>
        <v>0</v>
      </c>
      <c r="BL839" s="17" t="s">
        <v>302</v>
      </c>
      <c r="BM839" s="162" t="s">
        <v>1298</v>
      </c>
    </row>
    <row r="840" spans="2:65" s="12" customFormat="1" x14ac:dyDescent="0.2">
      <c r="B840" s="164"/>
      <c r="D840" s="165" t="s">
        <v>169</v>
      </c>
      <c r="E840" s="166" t="s">
        <v>1</v>
      </c>
      <c r="F840" s="167" t="s">
        <v>455</v>
      </c>
      <c r="H840" s="166" t="s">
        <v>1</v>
      </c>
      <c r="I840" s="168"/>
      <c r="L840" s="164"/>
      <c r="M840" s="169"/>
      <c r="T840" s="170"/>
      <c r="W840" s="252"/>
      <c r="AT840" s="166" t="s">
        <v>169</v>
      </c>
      <c r="AU840" s="166" t="s">
        <v>81</v>
      </c>
      <c r="AV840" s="12" t="s">
        <v>77</v>
      </c>
      <c r="AW840" s="12" t="s">
        <v>29</v>
      </c>
      <c r="AX840" s="12" t="s">
        <v>72</v>
      </c>
      <c r="AY840" s="166" t="s">
        <v>162</v>
      </c>
    </row>
    <row r="841" spans="2:65" s="13" customFormat="1" x14ac:dyDescent="0.2">
      <c r="B841" s="171"/>
      <c r="D841" s="165" t="s">
        <v>169</v>
      </c>
      <c r="E841" s="172" t="s">
        <v>1</v>
      </c>
      <c r="F841" s="173" t="s">
        <v>1299</v>
      </c>
      <c r="H841" s="174">
        <v>12.051</v>
      </c>
      <c r="I841" s="175"/>
      <c r="L841" s="171"/>
      <c r="M841" s="176"/>
      <c r="T841" s="177"/>
      <c r="W841" s="240"/>
      <c r="AT841" s="172" t="s">
        <v>169</v>
      </c>
      <c r="AU841" s="172" t="s">
        <v>81</v>
      </c>
      <c r="AV841" s="13" t="s">
        <v>81</v>
      </c>
      <c r="AW841" s="13" t="s">
        <v>29</v>
      </c>
      <c r="AX841" s="13" t="s">
        <v>72</v>
      </c>
      <c r="AY841" s="172" t="s">
        <v>162</v>
      </c>
    </row>
    <row r="842" spans="2:65" s="13" customFormat="1" x14ac:dyDescent="0.2">
      <c r="B842" s="171"/>
      <c r="D842" s="165" t="s">
        <v>169</v>
      </c>
      <c r="E842" s="172" t="s">
        <v>1</v>
      </c>
      <c r="F842" s="173" t="s">
        <v>1300</v>
      </c>
      <c r="H842" s="174">
        <v>4.2270000000000003</v>
      </c>
      <c r="I842" s="175"/>
      <c r="L842" s="171"/>
      <c r="M842" s="176"/>
      <c r="T842" s="177"/>
      <c r="W842" s="240"/>
      <c r="AT842" s="172" t="s">
        <v>169</v>
      </c>
      <c r="AU842" s="172" t="s">
        <v>81</v>
      </c>
      <c r="AV842" s="13" t="s">
        <v>81</v>
      </c>
      <c r="AW842" s="13" t="s">
        <v>29</v>
      </c>
      <c r="AX842" s="13" t="s">
        <v>72</v>
      </c>
      <c r="AY842" s="172" t="s">
        <v>162</v>
      </c>
    </row>
    <row r="843" spans="2:65" s="12" customFormat="1" x14ac:dyDescent="0.2">
      <c r="B843" s="164"/>
      <c r="D843" s="165" t="s">
        <v>169</v>
      </c>
      <c r="E843" s="166" t="s">
        <v>1</v>
      </c>
      <c r="F843" s="167" t="s">
        <v>1296</v>
      </c>
      <c r="H843" s="166" t="s">
        <v>1</v>
      </c>
      <c r="I843" s="168"/>
      <c r="L843" s="164"/>
      <c r="M843" s="169"/>
      <c r="T843" s="170"/>
      <c r="W843" s="239"/>
      <c r="AT843" s="166" t="s">
        <v>169</v>
      </c>
      <c r="AU843" s="166" t="s">
        <v>81</v>
      </c>
      <c r="AV843" s="12" t="s">
        <v>77</v>
      </c>
      <c r="AW843" s="12" t="s">
        <v>29</v>
      </c>
      <c r="AX843" s="12" t="s">
        <v>72</v>
      </c>
      <c r="AY843" s="166" t="s">
        <v>162</v>
      </c>
    </row>
    <row r="844" spans="2:65" s="13" customFormat="1" x14ac:dyDescent="0.2">
      <c r="B844" s="171"/>
      <c r="D844" s="165" t="s">
        <v>169</v>
      </c>
      <c r="E844" s="172" t="s">
        <v>1</v>
      </c>
      <c r="F844" s="173" t="s">
        <v>1301</v>
      </c>
      <c r="H844" s="174">
        <v>7.524</v>
      </c>
      <c r="I844" s="175"/>
      <c r="L844" s="171"/>
      <c r="M844" s="176"/>
      <c r="T844" s="177"/>
      <c r="W844" s="240"/>
      <c r="AT844" s="172" t="s">
        <v>169</v>
      </c>
      <c r="AU844" s="172" t="s">
        <v>81</v>
      </c>
      <c r="AV844" s="13" t="s">
        <v>81</v>
      </c>
      <c r="AW844" s="13" t="s">
        <v>29</v>
      </c>
      <c r="AX844" s="13" t="s">
        <v>72</v>
      </c>
      <c r="AY844" s="172" t="s">
        <v>162</v>
      </c>
    </row>
    <row r="845" spans="2:65" s="14" customFormat="1" x14ac:dyDescent="0.2">
      <c r="B845" s="178"/>
      <c r="D845" s="165" t="s">
        <v>169</v>
      </c>
      <c r="E845" s="179" t="s">
        <v>1</v>
      </c>
      <c r="F845" s="180" t="s">
        <v>174</v>
      </c>
      <c r="H845" s="181">
        <v>23.802</v>
      </c>
      <c r="I845" s="182"/>
      <c r="L845" s="178"/>
      <c r="M845" s="183"/>
      <c r="T845" s="184"/>
      <c r="W845" s="242"/>
      <c r="AT845" s="179" t="s">
        <v>169</v>
      </c>
      <c r="AU845" s="179" t="s">
        <v>81</v>
      </c>
      <c r="AV845" s="14" t="s">
        <v>87</v>
      </c>
      <c r="AW845" s="14" t="s">
        <v>29</v>
      </c>
      <c r="AX845" s="14" t="s">
        <v>77</v>
      </c>
      <c r="AY845" s="179" t="s">
        <v>162</v>
      </c>
    </row>
    <row r="846" spans="2:65" s="1" customFormat="1" ht="24.2" customHeight="1" x14ac:dyDescent="0.2">
      <c r="B846" s="121"/>
      <c r="C846" s="151" t="s">
        <v>574</v>
      </c>
      <c r="D846" s="151" t="s">
        <v>164</v>
      </c>
      <c r="E846" s="152" t="s">
        <v>1302</v>
      </c>
      <c r="F846" s="153" t="s">
        <v>1303</v>
      </c>
      <c r="G846" s="154" t="s">
        <v>464</v>
      </c>
      <c r="H846" s="203"/>
      <c r="I846" s="156"/>
      <c r="J846" s="157">
        <f>ROUND(I846*H846,2)</f>
        <v>0</v>
      </c>
      <c r="K846" s="158"/>
      <c r="L846" s="32"/>
      <c r="M846" s="159" t="s">
        <v>1</v>
      </c>
      <c r="N846" s="120" t="s">
        <v>38</v>
      </c>
      <c r="P846" s="160">
        <f>O846*H846</f>
        <v>0</v>
      </c>
      <c r="Q846" s="160">
        <v>0</v>
      </c>
      <c r="R846" s="160">
        <f>Q846*H846</f>
        <v>0</v>
      </c>
      <c r="S846" s="160">
        <v>0</v>
      </c>
      <c r="T846" s="161">
        <f>S846*H846</f>
        <v>0</v>
      </c>
      <c r="W846" s="245"/>
      <c r="AR846" s="162" t="s">
        <v>302</v>
      </c>
      <c r="AT846" s="162" t="s">
        <v>164</v>
      </c>
      <c r="AU846" s="162" t="s">
        <v>81</v>
      </c>
      <c r="AY846" s="17" t="s">
        <v>162</v>
      </c>
      <c r="BE846" s="163">
        <f>IF(N846="základná",J846,0)</f>
        <v>0</v>
      </c>
      <c r="BF846" s="163">
        <f>IF(N846="znížená",J846,0)</f>
        <v>0</v>
      </c>
      <c r="BG846" s="163">
        <f>IF(N846="zákl. prenesená",J846,0)</f>
        <v>0</v>
      </c>
      <c r="BH846" s="163">
        <f>IF(N846="zníž. prenesená",J846,0)</f>
        <v>0</v>
      </c>
      <c r="BI846" s="163">
        <f>IF(N846="nulová",J846,0)</f>
        <v>0</v>
      </c>
      <c r="BJ846" s="17" t="s">
        <v>81</v>
      </c>
      <c r="BK846" s="163">
        <f>ROUND(I846*H846,2)</f>
        <v>0</v>
      </c>
      <c r="BL846" s="17" t="s">
        <v>302</v>
      </c>
      <c r="BM846" s="162" t="s">
        <v>1304</v>
      </c>
    </row>
    <row r="847" spans="2:65" s="1" customFormat="1" ht="33" customHeight="1" x14ac:dyDescent="0.2">
      <c r="B847" s="121"/>
      <c r="C847" s="151" t="s">
        <v>587</v>
      </c>
      <c r="D847" s="151" t="s">
        <v>164</v>
      </c>
      <c r="E847" s="152" t="s">
        <v>467</v>
      </c>
      <c r="F847" s="153" t="s">
        <v>468</v>
      </c>
      <c r="G847" s="154" t="s">
        <v>464</v>
      </c>
      <c r="H847" s="203"/>
      <c r="I847" s="156"/>
      <c r="J847" s="157">
        <f>ROUND(I847*H847,2)</f>
        <v>0</v>
      </c>
      <c r="K847" s="158"/>
      <c r="L847" s="32"/>
      <c r="M847" s="159" t="s">
        <v>1</v>
      </c>
      <c r="N847" s="120" t="s">
        <v>38</v>
      </c>
      <c r="P847" s="160">
        <f>O847*H847</f>
        <v>0</v>
      </c>
      <c r="Q847" s="160">
        <v>0</v>
      </c>
      <c r="R847" s="160">
        <f>Q847*H847</f>
        <v>0</v>
      </c>
      <c r="S847" s="160">
        <v>0</v>
      </c>
      <c r="T847" s="161">
        <f>S847*H847</f>
        <v>0</v>
      </c>
      <c r="W847" s="233"/>
      <c r="AR847" s="162" t="s">
        <v>302</v>
      </c>
      <c r="AT847" s="162" t="s">
        <v>164</v>
      </c>
      <c r="AU847" s="162" t="s">
        <v>81</v>
      </c>
      <c r="AY847" s="17" t="s">
        <v>162</v>
      </c>
      <c r="BE847" s="163">
        <f>IF(N847="základná",J847,0)</f>
        <v>0</v>
      </c>
      <c r="BF847" s="163">
        <f>IF(N847="znížená",J847,0)</f>
        <v>0</v>
      </c>
      <c r="BG847" s="163">
        <f>IF(N847="zákl. prenesená",J847,0)</f>
        <v>0</v>
      </c>
      <c r="BH847" s="163">
        <f>IF(N847="zníž. prenesená",J847,0)</f>
        <v>0</v>
      </c>
      <c r="BI847" s="163">
        <f>IF(N847="nulová",J847,0)</f>
        <v>0</v>
      </c>
      <c r="BJ847" s="17" t="s">
        <v>81</v>
      </c>
      <c r="BK847" s="163">
        <f>ROUND(I847*H847,2)</f>
        <v>0</v>
      </c>
      <c r="BL847" s="17" t="s">
        <v>302</v>
      </c>
      <c r="BM847" s="162" t="s">
        <v>1305</v>
      </c>
    </row>
    <row r="848" spans="2:65" s="11" customFormat="1" ht="22.9" customHeight="1" x14ac:dyDescent="0.2">
      <c r="B848" s="139"/>
      <c r="D848" s="140" t="s">
        <v>71</v>
      </c>
      <c r="E848" s="149" t="s">
        <v>470</v>
      </c>
      <c r="F848" s="149" t="s">
        <v>471</v>
      </c>
      <c r="I848" s="142"/>
      <c r="J848" s="150">
        <f>BK848</f>
        <v>0</v>
      </c>
      <c r="L848" s="139"/>
      <c r="M848" s="144"/>
      <c r="P848" s="145">
        <f>SUM(P849:P870)</f>
        <v>0</v>
      </c>
      <c r="R848" s="145">
        <f>SUM(R849:R870)</f>
        <v>2.4107490000000006E-2</v>
      </c>
      <c r="T848" s="146">
        <f>SUM(T849:T870)</f>
        <v>1.9845000000000006E-3</v>
      </c>
      <c r="W848" s="250"/>
      <c r="AR848" s="140" t="s">
        <v>81</v>
      </c>
      <c r="AT848" s="147" t="s">
        <v>71</v>
      </c>
      <c r="AU848" s="147" t="s">
        <v>77</v>
      </c>
      <c r="AY848" s="140" t="s">
        <v>162</v>
      </c>
      <c r="BK848" s="148">
        <f>SUM(BK849:BK870)</f>
        <v>0</v>
      </c>
    </row>
    <row r="849" spans="2:65" s="1" customFormat="1" ht="37.9" customHeight="1" x14ac:dyDescent="0.2">
      <c r="B849" s="121"/>
      <c r="C849" s="151" t="s">
        <v>591</v>
      </c>
      <c r="D849" s="151" t="s">
        <v>164</v>
      </c>
      <c r="E849" s="152" t="s">
        <v>1306</v>
      </c>
      <c r="F849" s="153" t="s">
        <v>1307</v>
      </c>
      <c r="G849" s="154" t="s">
        <v>167</v>
      </c>
      <c r="H849" s="155">
        <v>0.40500000000000008</v>
      </c>
      <c r="I849" s="156"/>
      <c r="J849" s="157">
        <f>ROUND(I849*H849,2)</f>
        <v>0</v>
      </c>
      <c r="K849" s="158"/>
      <c r="L849" s="32"/>
      <c r="M849" s="159" t="s">
        <v>1</v>
      </c>
      <c r="N849" s="120" t="s">
        <v>38</v>
      </c>
      <c r="P849" s="160">
        <f>O849*H849</f>
        <v>0</v>
      </c>
      <c r="Q849" s="160">
        <v>0</v>
      </c>
      <c r="R849" s="160">
        <f>Q849*H849</f>
        <v>0</v>
      </c>
      <c r="S849" s="160">
        <v>4.9000000000000007E-3</v>
      </c>
      <c r="T849" s="161">
        <f>S849*H849</f>
        <v>1.9845000000000006E-3</v>
      </c>
      <c r="W849" s="245"/>
      <c r="AR849" s="162" t="s">
        <v>302</v>
      </c>
      <c r="AT849" s="162" t="s">
        <v>164</v>
      </c>
      <c r="AU849" s="162" t="s">
        <v>81</v>
      </c>
      <c r="AY849" s="17" t="s">
        <v>162</v>
      </c>
      <c r="BE849" s="163">
        <f>IF(N849="základná",J849,0)</f>
        <v>0</v>
      </c>
      <c r="BF849" s="163">
        <f>IF(N849="znížená",J849,0)</f>
        <v>0</v>
      </c>
      <c r="BG849" s="163">
        <f>IF(N849="zákl. prenesená",J849,0)</f>
        <v>0</v>
      </c>
      <c r="BH849" s="163">
        <f>IF(N849="zníž. prenesená",J849,0)</f>
        <v>0</v>
      </c>
      <c r="BI849" s="163">
        <f>IF(N849="nulová",J849,0)</f>
        <v>0</v>
      </c>
      <c r="BJ849" s="17" t="s">
        <v>81</v>
      </c>
      <c r="BK849" s="163">
        <f>ROUND(I849*H849,2)</f>
        <v>0</v>
      </c>
      <c r="BL849" s="17" t="s">
        <v>302</v>
      </c>
      <c r="BM849" s="162" t="s">
        <v>1308</v>
      </c>
    </row>
    <row r="850" spans="2:65" s="12" customFormat="1" ht="22.5" x14ac:dyDescent="0.2">
      <c r="B850" s="164"/>
      <c r="D850" s="165" t="s">
        <v>169</v>
      </c>
      <c r="E850" s="166" t="s">
        <v>1</v>
      </c>
      <c r="F850" s="167" t="s">
        <v>1309</v>
      </c>
      <c r="H850" s="166" t="s">
        <v>1</v>
      </c>
      <c r="I850" s="168"/>
      <c r="L850" s="164"/>
      <c r="M850" s="169"/>
      <c r="T850" s="170"/>
      <c r="W850" s="239"/>
      <c r="AT850" s="166" t="s">
        <v>169</v>
      </c>
      <c r="AU850" s="166" t="s">
        <v>81</v>
      </c>
      <c r="AV850" s="12" t="s">
        <v>77</v>
      </c>
      <c r="AW850" s="12" t="s">
        <v>29</v>
      </c>
      <c r="AX850" s="12" t="s">
        <v>72</v>
      </c>
      <c r="AY850" s="166" t="s">
        <v>162</v>
      </c>
    </row>
    <row r="851" spans="2:65" s="13" customFormat="1" x14ac:dyDescent="0.2">
      <c r="B851" s="171"/>
      <c r="D851" s="165" t="s">
        <v>169</v>
      </c>
      <c r="E851" s="172" t="s">
        <v>1</v>
      </c>
      <c r="F851" s="173" t="s">
        <v>1310</v>
      </c>
      <c r="H851" s="174">
        <v>0.40500000000000008</v>
      </c>
      <c r="I851" s="175"/>
      <c r="L851" s="171"/>
      <c r="M851" s="176"/>
      <c r="T851" s="177"/>
      <c r="W851" s="240"/>
      <c r="AT851" s="172" t="s">
        <v>169</v>
      </c>
      <c r="AU851" s="172" t="s">
        <v>81</v>
      </c>
      <c r="AV851" s="13" t="s">
        <v>81</v>
      </c>
      <c r="AW851" s="13" t="s">
        <v>29</v>
      </c>
      <c r="AX851" s="13" t="s">
        <v>72</v>
      </c>
      <c r="AY851" s="172" t="s">
        <v>162</v>
      </c>
    </row>
    <row r="852" spans="2:65" s="14" customFormat="1" x14ac:dyDescent="0.2">
      <c r="B852" s="178"/>
      <c r="D852" s="165" t="s">
        <v>169</v>
      </c>
      <c r="E852" s="179" t="s">
        <v>1</v>
      </c>
      <c r="F852" s="180" t="s">
        <v>174</v>
      </c>
      <c r="H852" s="181">
        <v>0.40500000000000008</v>
      </c>
      <c r="I852" s="182"/>
      <c r="L852" s="178"/>
      <c r="M852" s="183"/>
      <c r="T852" s="184"/>
      <c r="W852" s="242"/>
      <c r="AT852" s="179" t="s">
        <v>169</v>
      </c>
      <c r="AU852" s="179" t="s">
        <v>81</v>
      </c>
      <c r="AV852" s="14" t="s">
        <v>87</v>
      </c>
      <c r="AW852" s="14" t="s">
        <v>29</v>
      </c>
      <c r="AX852" s="14" t="s">
        <v>77</v>
      </c>
      <c r="AY852" s="179" t="s">
        <v>162</v>
      </c>
    </row>
    <row r="853" spans="2:65" s="1" customFormat="1" ht="16.5" customHeight="1" x14ac:dyDescent="0.2">
      <c r="B853" s="121"/>
      <c r="C853" s="151" t="s">
        <v>595</v>
      </c>
      <c r="D853" s="151" t="s">
        <v>164</v>
      </c>
      <c r="E853" s="152" t="s">
        <v>473</v>
      </c>
      <c r="F853" s="153" t="s">
        <v>474</v>
      </c>
      <c r="G853" s="154" t="s">
        <v>167</v>
      </c>
      <c r="H853" s="155">
        <v>14.102</v>
      </c>
      <c r="I853" s="156"/>
      <c r="J853" s="157">
        <f>ROUND(I853*H853,2)</f>
        <v>0</v>
      </c>
      <c r="K853" s="158"/>
      <c r="L853" s="32"/>
      <c r="M853" s="159" t="s">
        <v>1</v>
      </c>
      <c r="N853" s="120" t="s">
        <v>38</v>
      </c>
      <c r="P853" s="160">
        <f>O853*H853</f>
        <v>0</v>
      </c>
      <c r="Q853" s="160">
        <v>1.1999999999999999E-4</v>
      </c>
      <c r="R853" s="160">
        <f>Q853*H853</f>
        <v>1.6922399999999998E-3</v>
      </c>
      <c r="S853" s="160">
        <v>0</v>
      </c>
      <c r="T853" s="161">
        <f>S853*H853</f>
        <v>0</v>
      </c>
      <c r="W853" s="245"/>
      <c r="AR853" s="162" t="s">
        <v>302</v>
      </c>
      <c r="AT853" s="162" t="s">
        <v>164</v>
      </c>
      <c r="AU853" s="162" t="s">
        <v>81</v>
      </c>
      <c r="AY853" s="17" t="s">
        <v>162</v>
      </c>
      <c r="BE853" s="163">
        <f>IF(N853="základná",J853,0)</f>
        <v>0</v>
      </c>
      <c r="BF853" s="163">
        <f>IF(N853="znížená",J853,0)</f>
        <v>0</v>
      </c>
      <c r="BG853" s="163">
        <f>IF(N853="zákl. prenesená",J853,0)</f>
        <v>0</v>
      </c>
      <c r="BH853" s="163">
        <f>IF(N853="zníž. prenesená",J853,0)</f>
        <v>0</v>
      </c>
      <c r="BI853" s="163">
        <f>IF(N853="nulová",J853,0)</f>
        <v>0</v>
      </c>
      <c r="BJ853" s="17" t="s">
        <v>81</v>
      </c>
      <c r="BK853" s="163">
        <f>ROUND(I853*H853,2)</f>
        <v>0</v>
      </c>
      <c r="BL853" s="17" t="s">
        <v>302</v>
      </c>
      <c r="BM853" s="162" t="s">
        <v>1311</v>
      </c>
    </row>
    <row r="854" spans="2:65" s="12" customFormat="1" x14ac:dyDescent="0.2">
      <c r="B854" s="164"/>
      <c r="D854" s="165" t="s">
        <v>169</v>
      </c>
      <c r="E854" s="166" t="s">
        <v>1</v>
      </c>
      <c r="F854" s="167" t="s">
        <v>476</v>
      </c>
      <c r="H854" s="166" t="s">
        <v>1</v>
      </c>
      <c r="I854" s="168"/>
      <c r="L854" s="164"/>
      <c r="M854" s="169"/>
      <c r="T854" s="170"/>
      <c r="W854" s="239"/>
      <c r="AT854" s="166" t="s">
        <v>169</v>
      </c>
      <c r="AU854" s="166" t="s">
        <v>81</v>
      </c>
      <c r="AV854" s="12" t="s">
        <v>77</v>
      </c>
      <c r="AW854" s="12" t="s">
        <v>29</v>
      </c>
      <c r="AX854" s="12" t="s">
        <v>72</v>
      </c>
      <c r="AY854" s="166" t="s">
        <v>162</v>
      </c>
    </row>
    <row r="855" spans="2:65" s="13" customFormat="1" x14ac:dyDescent="0.2">
      <c r="B855" s="171"/>
      <c r="D855" s="165" t="s">
        <v>169</v>
      </c>
      <c r="E855" s="172" t="s">
        <v>1</v>
      </c>
      <c r="F855" s="173" t="s">
        <v>1312</v>
      </c>
      <c r="H855" s="174">
        <v>7.1989999999999998</v>
      </c>
      <c r="I855" s="175"/>
      <c r="L855" s="171"/>
      <c r="M855" s="176"/>
      <c r="T855" s="177"/>
      <c r="W855" s="240"/>
      <c r="AT855" s="172" t="s">
        <v>169</v>
      </c>
      <c r="AU855" s="172" t="s">
        <v>81</v>
      </c>
      <c r="AV855" s="13" t="s">
        <v>81</v>
      </c>
      <c r="AW855" s="13" t="s">
        <v>29</v>
      </c>
      <c r="AX855" s="13" t="s">
        <v>72</v>
      </c>
      <c r="AY855" s="172" t="s">
        <v>162</v>
      </c>
    </row>
    <row r="856" spans="2:65" s="13" customFormat="1" x14ac:dyDescent="0.2">
      <c r="B856" s="171"/>
      <c r="D856" s="165" t="s">
        <v>169</v>
      </c>
      <c r="E856" s="172" t="s">
        <v>1</v>
      </c>
      <c r="F856" s="173" t="s">
        <v>1313</v>
      </c>
      <c r="H856" s="174">
        <v>2.5249999999999999</v>
      </c>
      <c r="I856" s="175"/>
      <c r="L856" s="171"/>
      <c r="M856" s="176"/>
      <c r="T856" s="177"/>
      <c r="W856" s="240"/>
      <c r="AT856" s="172" t="s">
        <v>169</v>
      </c>
      <c r="AU856" s="172" t="s">
        <v>81</v>
      </c>
      <c r="AV856" s="13" t="s">
        <v>81</v>
      </c>
      <c r="AW856" s="13" t="s">
        <v>29</v>
      </c>
      <c r="AX856" s="13" t="s">
        <v>72</v>
      </c>
      <c r="AY856" s="172" t="s">
        <v>162</v>
      </c>
    </row>
    <row r="857" spans="2:65" s="15" customFormat="1" x14ac:dyDescent="0.2">
      <c r="B857" s="185"/>
      <c r="D857" s="165" t="s">
        <v>169</v>
      </c>
      <c r="E857" s="186" t="s">
        <v>1</v>
      </c>
      <c r="F857" s="187" t="s">
        <v>187</v>
      </c>
      <c r="H857" s="188">
        <v>9.7240000000000002</v>
      </c>
      <c r="I857" s="189"/>
      <c r="L857" s="185"/>
      <c r="M857" s="190"/>
      <c r="T857" s="191"/>
      <c r="W857" s="241"/>
      <c r="AT857" s="186" t="s">
        <v>169</v>
      </c>
      <c r="AU857" s="186" t="s">
        <v>81</v>
      </c>
      <c r="AV857" s="15" t="s">
        <v>84</v>
      </c>
      <c r="AW857" s="15" t="s">
        <v>29</v>
      </c>
      <c r="AX857" s="15" t="s">
        <v>72</v>
      </c>
      <c r="AY857" s="186" t="s">
        <v>162</v>
      </c>
    </row>
    <row r="858" spans="2:65" s="12" customFormat="1" x14ac:dyDescent="0.2">
      <c r="B858" s="164"/>
      <c r="D858" s="165" t="s">
        <v>169</v>
      </c>
      <c r="E858" s="166" t="s">
        <v>1</v>
      </c>
      <c r="F858" s="167" t="s">
        <v>1314</v>
      </c>
      <c r="H858" s="166" t="s">
        <v>1</v>
      </c>
      <c r="I858" s="168"/>
      <c r="L858" s="164"/>
      <c r="M858" s="169"/>
      <c r="T858" s="170"/>
      <c r="W858" s="239"/>
      <c r="AT858" s="166" t="s">
        <v>169</v>
      </c>
      <c r="AU858" s="166" t="s">
        <v>81</v>
      </c>
      <c r="AV858" s="12" t="s">
        <v>77</v>
      </c>
      <c r="AW858" s="12" t="s">
        <v>29</v>
      </c>
      <c r="AX858" s="12" t="s">
        <v>72</v>
      </c>
      <c r="AY858" s="166" t="s">
        <v>162</v>
      </c>
    </row>
    <row r="859" spans="2:65" s="13" customFormat="1" x14ac:dyDescent="0.2">
      <c r="B859" s="171"/>
      <c r="D859" s="165" t="s">
        <v>169</v>
      </c>
      <c r="E859" s="172" t="s">
        <v>1</v>
      </c>
      <c r="F859" s="173" t="s">
        <v>1315</v>
      </c>
      <c r="H859" s="174">
        <v>4.3780000000000001</v>
      </c>
      <c r="I859" s="175"/>
      <c r="L859" s="171"/>
      <c r="M859" s="176"/>
      <c r="T859" s="177"/>
      <c r="W859" s="240"/>
      <c r="AT859" s="172" t="s">
        <v>169</v>
      </c>
      <c r="AU859" s="172" t="s">
        <v>81</v>
      </c>
      <c r="AV859" s="13" t="s">
        <v>81</v>
      </c>
      <c r="AW859" s="13" t="s">
        <v>29</v>
      </c>
      <c r="AX859" s="13" t="s">
        <v>72</v>
      </c>
      <c r="AY859" s="172" t="s">
        <v>162</v>
      </c>
    </row>
    <row r="860" spans="2:65" s="15" customFormat="1" x14ac:dyDescent="0.2">
      <c r="B860" s="185"/>
      <c r="D860" s="165" t="s">
        <v>169</v>
      </c>
      <c r="E860" s="186" t="s">
        <v>1</v>
      </c>
      <c r="F860" s="187" t="s">
        <v>187</v>
      </c>
      <c r="H860" s="188">
        <v>4.3780000000000001</v>
      </c>
      <c r="I860" s="189"/>
      <c r="L860" s="185"/>
      <c r="M860" s="190"/>
      <c r="T860" s="191"/>
      <c r="W860" s="241"/>
      <c r="AT860" s="186" t="s">
        <v>169</v>
      </c>
      <c r="AU860" s="186" t="s">
        <v>81</v>
      </c>
      <c r="AV860" s="15" t="s">
        <v>84</v>
      </c>
      <c r="AW860" s="15" t="s">
        <v>29</v>
      </c>
      <c r="AX860" s="15" t="s">
        <v>72</v>
      </c>
      <c r="AY860" s="186" t="s">
        <v>162</v>
      </c>
    </row>
    <row r="861" spans="2:65" s="14" customFormat="1" x14ac:dyDescent="0.2">
      <c r="B861" s="178"/>
      <c r="D861" s="165" t="s">
        <v>169</v>
      </c>
      <c r="E861" s="179" t="s">
        <v>1</v>
      </c>
      <c r="F861" s="180" t="s">
        <v>174</v>
      </c>
      <c r="H861" s="181">
        <v>14.102</v>
      </c>
      <c r="I861" s="182"/>
      <c r="L861" s="178"/>
      <c r="M861" s="183"/>
      <c r="T861" s="184"/>
      <c r="W861" s="242"/>
      <c r="AT861" s="179" t="s">
        <v>169</v>
      </c>
      <c r="AU861" s="179" t="s">
        <v>81</v>
      </c>
      <c r="AV861" s="14" t="s">
        <v>87</v>
      </c>
      <c r="AW861" s="14" t="s">
        <v>29</v>
      </c>
      <c r="AX861" s="14" t="s">
        <v>77</v>
      </c>
      <c r="AY861" s="179" t="s">
        <v>162</v>
      </c>
    </row>
    <row r="862" spans="2:65" s="1" customFormat="1" ht="16.5" customHeight="1" x14ac:dyDescent="0.2">
      <c r="B862" s="121"/>
      <c r="C862" s="192" t="s">
        <v>601</v>
      </c>
      <c r="D862" s="192" t="s">
        <v>438</v>
      </c>
      <c r="E862" s="193" t="s">
        <v>479</v>
      </c>
      <c r="F862" s="194" t="s">
        <v>480</v>
      </c>
      <c r="G862" s="195" t="s">
        <v>167</v>
      </c>
      <c r="H862" s="196">
        <v>10.696</v>
      </c>
      <c r="I862" s="197"/>
      <c r="J862" s="198">
        <f>ROUND(I862*H862,2)</f>
        <v>0</v>
      </c>
      <c r="K862" s="199"/>
      <c r="L862" s="200"/>
      <c r="M862" s="201" t="s">
        <v>1</v>
      </c>
      <c r="N862" s="202" t="s">
        <v>38</v>
      </c>
      <c r="P862" s="160">
        <f>O862*H862</f>
        <v>0</v>
      </c>
      <c r="Q862" s="160">
        <v>1.6500000000000002E-3</v>
      </c>
      <c r="R862" s="160">
        <f>Q862*H862</f>
        <v>1.7648400000000002E-2</v>
      </c>
      <c r="S862" s="160">
        <v>0</v>
      </c>
      <c r="T862" s="161">
        <f>S862*H862</f>
        <v>0</v>
      </c>
      <c r="W862" s="269"/>
      <c r="AR862" s="162" t="s">
        <v>386</v>
      </c>
      <c r="AT862" s="162" t="s">
        <v>438</v>
      </c>
      <c r="AU862" s="162" t="s">
        <v>81</v>
      </c>
      <c r="AY862" s="17" t="s">
        <v>162</v>
      </c>
      <c r="BE862" s="163">
        <f>IF(N862="základná",J862,0)</f>
        <v>0</v>
      </c>
      <c r="BF862" s="163">
        <f>IF(N862="znížená",J862,0)</f>
        <v>0</v>
      </c>
      <c r="BG862" s="163">
        <f>IF(N862="zákl. prenesená",J862,0)</f>
        <v>0</v>
      </c>
      <c r="BH862" s="163">
        <f>IF(N862="zníž. prenesená",J862,0)</f>
        <v>0</v>
      </c>
      <c r="BI862" s="163">
        <f>IF(N862="nulová",J862,0)</f>
        <v>0</v>
      </c>
      <c r="BJ862" s="17" t="s">
        <v>81</v>
      </c>
      <c r="BK862" s="163">
        <f>ROUND(I862*H862,2)</f>
        <v>0</v>
      </c>
      <c r="BL862" s="17" t="s">
        <v>302</v>
      </c>
      <c r="BM862" s="162" t="s">
        <v>1316</v>
      </c>
    </row>
    <row r="863" spans="2:65" s="13" customFormat="1" x14ac:dyDescent="0.2">
      <c r="B863" s="171"/>
      <c r="D863" s="165" t="s">
        <v>169</v>
      </c>
      <c r="E863" s="172" t="s">
        <v>1</v>
      </c>
      <c r="F863" s="173" t="s">
        <v>1317</v>
      </c>
      <c r="H863" s="174">
        <v>10.696</v>
      </c>
      <c r="I863" s="175"/>
      <c r="L863" s="171"/>
      <c r="M863" s="176"/>
      <c r="T863" s="177"/>
      <c r="W863" s="246"/>
      <c r="AT863" s="172" t="s">
        <v>169</v>
      </c>
      <c r="AU863" s="172" t="s">
        <v>81</v>
      </c>
      <c r="AV863" s="13" t="s">
        <v>81</v>
      </c>
      <c r="AW863" s="13" t="s">
        <v>29</v>
      </c>
      <c r="AX863" s="13" t="s">
        <v>72</v>
      </c>
      <c r="AY863" s="172" t="s">
        <v>162</v>
      </c>
    </row>
    <row r="864" spans="2:65" s="14" customFormat="1" x14ac:dyDescent="0.2">
      <c r="B864" s="178"/>
      <c r="D864" s="165" t="s">
        <v>169</v>
      </c>
      <c r="E864" s="179" t="s">
        <v>1</v>
      </c>
      <c r="F864" s="180" t="s">
        <v>174</v>
      </c>
      <c r="H864" s="181">
        <v>10.696</v>
      </c>
      <c r="I864" s="182"/>
      <c r="L864" s="178"/>
      <c r="M864" s="183"/>
      <c r="T864" s="184"/>
      <c r="W864" s="248"/>
      <c r="AT864" s="179" t="s">
        <v>169</v>
      </c>
      <c r="AU864" s="179" t="s">
        <v>81</v>
      </c>
      <c r="AV864" s="14" t="s">
        <v>87</v>
      </c>
      <c r="AW864" s="14" t="s">
        <v>29</v>
      </c>
      <c r="AX864" s="14" t="s">
        <v>77</v>
      </c>
      <c r="AY864" s="179" t="s">
        <v>162</v>
      </c>
    </row>
    <row r="865" spans="2:65" s="1" customFormat="1" ht="16.5" customHeight="1" x14ac:dyDescent="0.2">
      <c r="B865" s="121"/>
      <c r="C865" s="192" t="s">
        <v>607</v>
      </c>
      <c r="D865" s="192" t="s">
        <v>438</v>
      </c>
      <c r="E865" s="193" t="s">
        <v>1318</v>
      </c>
      <c r="F865" s="194" t="s">
        <v>1319</v>
      </c>
      <c r="G865" s="195" t="s">
        <v>167</v>
      </c>
      <c r="H865" s="196">
        <v>4.8150000000000004</v>
      </c>
      <c r="I865" s="197"/>
      <c r="J865" s="198">
        <f>ROUND(I865*H865,2)</f>
        <v>0</v>
      </c>
      <c r="K865" s="199"/>
      <c r="L865" s="200"/>
      <c r="M865" s="201" t="s">
        <v>1</v>
      </c>
      <c r="N865" s="202" t="s">
        <v>38</v>
      </c>
      <c r="P865" s="160">
        <f>O865*H865</f>
        <v>0</v>
      </c>
      <c r="Q865" s="160">
        <v>9.9000000000000043E-4</v>
      </c>
      <c r="R865" s="160">
        <f>Q865*H865</f>
        <v>4.7668500000000022E-3</v>
      </c>
      <c r="S865" s="160">
        <v>0</v>
      </c>
      <c r="T865" s="161">
        <f>S865*H865</f>
        <v>0</v>
      </c>
      <c r="W865" s="264"/>
      <c r="AR865" s="162" t="s">
        <v>386</v>
      </c>
      <c r="AT865" s="162" t="s">
        <v>438</v>
      </c>
      <c r="AU865" s="162" t="s">
        <v>81</v>
      </c>
      <c r="AY865" s="17" t="s">
        <v>162</v>
      </c>
      <c r="BE865" s="163">
        <f>IF(N865="základná",J865,0)</f>
        <v>0</v>
      </c>
      <c r="BF865" s="163">
        <f>IF(N865="znížená",J865,0)</f>
        <v>0</v>
      </c>
      <c r="BG865" s="163">
        <f>IF(N865="zákl. prenesená",J865,0)</f>
        <v>0</v>
      </c>
      <c r="BH865" s="163">
        <f>IF(N865="zníž. prenesená",J865,0)</f>
        <v>0</v>
      </c>
      <c r="BI865" s="163">
        <f>IF(N865="nulová",J865,0)</f>
        <v>0</v>
      </c>
      <c r="BJ865" s="17" t="s">
        <v>81</v>
      </c>
      <c r="BK865" s="163">
        <f>ROUND(I865*H865,2)</f>
        <v>0</v>
      </c>
      <c r="BL865" s="17" t="s">
        <v>302</v>
      </c>
      <c r="BM865" s="162" t="s">
        <v>1320</v>
      </c>
    </row>
    <row r="866" spans="2:65" s="12" customFormat="1" x14ac:dyDescent="0.2">
      <c r="B866" s="164"/>
      <c r="D866" s="165" t="s">
        <v>169</v>
      </c>
      <c r="E866" s="166" t="s">
        <v>1</v>
      </c>
      <c r="F866" s="167" t="s">
        <v>1314</v>
      </c>
      <c r="H866" s="166" t="s">
        <v>1</v>
      </c>
      <c r="I866" s="168"/>
      <c r="L866" s="164"/>
      <c r="M866" s="169"/>
      <c r="T866" s="170"/>
      <c r="W866" s="239"/>
      <c r="AT866" s="166" t="s">
        <v>169</v>
      </c>
      <c r="AU866" s="166" t="s">
        <v>81</v>
      </c>
      <c r="AV866" s="12" t="s">
        <v>77</v>
      </c>
      <c r="AW866" s="12" t="s">
        <v>29</v>
      </c>
      <c r="AX866" s="12" t="s">
        <v>72</v>
      </c>
      <c r="AY866" s="166" t="s">
        <v>162</v>
      </c>
    </row>
    <row r="867" spans="2:65" s="13" customFormat="1" x14ac:dyDescent="0.2">
      <c r="B867" s="171"/>
      <c r="D867" s="165" t="s">
        <v>169</v>
      </c>
      <c r="E867" s="172" t="s">
        <v>1</v>
      </c>
      <c r="F867" s="173" t="s">
        <v>1321</v>
      </c>
      <c r="H867" s="174">
        <v>4.8150000000000004</v>
      </c>
      <c r="I867" s="175"/>
      <c r="L867" s="171"/>
      <c r="M867" s="176"/>
      <c r="T867" s="177"/>
      <c r="W867" s="240"/>
      <c r="AT867" s="172" t="s">
        <v>169</v>
      </c>
      <c r="AU867" s="172" t="s">
        <v>81</v>
      </c>
      <c r="AV867" s="13" t="s">
        <v>81</v>
      </c>
      <c r="AW867" s="13" t="s">
        <v>29</v>
      </c>
      <c r="AX867" s="13" t="s">
        <v>72</v>
      </c>
      <c r="AY867" s="172" t="s">
        <v>162</v>
      </c>
    </row>
    <row r="868" spans="2:65" s="14" customFormat="1" x14ac:dyDescent="0.2">
      <c r="B868" s="178"/>
      <c r="D868" s="165" t="s">
        <v>169</v>
      </c>
      <c r="E868" s="179" t="s">
        <v>1</v>
      </c>
      <c r="F868" s="180" t="s">
        <v>174</v>
      </c>
      <c r="H868" s="181">
        <v>4.8150000000000004</v>
      </c>
      <c r="I868" s="182"/>
      <c r="L868" s="178"/>
      <c r="M868" s="183"/>
      <c r="T868" s="184"/>
      <c r="W868" s="242"/>
      <c r="AT868" s="179" t="s">
        <v>169</v>
      </c>
      <c r="AU868" s="179" t="s">
        <v>81</v>
      </c>
      <c r="AV868" s="14" t="s">
        <v>87</v>
      </c>
      <c r="AW868" s="14" t="s">
        <v>29</v>
      </c>
      <c r="AX868" s="14" t="s">
        <v>77</v>
      </c>
      <c r="AY868" s="179" t="s">
        <v>162</v>
      </c>
    </row>
    <row r="869" spans="2:65" s="1" customFormat="1" ht="24.2" customHeight="1" x14ac:dyDescent="0.2">
      <c r="B869" s="121"/>
      <c r="C869" s="151" t="s">
        <v>613</v>
      </c>
      <c r="D869" s="151" t="s">
        <v>164</v>
      </c>
      <c r="E869" s="152" t="s">
        <v>1322</v>
      </c>
      <c r="F869" s="153" t="s">
        <v>1323</v>
      </c>
      <c r="G869" s="154" t="s">
        <v>464</v>
      </c>
      <c r="H869" s="203"/>
      <c r="I869" s="156"/>
      <c r="J869" s="157">
        <f>ROUND(I869*H869,2)</f>
        <v>0</v>
      </c>
      <c r="K869" s="158"/>
      <c r="L869" s="32"/>
      <c r="M869" s="159" t="s">
        <v>1</v>
      </c>
      <c r="N869" s="120" t="s">
        <v>38</v>
      </c>
      <c r="P869" s="160">
        <f>O869*H869</f>
        <v>0</v>
      </c>
      <c r="Q869" s="160">
        <v>0</v>
      </c>
      <c r="R869" s="160">
        <f>Q869*H869</f>
        <v>0</v>
      </c>
      <c r="S869" s="160">
        <v>0</v>
      </c>
      <c r="T869" s="161">
        <f>S869*H869</f>
        <v>0</v>
      </c>
      <c r="W869" s="251"/>
      <c r="AR869" s="162" t="s">
        <v>302</v>
      </c>
      <c r="AT869" s="162" t="s">
        <v>164</v>
      </c>
      <c r="AU869" s="162" t="s">
        <v>81</v>
      </c>
      <c r="AY869" s="17" t="s">
        <v>162</v>
      </c>
      <c r="BE869" s="163">
        <f>IF(N869="základná",J869,0)</f>
        <v>0</v>
      </c>
      <c r="BF869" s="163">
        <f>IF(N869="znížená",J869,0)</f>
        <v>0</v>
      </c>
      <c r="BG869" s="163">
        <f>IF(N869="zákl. prenesená",J869,0)</f>
        <v>0</v>
      </c>
      <c r="BH869" s="163">
        <f>IF(N869="zníž. prenesená",J869,0)</f>
        <v>0</v>
      </c>
      <c r="BI869" s="163">
        <f>IF(N869="nulová",J869,0)</f>
        <v>0</v>
      </c>
      <c r="BJ869" s="17" t="s">
        <v>81</v>
      </c>
      <c r="BK869" s="163">
        <f>ROUND(I869*H869,2)</f>
        <v>0</v>
      </c>
      <c r="BL869" s="17" t="s">
        <v>302</v>
      </c>
      <c r="BM869" s="162" t="s">
        <v>1324</v>
      </c>
    </row>
    <row r="870" spans="2:65" s="1" customFormat="1" ht="24.2" customHeight="1" x14ac:dyDescent="0.2">
      <c r="B870" s="121"/>
      <c r="C870" s="151" t="s">
        <v>545</v>
      </c>
      <c r="D870" s="151" t="s">
        <v>164</v>
      </c>
      <c r="E870" s="152" t="s">
        <v>488</v>
      </c>
      <c r="F870" s="153" t="s">
        <v>489</v>
      </c>
      <c r="G870" s="154" t="s">
        <v>464</v>
      </c>
      <c r="H870" s="203"/>
      <c r="I870" s="156"/>
      <c r="J870" s="157">
        <f>ROUND(I870*H870,2)</f>
        <v>0</v>
      </c>
      <c r="K870" s="158"/>
      <c r="L870" s="32"/>
      <c r="M870" s="159" t="s">
        <v>1</v>
      </c>
      <c r="N870" s="120" t="s">
        <v>38</v>
      </c>
      <c r="P870" s="160">
        <f>O870*H870</f>
        <v>0</v>
      </c>
      <c r="Q870" s="160">
        <v>0</v>
      </c>
      <c r="R870" s="160">
        <f>Q870*H870</f>
        <v>0</v>
      </c>
      <c r="S870" s="160">
        <v>0</v>
      </c>
      <c r="T870" s="161">
        <f>S870*H870</f>
        <v>0</v>
      </c>
      <c r="W870" s="245"/>
      <c r="AR870" s="162" t="s">
        <v>302</v>
      </c>
      <c r="AT870" s="162" t="s">
        <v>164</v>
      </c>
      <c r="AU870" s="162" t="s">
        <v>81</v>
      </c>
      <c r="AY870" s="17" t="s">
        <v>162</v>
      </c>
      <c r="BE870" s="163">
        <f>IF(N870="základná",J870,0)</f>
        <v>0</v>
      </c>
      <c r="BF870" s="163">
        <f>IF(N870="znížená",J870,0)</f>
        <v>0</v>
      </c>
      <c r="BG870" s="163">
        <f>IF(N870="zákl. prenesená",J870,0)</f>
        <v>0</v>
      </c>
      <c r="BH870" s="163">
        <f>IF(N870="zníž. prenesená",J870,0)</f>
        <v>0</v>
      </c>
      <c r="BI870" s="163">
        <f>IF(N870="nulová",J870,0)</f>
        <v>0</v>
      </c>
      <c r="BJ870" s="17" t="s">
        <v>81</v>
      </c>
      <c r="BK870" s="163">
        <f>ROUND(I870*H870,2)</f>
        <v>0</v>
      </c>
      <c r="BL870" s="17" t="s">
        <v>302</v>
      </c>
      <c r="BM870" s="162" t="s">
        <v>1325</v>
      </c>
    </row>
    <row r="871" spans="2:65" s="11" customFormat="1" ht="22.9" customHeight="1" x14ac:dyDescent="0.2">
      <c r="B871" s="139"/>
      <c r="D871" s="140" t="s">
        <v>71</v>
      </c>
      <c r="E871" s="149" t="s">
        <v>491</v>
      </c>
      <c r="F871" s="149" t="s">
        <v>492</v>
      </c>
      <c r="I871" s="142"/>
      <c r="J871" s="150">
        <f>BK871</f>
        <v>0</v>
      </c>
      <c r="L871" s="139"/>
      <c r="M871" s="144"/>
      <c r="P871" s="145">
        <f>SUM(P872:P885)</f>
        <v>0</v>
      </c>
      <c r="R871" s="145">
        <f>SUM(R872:R885)</f>
        <v>0.76760600000000001</v>
      </c>
      <c r="T871" s="146">
        <f>SUM(T872:T885)</f>
        <v>0.95962599999999998</v>
      </c>
      <c r="W871" s="238"/>
      <c r="AR871" s="140" t="s">
        <v>81</v>
      </c>
      <c r="AT871" s="147" t="s">
        <v>71</v>
      </c>
      <c r="AU871" s="147" t="s">
        <v>77</v>
      </c>
      <c r="AY871" s="140" t="s">
        <v>162</v>
      </c>
      <c r="BK871" s="148">
        <f>SUM(BK872:BK885)</f>
        <v>0</v>
      </c>
    </row>
    <row r="872" spans="2:65" s="1" customFormat="1" ht="66.75" customHeight="1" x14ac:dyDescent="0.2">
      <c r="B872" s="121"/>
      <c r="C872" s="151" t="s">
        <v>622</v>
      </c>
      <c r="D872" s="151" t="s">
        <v>164</v>
      </c>
      <c r="E872" s="152" t="s">
        <v>494</v>
      </c>
      <c r="F872" s="153" t="s">
        <v>495</v>
      </c>
      <c r="G872" s="154" t="s">
        <v>177</v>
      </c>
      <c r="H872" s="155">
        <v>90</v>
      </c>
      <c r="I872" s="156"/>
      <c r="J872" s="157">
        <f>ROUND(I872*H872,2)</f>
        <v>0</v>
      </c>
      <c r="K872" s="158"/>
      <c r="L872" s="32"/>
      <c r="M872" s="159" t="s">
        <v>1</v>
      </c>
      <c r="N872" s="120" t="s">
        <v>38</v>
      </c>
      <c r="P872" s="160">
        <f>O872*H872</f>
        <v>0</v>
      </c>
      <c r="Q872" s="160">
        <v>2.99E-3</v>
      </c>
      <c r="R872" s="160">
        <f>Q872*H872</f>
        <v>0.26910000000000001</v>
      </c>
      <c r="S872" s="160">
        <v>0</v>
      </c>
      <c r="T872" s="161">
        <f>S872*H872</f>
        <v>0</v>
      </c>
      <c r="W872" s="245"/>
      <c r="AR872" s="162" t="s">
        <v>302</v>
      </c>
      <c r="AT872" s="162" t="s">
        <v>164</v>
      </c>
      <c r="AU872" s="162" t="s">
        <v>81</v>
      </c>
      <c r="AY872" s="17" t="s">
        <v>162</v>
      </c>
      <c r="BE872" s="163">
        <f>IF(N872="základná",J872,0)</f>
        <v>0</v>
      </c>
      <c r="BF872" s="163">
        <f>IF(N872="znížená",J872,0)</f>
        <v>0</v>
      </c>
      <c r="BG872" s="163">
        <f>IF(N872="zákl. prenesená",J872,0)</f>
        <v>0</v>
      </c>
      <c r="BH872" s="163">
        <f>IF(N872="zníž. prenesená",J872,0)</f>
        <v>0</v>
      </c>
      <c r="BI872" s="163">
        <f>IF(N872="nulová",J872,0)</f>
        <v>0</v>
      </c>
      <c r="BJ872" s="17" t="s">
        <v>81</v>
      </c>
      <c r="BK872" s="163">
        <f>ROUND(I872*H872,2)</f>
        <v>0</v>
      </c>
      <c r="BL872" s="17" t="s">
        <v>302</v>
      </c>
      <c r="BM872" s="162" t="s">
        <v>1326</v>
      </c>
    </row>
    <row r="873" spans="2:65" s="1" customFormat="1" ht="49.15" customHeight="1" x14ac:dyDescent="0.2">
      <c r="B873" s="121"/>
      <c r="C873" s="151" t="s">
        <v>626</v>
      </c>
      <c r="D873" s="151" t="s">
        <v>164</v>
      </c>
      <c r="E873" s="152" t="s">
        <v>1327</v>
      </c>
      <c r="F873" s="153" t="s">
        <v>1328</v>
      </c>
      <c r="G873" s="154" t="s">
        <v>177</v>
      </c>
      <c r="H873" s="155">
        <v>14.8</v>
      </c>
      <c r="I873" s="156"/>
      <c r="J873" s="157">
        <f>ROUND(I873*H873,2)</f>
        <v>0</v>
      </c>
      <c r="K873" s="158"/>
      <c r="L873" s="32"/>
      <c r="M873" s="159" t="s">
        <v>1</v>
      </c>
      <c r="N873" s="120" t="s">
        <v>38</v>
      </c>
      <c r="P873" s="160">
        <f>O873*H873</f>
        <v>0</v>
      </c>
      <c r="Q873" s="160">
        <v>7.6999999999999963E-4</v>
      </c>
      <c r="R873" s="160">
        <f>Q873*H873</f>
        <v>1.1395999999999995E-2</v>
      </c>
      <c r="S873" s="160">
        <v>0</v>
      </c>
      <c r="T873" s="161">
        <f>S873*H873</f>
        <v>0</v>
      </c>
      <c r="W873" s="262"/>
      <c r="AR873" s="162" t="s">
        <v>302</v>
      </c>
      <c r="AT873" s="162" t="s">
        <v>164</v>
      </c>
      <c r="AU873" s="162" t="s">
        <v>81</v>
      </c>
      <c r="AY873" s="17" t="s">
        <v>162</v>
      </c>
      <c r="BE873" s="163">
        <f>IF(N873="základná",J873,0)</f>
        <v>0</v>
      </c>
      <c r="BF873" s="163">
        <f>IF(N873="znížená",J873,0)</f>
        <v>0</v>
      </c>
      <c r="BG873" s="163">
        <f>IF(N873="zákl. prenesená",J873,0)</f>
        <v>0</v>
      </c>
      <c r="BH873" s="163">
        <f>IF(N873="zníž. prenesená",J873,0)</f>
        <v>0</v>
      </c>
      <c r="BI873" s="163">
        <f>IF(N873="nulová",J873,0)</f>
        <v>0</v>
      </c>
      <c r="BJ873" s="17" t="s">
        <v>81</v>
      </c>
      <c r="BK873" s="163">
        <f>ROUND(I873*H873,2)</f>
        <v>0</v>
      </c>
      <c r="BL873" s="17" t="s">
        <v>302</v>
      </c>
      <c r="BM873" s="162" t="s">
        <v>1329</v>
      </c>
    </row>
    <row r="874" spans="2:65" s="1" customFormat="1" ht="49.15" customHeight="1" x14ac:dyDescent="0.2">
      <c r="B874" s="121"/>
      <c r="C874" s="151" t="s">
        <v>633</v>
      </c>
      <c r="D874" s="151" t="s">
        <v>164</v>
      </c>
      <c r="E874" s="152" t="s">
        <v>498</v>
      </c>
      <c r="F874" s="153" t="s">
        <v>499</v>
      </c>
      <c r="G874" s="154" t="s">
        <v>177</v>
      </c>
      <c r="H874" s="155">
        <v>195</v>
      </c>
      <c r="I874" s="156"/>
      <c r="J874" s="157">
        <f>ROUND(I874*H874,2)</f>
        <v>0</v>
      </c>
      <c r="K874" s="158"/>
      <c r="L874" s="32"/>
      <c r="M874" s="159" t="s">
        <v>1</v>
      </c>
      <c r="N874" s="120" t="s">
        <v>38</v>
      </c>
      <c r="P874" s="160">
        <f>O874*H874</f>
        <v>0</v>
      </c>
      <c r="Q874" s="160">
        <v>8.9999999999999998E-4</v>
      </c>
      <c r="R874" s="160">
        <f>Q874*H874</f>
        <v>0.17549999999999999</v>
      </c>
      <c r="S874" s="160">
        <v>0</v>
      </c>
      <c r="T874" s="161">
        <f>S874*H874</f>
        <v>0</v>
      </c>
      <c r="W874" s="263"/>
      <c r="AR874" s="162" t="s">
        <v>302</v>
      </c>
      <c r="AT874" s="162" t="s">
        <v>164</v>
      </c>
      <c r="AU874" s="162" t="s">
        <v>81</v>
      </c>
      <c r="AY874" s="17" t="s">
        <v>162</v>
      </c>
      <c r="BE874" s="163">
        <f>IF(N874="základná",J874,0)</f>
        <v>0</v>
      </c>
      <c r="BF874" s="163">
        <f>IF(N874="znížená",J874,0)</f>
        <v>0</v>
      </c>
      <c r="BG874" s="163">
        <f>IF(N874="zákl. prenesená",J874,0)</f>
        <v>0</v>
      </c>
      <c r="BH874" s="163">
        <f>IF(N874="zníž. prenesená",J874,0)</f>
        <v>0</v>
      </c>
      <c r="BI874" s="163">
        <f>IF(N874="nulová",J874,0)</f>
        <v>0</v>
      </c>
      <c r="BJ874" s="17" t="s">
        <v>81</v>
      </c>
      <c r="BK874" s="163">
        <f>ROUND(I874*H874,2)</f>
        <v>0</v>
      </c>
      <c r="BL874" s="17" t="s">
        <v>302</v>
      </c>
      <c r="BM874" s="162" t="s">
        <v>1330</v>
      </c>
    </row>
    <row r="875" spans="2:65" s="1" customFormat="1" ht="24.2" customHeight="1" x14ac:dyDescent="0.2">
      <c r="B875" s="121"/>
      <c r="C875" s="151" t="s">
        <v>642</v>
      </c>
      <c r="D875" s="151" t="s">
        <v>164</v>
      </c>
      <c r="E875" s="152" t="s">
        <v>507</v>
      </c>
      <c r="F875" s="153" t="s">
        <v>508</v>
      </c>
      <c r="G875" s="154" t="s">
        <v>177</v>
      </c>
      <c r="H875" s="155">
        <v>209.8</v>
      </c>
      <c r="I875" s="156"/>
      <c r="J875" s="157">
        <f>ROUND(I875*H875,2)</f>
        <v>0</v>
      </c>
      <c r="K875" s="158"/>
      <c r="L875" s="32"/>
      <c r="M875" s="159" t="s">
        <v>1</v>
      </c>
      <c r="N875" s="120" t="s">
        <v>38</v>
      </c>
      <c r="P875" s="160">
        <f>O875*H875</f>
        <v>0</v>
      </c>
      <c r="Q875" s="160">
        <v>0</v>
      </c>
      <c r="R875" s="160">
        <f>Q875*H875</f>
        <v>0</v>
      </c>
      <c r="S875" s="160">
        <v>2.8700000000000002E-3</v>
      </c>
      <c r="T875" s="161">
        <f>S875*H875</f>
        <v>0.60212600000000005</v>
      </c>
      <c r="W875" s="251"/>
      <c r="AR875" s="162" t="s">
        <v>302</v>
      </c>
      <c r="AT875" s="162" t="s">
        <v>164</v>
      </c>
      <c r="AU875" s="162" t="s">
        <v>81</v>
      </c>
      <c r="AY875" s="17" t="s">
        <v>162</v>
      </c>
      <c r="BE875" s="163">
        <f>IF(N875="základná",J875,0)</f>
        <v>0</v>
      </c>
      <c r="BF875" s="163">
        <f>IF(N875="znížená",J875,0)</f>
        <v>0</v>
      </c>
      <c r="BG875" s="163">
        <f>IF(N875="zákl. prenesená",J875,0)</f>
        <v>0</v>
      </c>
      <c r="BH875" s="163">
        <f>IF(N875="zníž. prenesená",J875,0)</f>
        <v>0</v>
      </c>
      <c r="BI875" s="163">
        <f>IF(N875="nulová",J875,0)</f>
        <v>0</v>
      </c>
      <c r="BJ875" s="17" t="s">
        <v>81</v>
      </c>
      <c r="BK875" s="163">
        <f>ROUND(I875*H875,2)</f>
        <v>0</v>
      </c>
      <c r="BL875" s="17" t="s">
        <v>302</v>
      </c>
      <c r="BM875" s="162" t="s">
        <v>1331</v>
      </c>
    </row>
    <row r="876" spans="2:65" s="13" customFormat="1" x14ac:dyDescent="0.2">
      <c r="B876" s="171"/>
      <c r="D876" s="165" t="s">
        <v>169</v>
      </c>
      <c r="E876" s="172" t="s">
        <v>1</v>
      </c>
      <c r="F876" s="173" t="s">
        <v>1332</v>
      </c>
      <c r="H876" s="174">
        <v>209.8</v>
      </c>
      <c r="I876" s="175"/>
      <c r="L876" s="171"/>
      <c r="M876" s="176"/>
      <c r="T876" s="177"/>
      <c r="W876" s="246"/>
      <c r="AT876" s="172" t="s">
        <v>169</v>
      </c>
      <c r="AU876" s="172" t="s">
        <v>81</v>
      </c>
      <c r="AV876" s="13" t="s">
        <v>81</v>
      </c>
      <c r="AW876" s="13" t="s">
        <v>29</v>
      </c>
      <c r="AX876" s="13" t="s">
        <v>77</v>
      </c>
      <c r="AY876" s="172" t="s">
        <v>162</v>
      </c>
    </row>
    <row r="877" spans="2:65" s="1" customFormat="1" ht="49.15" customHeight="1" x14ac:dyDescent="0.2">
      <c r="B877" s="121"/>
      <c r="C877" s="151" t="s">
        <v>659</v>
      </c>
      <c r="D877" s="151" t="s">
        <v>164</v>
      </c>
      <c r="E877" s="152" t="s">
        <v>512</v>
      </c>
      <c r="F877" s="153" t="s">
        <v>513</v>
      </c>
      <c r="G877" s="154" t="s">
        <v>177</v>
      </c>
      <c r="H877" s="155">
        <v>75</v>
      </c>
      <c r="I877" s="156"/>
      <c r="J877" s="157">
        <f t="shared" ref="J877:J885" si="5">ROUND(I877*H877,2)</f>
        <v>0</v>
      </c>
      <c r="K877" s="158"/>
      <c r="L877" s="32"/>
      <c r="M877" s="159" t="s">
        <v>1</v>
      </c>
      <c r="N877" s="120" t="s">
        <v>38</v>
      </c>
      <c r="P877" s="160">
        <f t="shared" ref="P877:P885" si="6">O877*H877</f>
        <v>0</v>
      </c>
      <c r="Q877" s="160">
        <v>1.3999999999999999E-4</v>
      </c>
      <c r="R877" s="160">
        <f t="shared" ref="R877:R885" si="7">Q877*H877</f>
        <v>1.0499999999999999E-2</v>
      </c>
      <c r="S877" s="160">
        <v>0</v>
      </c>
      <c r="T877" s="161">
        <f t="shared" ref="T877:T885" si="8">S877*H877</f>
        <v>0</v>
      </c>
      <c r="W877" s="268"/>
      <c r="AR877" s="162" t="s">
        <v>302</v>
      </c>
      <c r="AT877" s="162" t="s">
        <v>164</v>
      </c>
      <c r="AU877" s="162" t="s">
        <v>81</v>
      </c>
      <c r="AY877" s="17" t="s">
        <v>162</v>
      </c>
      <c r="BE877" s="163">
        <f t="shared" ref="BE877:BE885" si="9">IF(N877="základná",J877,0)</f>
        <v>0</v>
      </c>
      <c r="BF877" s="163">
        <f t="shared" ref="BF877:BF885" si="10">IF(N877="znížená",J877,0)</f>
        <v>0</v>
      </c>
      <c r="BG877" s="163">
        <f t="shared" ref="BG877:BG885" si="11">IF(N877="zákl. prenesená",J877,0)</f>
        <v>0</v>
      </c>
      <c r="BH877" s="163">
        <f t="shared" ref="BH877:BH885" si="12">IF(N877="zníž. prenesená",J877,0)</f>
        <v>0</v>
      </c>
      <c r="BI877" s="163">
        <f t="shared" ref="BI877:BI885" si="13">IF(N877="nulová",J877,0)</f>
        <v>0</v>
      </c>
      <c r="BJ877" s="17" t="s">
        <v>81</v>
      </c>
      <c r="BK877" s="163">
        <f t="shared" ref="BK877:BK885" si="14">ROUND(I877*H877,2)</f>
        <v>0</v>
      </c>
      <c r="BL877" s="17" t="s">
        <v>302</v>
      </c>
      <c r="BM877" s="162" t="s">
        <v>1333</v>
      </c>
    </row>
    <row r="878" spans="2:65" s="1" customFormat="1" ht="49.15" customHeight="1" x14ac:dyDescent="0.2">
      <c r="B878" s="121"/>
      <c r="C878" s="151" t="s">
        <v>663</v>
      </c>
      <c r="D878" s="151" t="s">
        <v>164</v>
      </c>
      <c r="E878" s="152" t="s">
        <v>1334</v>
      </c>
      <c r="F878" s="153" t="s">
        <v>1335</v>
      </c>
      <c r="G878" s="154" t="s">
        <v>177</v>
      </c>
      <c r="H878" s="155">
        <v>27</v>
      </c>
      <c r="I878" s="156"/>
      <c r="J878" s="157">
        <f t="shared" si="5"/>
        <v>0</v>
      </c>
      <c r="K878" s="158"/>
      <c r="L878" s="32"/>
      <c r="M878" s="159" t="s">
        <v>1</v>
      </c>
      <c r="N878" s="120" t="s">
        <v>38</v>
      </c>
      <c r="P878" s="160">
        <f t="shared" si="6"/>
        <v>0</v>
      </c>
      <c r="Q878" s="160">
        <v>1.9000000000000004E-4</v>
      </c>
      <c r="R878" s="160">
        <f t="shared" si="7"/>
        <v>5.1300000000000009E-3</v>
      </c>
      <c r="S878" s="160">
        <v>0</v>
      </c>
      <c r="T878" s="161">
        <f t="shared" si="8"/>
        <v>0</v>
      </c>
      <c r="W878" s="268"/>
      <c r="AR878" s="162" t="s">
        <v>302</v>
      </c>
      <c r="AT878" s="162" t="s">
        <v>164</v>
      </c>
      <c r="AU878" s="162" t="s">
        <v>81</v>
      </c>
      <c r="AY878" s="17" t="s">
        <v>162</v>
      </c>
      <c r="BE878" s="163">
        <f t="shared" si="9"/>
        <v>0</v>
      </c>
      <c r="BF878" s="163">
        <f t="shared" si="10"/>
        <v>0</v>
      </c>
      <c r="BG878" s="163">
        <f t="shared" si="11"/>
        <v>0</v>
      </c>
      <c r="BH878" s="163">
        <f t="shared" si="12"/>
        <v>0</v>
      </c>
      <c r="BI878" s="163">
        <f t="shared" si="13"/>
        <v>0</v>
      </c>
      <c r="BJ878" s="17" t="s">
        <v>81</v>
      </c>
      <c r="BK878" s="163">
        <f t="shared" si="14"/>
        <v>0</v>
      </c>
      <c r="BL878" s="17" t="s">
        <v>302</v>
      </c>
      <c r="BM878" s="162" t="s">
        <v>1336</v>
      </c>
    </row>
    <row r="879" spans="2:65" s="1" customFormat="1" ht="24.2" customHeight="1" x14ac:dyDescent="0.2">
      <c r="B879" s="121"/>
      <c r="C879" s="151" t="s">
        <v>670</v>
      </c>
      <c r="D879" s="151" t="s">
        <v>164</v>
      </c>
      <c r="E879" s="152" t="s">
        <v>516</v>
      </c>
      <c r="F879" s="153" t="s">
        <v>517</v>
      </c>
      <c r="G879" s="154" t="s">
        <v>177</v>
      </c>
      <c r="H879" s="155">
        <v>75</v>
      </c>
      <c r="I879" s="156"/>
      <c r="J879" s="157">
        <f t="shared" si="5"/>
        <v>0</v>
      </c>
      <c r="K879" s="158"/>
      <c r="L879" s="32"/>
      <c r="M879" s="159" t="s">
        <v>1</v>
      </c>
      <c r="N879" s="120" t="s">
        <v>38</v>
      </c>
      <c r="P879" s="160">
        <f t="shared" si="6"/>
        <v>0</v>
      </c>
      <c r="Q879" s="160">
        <v>0</v>
      </c>
      <c r="R879" s="160">
        <f t="shared" si="7"/>
        <v>0</v>
      </c>
      <c r="S879" s="160">
        <v>2.5200000000000001E-3</v>
      </c>
      <c r="T879" s="161">
        <f t="shared" si="8"/>
        <v>0.189</v>
      </c>
      <c r="W879" s="233"/>
      <c r="AR879" s="162" t="s">
        <v>302</v>
      </c>
      <c r="AT879" s="162" t="s">
        <v>164</v>
      </c>
      <c r="AU879" s="162" t="s">
        <v>81</v>
      </c>
      <c r="AY879" s="17" t="s">
        <v>162</v>
      </c>
      <c r="BE879" s="163">
        <f t="shared" si="9"/>
        <v>0</v>
      </c>
      <c r="BF879" s="163">
        <f t="shared" si="10"/>
        <v>0</v>
      </c>
      <c r="BG879" s="163">
        <f t="shared" si="11"/>
        <v>0</v>
      </c>
      <c r="BH879" s="163">
        <f t="shared" si="12"/>
        <v>0</v>
      </c>
      <c r="BI879" s="163">
        <f t="shared" si="13"/>
        <v>0</v>
      </c>
      <c r="BJ879" s="17" t="s">
        <v>81</v>
      </c>
      <c r="BK879" s="163">
        <f t="shared" si="14"/>
        <v>0</v>
      </c>
      <c r="BL879" s="17" t="s">
        <v>302</v>
      </c>
      <c r="BM879" s="162" t="s">
        <v>1337</v>
      </c>
    </row>
    <row r="880" spans="2:65" s="1" customFormat="1" ht="24.2" customHeight="1" x14ac:dyDescent="0.2">
      <c r="B880" s="121"/>
      <c r="C880" s="151" t="s">
        <v>911</v>
      </c>
      <c r="D880" s="151" t="s">
        <v>164</v>
      </c>
      <c r="E880" s="152" t="s">
        <v>1338</v>
      </c>
      <c r="F880" s="153" t="s">
        <v>1339</v>
      </c>
      <c r="G880" s="154" t="s">
        <v>177</v>
      </c>
      <c r="H880" s="155">
        <v>27</v>
      </c>
      <c r="I880" s="156"/>
      <c r="J880" s="157">
        <f t="shared" si="5"/>
        <v>0</v>
      </c>
      <c r="K880" s="158"/>
      <c r="L880" s="32"/>
      <c r="M880" s="159" t="s">
        <v>1</v>
      </c>
      <c r="N880" s="120" t="s">
        <v>38</v>
      </c>
      <c r="P880" s="160">
        <f t="shared" si="6"/>
        <v>0</v>
      </c>
      <c r="Q880" s="160">
        <v>0</v>
      </c>
      <c r="R880" s="160">
        <f t="shared" si="7"/>
        <v>0</v>
      </c>
      <c r="S880" s="160">
        <v>0</v>
      </c>
      <c r="T880" s="161">
        <f t="shared" si="8"/>
        <v>0</v>
      </c>
      <c r="W880" s="245"/>
      <c r="AR880" s="162" t="s">
        <v>302</v>
      </c>
      <c r="AT880" s="162" t="s">
        <v>164</v>
      </c>
      <c r="AU880" s="162" t="s">
        <v>81</v>
      </c>
      <c r="AY880" s="17" t="s">
        <v>162</v>
      </c>
      <c r="BE880" s="163">
        <f t="shared" si="9"/>
        <v>0</v>
      </c>
      <c r="BF880" s="163">
        <f t="shared" si="10"/>
        <v>0</v>
      </c>
      <c r="BG880" s="163">
        <f t="shared" si="11"/>
        <v>0</v>
      </c>
      <c r="BH880" s="163">
        <f t="shared" si="12"/>
        <v>0</v>
      </c>
      <c r="BI880" s="163">
        <f t="shared" si="13"/>
        <v>0</v>
      </c>
      <c r="BJ880" s="17" t="s">
        <v>81</v>
      </c>
      <c r="BK880" s="163">
        <f t="shared" si="14"/>
        <v>0</v>
      </c>
      <c r="BL880" s="17" t="s">
        <v>302</v>
      </c>
      <c r="BM880" s="162" t="s">
        <v>1340</v>
      </c>
    </row>
    <row r="881" spans="2:65" s="1" customFormat="1" ht="37.9" customHeight="1" x14ac:dyDescent="0.2">
      <c r="B881" s="121"/>
      <c r="C881" s="151" t="s">
        <v>913</v>
      </c>
      <c r="D881" s="151" t="s">
        <v>164</v>
      </c>
      <c r="E881" s="152" t="s">
        <v>520</v>
      </c>
      <c r="F881" s="153" t="s">
        <v>521</v>
      </c>
      <c r="G881" s="154" t="s">
        <v>177</v>
      </c>
      <c r="H881" s="155">
        <v>50</v>
      </c>
      <c r="I881" s="156"/>
      <c r="J881" s="157">
        <f t="shared" si="5"/>
        <v>0</v>
      </c>
      <c r="K881" s="158"/>
      <c r="L881" s="32"/>
      <c r="M881" s="159" t="s">
        <v>1</v>
      </c>
      <c r="N881" s="120" t="s">
        <v>38</v>
      </c>
      <c r="P881" s="160">
        <f t="shared" si="6"/>
        <v>0</v>
      </c>
      <c r="Q881" s="160">
        <v>2.1000000000000006E-4</v>
      </c>
      <c r="R881" s="160">
        <f t="shared" si="7"/>
        <v>1.0500000000000002E-2</v>
      </c>
      <c r="S881" s="160">
        <v>0</v>
      </c>
      <c r="T881" s="161">
        <f t="shared" si="8"/>
        <v>0</v>
      </c>
      <c r="W881" s="271"/>
      <c r="AR881" s="162" t="s">
        <v>302</v>
      </c>
      <c r="AT881" s="162" t="s">
        <v>164</v>
      </c>
      <c r="AU881" s="162" t="s">
        <v>81</v>
      </c>
      <c r="AY881" s="17" t="s">
        <v>162</v>
      </c>
      <c r="BE881" s="163">
        <f t="shared" si="9"/>
        <v>0</v>
      </c>
      <c r="BF881" s="163">
        <f t="shared" si="10"/>
        <v>0</v>
      </c>
      <c r="BG881" s="163">
        <f t="shared" si="11"/>
        <v>0</v>
      </c>
      <c r="BH881" s="163">
        <f t="shared" si="12"/>
        <v>0</v>
      </c>
      <c r="BI881" s="163">
        <f t="shared" si="13"/>
        <v>0</v>
      </c>
      <c r="BJ881" s="17" t="s">
        <v>81</v>
      </c>
      <c r="BK881" s="163">
        <f t="shared" si="14"/>
        <v>0</v>
      </c>
      <c r="BL881" s="17" t="s">
        <v>302</v>
      </c>
      <c r="BM881" s="162" t="s">
        <v>1341</v>
      </c>
    </row>
    <row r="882" spans="2:65" s="1" customFormat="1" ht="24.2" customHeight="1" x14ac:dyDescent="0.2">
      <c r="B882" s="121"/>
      <c r="C882" s="151" t="s">
        <v>915</v>
      </c>
      <c r="D882" s="151" t="s">
        <v>164</v>
      </c>
      <c r="E882" s="152" t="s">
        <v>524</v>
      </c>
      <c r="F882" s="153" t="s">
        <v>525</v>
      </c>
      <c r="G882" s="154" t="s">
        <v>177</v>
      </c>
      <c r="H882" s="155">
        <v>50</v>
      </c>
      <c r="I882" s="156"/>
      <c r="J882" s="157">
        <f t="shared" si="5"/>
        <v>0</v>
      </c>
      <c r="K882" s="158"/>
      <c r="L882" s="32"/>
      <c r="M882" s="159" t="s">
        <v>1</v>
      </c>
      <c r="N882" s="120" t="s">
        <v>38</v>
      </c>
      <c r="P882" s="160">
        <f t="shared" si="6"/>
        <v>0</v>
      </c>
      <c r="Q882" s="160">
        <v>0</v>
      </c>
      <c r="R882" s="160">
        <f t="shared" si="7"/>
        <v>0</v>
      </c>
      <c r="S882" s="160">
        <v>3.3700000000000002E-3</v>
      </c>
      <c r="T882" s="161">
        <f t="shared" si="8"/>
        <v>0.16850000000000001</v>
      </c>
      <c r="W882" s="251"/>
      <c r="AR882" s="162" t="s">
        <v>302</v>
      </c>
      <c r="AT882" s="162" t="s">
        <v>164</v>
      </c>
      <c r="AU882" s="162" t="s">
        <v>81</v>
      </c>
      <c r="AY882" s="17" t="s">
        <v>162</v>
      </c>
      <c r="BE882" s="163">
        <f t="shared" si="9"/>
        <v>0</v>
      </c>
      <c r="BF882" s="163">
        <f t="shared" si="10"/>
        <v>0</v>
      </c>
      <c r="BG882" s="163">
        <f t="shared" si="11"/>
        <v>0</v>
      </c>
      <c r="BH882" s="163">
        <f t="shared" si="12"/>
        <v>0</v>
      </c>
      <c r="BI882" s="163">
        <f t="shared" si="13"/>
        <v>0</v>
      </c>
      <c r="BJ882" s="17" t="s">
        <v>81</v>
      </c>
      <c r="BK882" s="163">
        <f t="shared" si="14"/>
        <v>0</v>
      </c>
      <c r="BL882" s="17" t="s">
        <v>302</v>
      </c>
      <c r="BM882" s="162" t="s">
        <v>1342</v>
      </c>
    </row>
    <row r="883" spans="2:65" s="1" customFormat="1" ht="66.75" customHeight="1" x14ac:dyDescent="0.2">
      <c r="B883" s="121"/>
      <c r="C883" s="151" t="s">
        <v>917</v>
      </c>
      <c r="D883" s="151" t="s">
        <v>164</v>
      </c>
      <c r="E883" s="152" t="s">
        <v>528</v>
      </c>
      <c r="F883" s="153" t="s">
        <v>529</v>
      </c>
      <c r="G883" s="154" t="s">
        <v>177</v>
      </c>
      <c r="H883" s="155">
        <v>117</v>
      </c>
      <c r="I883" s="156"/>
      <c r="J883" s="157">
        <f t="shared" si="5"/>
        <v>0</v>
      </c>
      <c r="K883" s="158"/>
      <c r="L883" s="32"/>
      <c r="M883" s="159" t="s">
        <v>1</v>
      </c>
      <c r="N883" s="120" t="s">
        <v>38</v>
      </c>
      <c r="P883" s="160">
        <f t="shared" si="6"/>
        <v>0</v>
      </c>
      <c r="Q883" s="160">
        <v>2.4399999999999999E-3</v>
      </c>
      <c r="R883" s="160">
        <f t="shared" si="7"/>
        <v>0.28548000000000001</v>
      </c>
      <c r="S883" s="160">
        <v>0</v>
      </c>
      <c r="T883" s="161">
        <f t="shared" si="8"/>
        <v>0</v>
      </c>
      <c r="W883" s="245"/>
      <c r="AR883" s="162" t="s">
        <v>302</v>
      </c>
      <c r="AT883" s="162" t="s">
        <v>164</v>
      </c>
      <c r="AU883" s="162" t="s">
        <v>81</v>
      </c>
      <c r="AY883" s="17" t="s">
        <v>162</v>
      </c>
      <c r="BE883" s="163">
        <f t="shared" si="9"/>
        <v>0</v>
      </c>
      <c r="BF883" s="163">
        <f t="shared" si="10"/>
        <v>0</v>
      </c>
      <c r="BG883" s="163">
        <f t="shared" si="11"/>
        <v>0</v>
      </c>
      <c r="BH883" s="163">
        <f t="shared" si="12"/>
        <v>0</v>
      </c>
      <c r="BI883" s="163">
        <f t="shared" si="13"/>
        <v>0</v>
      </c>
      <c r="BJ883" s="17" t="s">
        <v>81</v>
      </c>
      <c r="BK883" s="163">
        <f t="shared" si="14"/>
        <v>0</v>
      </c>
      <c r="BL883" s="17" t="s">
        <v>302</v>
      </c>
      <c r="BM883" s="162" t="s">
        <v>1343</v>
      </c>
    </row>
    <row r="884" spans="2:65" s="1" customFormat="1" ht="24.2" customHeight="1" x14ac:dyDescent="0.2">
      <c r="B884" s="121"/>
      <c r="C884" s="151" t="s">
        <v>920</v>
      </c>
      <c r="D884" s="151" t="s">
        <v>164</v>
      </c>
      <c r="E884" s="152" t="s">
        <v>1344</v>
      </c>
      <c r="F884" s="153" t="s">
        <v>1345</v>
      </c>
      <c r="G884" s="154" t="s">
        <v>464</v>
      </c>
      <c r="H884" s="203"/>
      <c r="I884" s="156"/>
      <c r="J884" s="157">
        <f t="shared" si="5"/>
        <v>0</v>
      </c>
      <c r="K884" s="158"/>
      <c r="L884" s="32"/>
      <c r="M884" s="159" t="s">
        <v>1</v>
      </c>
      <c r="N884" s="120" t="s">
        <v>38</v>
      </c>
      <c r="P884" s="160">
        <f t="shared" si="6"/>
        <v>0</v>
      </c>
      <c r="Q884" s="160">
        <v>0</v>
      </c>
      <c r="R884" s="160">
        <f t="shared" si="7"/>
        <v>0</v>
      </c>
      <c r="S884" s="160">
        <v>0</v>
      </c>
      <c r="T884" s="161">
        <f t="shared" si="8"/>
        <v>0</v>
      </c>
      <c r="W884" s="245"/>
      <c r="AR884" s="162" t="s">
        <v>302</v>
      </c>
      <c r="AT884" s="162" t="s">
        <v>164</v>
      </c>
      <c r="AU884" s="162" t="s">
        <v>81</v>
      </c>
      <c r="AY884" s="17" t="s">
        <v>162</v>
      </c>
      <c r="BE884" s="163">
        <f t="shared" si="9"/>
        <v>0</v>
      </c>
      <c r="BF884" s="163">
        <f t="shared" si="10"/>
        <v>0</v>
      </c>
      <c r="BG884" s="163">
        <f t="shared" si="11"/>
        <v>0</v>
      </c>
      <c r="BH884" s="163">
        <f t="shared" si="12"/>
        <v>0</v>
      </c>
      <c r="BI884" s="163">
        <f t="shared" si="13"/>
        <v>0</v>
      </c>
      <c r="BJ884" s="17" t="s">
        <v>81</v>
      </c>
      <c r="BK884" s="163">
        <f t="shared" si="14"/>
        <v>0</v>
      </c>
      <c r="BL884" s="17" t="s">
        <v>302</v>
      </c>
      <c r="BM884" s="162" t="s">
        <v>1346</v>
      </c>
    </row>
    <row r="885" spans="2:65" s="1" customFormat="1" ht="24.2" customHeight="1" x14ac:dyDescent="0.2">
      <c r="B885" s="121"/>
      <c r="C885" s="151" t="s">
        <v>924</v>
      </c>
      <c r="D885" s="151" t="s">
        <v>164</v>
      </c>
      <c r="E885" s="152" t="s">
        <v>536</v>
      </c>
      <c r="F885" s="153" t="s">
        <v>537</v>
      </c>
      <c r="G885" s="154" t="s">
        <v>464</v>
      </c>
      <c r="H885" s="203"/>
      <c r="I885" s="156"/>
      <c r="J885" s="157">
        <f t="shared" si="5"/>
        <v>0</v>
      </c>
      <c r="K885" s="158"/>
      <c r="L885" s="32"/>
      <c r="M885" s="159" t="s">
        <v>1</v>
      </c>
      <c r="N885" s="120" t="s">
        <v>38</v>
      </c>
      <c r="P885" s="160">
        <f t="shared" si="6"/>
        <v>0</v>
      </c>
      <c r="Q885" s="160">
        <v>0</v>
      </c>
      <c r="R885" s="160">
        <f t="shared" si="7"/>
        <v>0</v>
      </c>
      <c r="S885" s="160">
        <v>0</v>
      </c>
      <c r="T885" s="161">
        <f t="shared" si="8"/>
        <v>0</v>
      </c>
      <c r="W885" s="245"/>
      <c r="AR885" s="162" t="s">
        <v>302</v>
      </c>
      <c r="AT885" s="162" t="s">
        <v>164</v>
      </c>
      <c r="AU885" s="162" t="s">
        <v>81</v>
      </c>
      <c r="AY885" s="17" t="s">
        <v>162</v>
      </c>
      <c r="BE885" s="163">
        <f t="shared" si="9"/>
        <v>0</v>
      </c>
      <c r="BF885" s="163">
        <f t="shared" si="10"/>
        <v>0</v>
      </c>
      <c r="BG885" s="163">
        <f t="shared" si="11"/>
        <v>0</v>
      </c>
      <c r="BH885" s="163">
        <f t="shared" si="12"/>
        <v>0</v>
      </c>
      <c r="BI885" s="163">
        <f t="shared" si="13"/>
        <v>0</v>
      </c>
      <c r="BJ885" s="17" t="s">
        <v>81</v>
      </c>
      <c r="BK885" s="163">
        <f t="shared" si="14"/>
        <v>0</v>
      </c>
      <c r="BL885" s="17" t="s">
        <v>302</v>
      </c>
      <c r="BM885" s="162" t="s">
        <v>1347</v>
      </c>
    </row>
    <row r="886" spans="2:65" s="11" customFormat="1" ht="22.9" customHeight="1" x14ac:dyDescent="0.2">
      <c r="B886" s="139"/>
      <c r="D886" s="140" t="s">
        <v>71</v>
      </c>
      <c r="E886" s="149" t="s">
        <v>539</v>
      </c>
      <c r="F886" s="149" t="s">
        <v>540</v>
      </c>
      <c r="I886" s="142"/>
      <c r="J886" s="150">
        <f>BK886</f>
        <v>0</v>
      </c>
      <c r="L886" s="139"/>
      <c r="M886" s="144"/>
      <c r="P886" s="145">
        <f>SUM(P887:P1155)</f>
        <v>0</v>
      </c>
      <c r="R886" s="145">
        <f>SUM(R887:R1155)</f>
        <v>0.26830399999999999</v>
      </c>
      <c r="T886" s="146">
        <f>SUM(T887:T1155)</f>
        <v>1.4319999999999999</v>
      </c>
      <c r="W886" s="238"/>
      <c r="AR886" s="140" t="s">
        <v>81</v>
      </c>
      <c r="AT886" s="147" t="s">
        <v>71</v>
      </c>
      <c r="AU886" s="147" t="s">
        <v>77</v>
      </c>
      <c r="AY886" s="140" t="s">
        <v>162</v>
      </c>
      <c r="BK886" s="148">
        <f>SUM(BK887:BK1155)</f>
        <v>0</v>
      </c>
    </row>
    <row r="887" spans="2:65" s="1" customFormat="1" ht="24.2" customHeight="1" x14ac:dyDescent="0.2">
      <c r="B887" s="121"/>
      <c r="C887" s="151" t="s">
        <v>1348</v>
      </c>
      <c r="D887" s="151" t="s">
        <v>164</v>
      </c>
      <c r="E887" s="152" t="s">
        <v>1349</v>
      </c>
      <c r="F887" s="153" t="s">
        <v>1350</v>
      </c>
      <c r="G887" s="154" t="s">
        <v>177</v>
      </c>
      <c r="H887" s="155">
        <v>8.4</v>
      </c>
      <c r="I887" s="156"/>
      <c r="J887" s="157">
        <f>ROUND(I887*H887,2)</f>
        <v>0</v>
      </c>
      <c r="K887" s="158"/>
      <c r="L887" s="32"/>
      <c r="M887" s="159" t="s">
        <v>1</v>
      </c>
      <c r="N887" s="120" t="s">
        <v>38</v>
      </c>
      <c r="P887" s="160">
        <f>O887*H887</f>
        <v>0</v>
      </c>
      <c r="Q887" s="160">
        <v>2.1000000000000006E-4</v>
      </c>
      <c r="R887" s="160">
        <f>Q887*H887</f>
        <v>1.7640000000000006E-3</v>
      </c>
      <c r="S887" s="160">
        <v>0</v>
      </c>
      <c r="T887" s="161">
        <f>S887*H887</f>
        <v>0</v>
      </c>
      <c r="W887" s="264"/>
      <c r="AR887" s="162" t="s">
        <v>302</v>
      </c>
      <c r="AT887" s="162" t="s">
        <v>164</v>
      </c>
      <c r="AU887" s="162" t="s">
        <v>81</v>
      </c>
      <c r="AY887" s="17" t="s">
        <v>162</v>
      </c>
      <c r="BE887" s="163">
        <f>IF(N887="základná",J887,0)</f>
        <v>0</v>
      </c>
      <c r="BF887" s="163">
        <f>IF(N887="znížená",J887,0)</f>
        <v>0</v>
      </c>
      <c r="BG887" s="163">
        <f>IF(N887="zákl. prenesená",J887,0)</f>
        <v>0</v>
      </c>
      <c r="BH887" s="163">
        <f>IF(N887="zníž. prenesená",J887,0)</f>
        <v>0</v>
      </c>
      <c r="BI887" s="163">
        <f>IF(N887="nulová",J887,0)</f>
        <v>0</v>
      </c>
      <c r="BJ887" s="17" t="s">
        <v>81</v>
      </c>
      <c r="BK887" s="163">
        <f>ROUND(I887*H887,2)</f>
        <v>0</v>
      </c>
      <c r="BL887" s="17" t="s">
        <v>302</v>
      </c>
      <c r="BM887" s="162" t="s">
        <v>1351</v>
      </c>
    </row>
    <row r="888" spans="2:65" s="12" customFormat="1" x14ac:dyDescent="0.2">
      <c r="B888" s="164"/>
      <c r="D888" s="165" t="s">
        <v>169</v>
      </c>
      <c r="E888" s="166" t="s">
        <v>1</v>
      </c>
      <c r="F888" s="167" t="s">
        <v>1352</v>
      </c>
      <c r="H888" s="166" t="s">
        <v>1</v>
      </c>
      <c r="I888" s="168"/>
      <c r="L888" s="164"/>
      <c r="M888" s="169"/>
      <c r="T888" s="170"/>
      <c r="W888" s="239"/>
      <c r="AT888" s="166" t="s">
        <v>169</v>
      </c>
      <c r="AU888" s="166" t="s">
        <v>81</v>
      </c>
      <c r="AV888" s="12" t="s">
        <v>77</v>
      </c>
      <c r="AW888" s="12" t="s">
        <v>29</v>
      </c>
      <c r="AX888" s="12" t="s">
        <v>72</v>
      </c>
      <c r="AY888" s="166" t="s">
        <v>162</v>
      </c>
    </row>
    <row r="889" spans="2:65" s="12" customFormat="1" x14ac:dyDescent="0.2">
      <c r="B889" s="164"/>
      <c r="D889" s="165" t="s">
        <v>169</v>
      </c>
      <c r="E889" s="166" t="s">
        <v>1</v>
      </c>
      <c r="F889" s="167" t="s">
        <v>977</v>
      </c>
      <c r="H889" s="166" t="s">
        <v>1</v>
      </c>
      <c r="I889" s="168"/>
      <c r="L889" s="164"/>
      <c r="M889" s="169"/>
      <c r="T889" s="170"/>
      <c r="W889" s="239"/>
      <c r="AT889" s="166" t="s">
        <v>169</v>
      </c>
      <c r="AU889" s="166" t="s">
        <v>81</v>
      </c>
      <c r="AV889" s="12" t="s">
        <v>77</v>
      </c>
      <c r="AW889" s="12" t="s">
        <v>29</v>
      </c>
      <c r="AX889" s="12" t="s">
        <v>72</v>
      </c>
      <c r="AY889" s="166" t="s">
        <v>162</v>
      </c>
    </row>
    <row r="890" spans="2:65" s="13" customFormat="1" x14ac:dyDescent="0.2">
      <c r="B890" s="171"/>
      <c r="D890" s="165" t="s">
        <v>169</v>
      </c>
      <c r="E890" s="172" t="s">
        <v>1</v>
      </c>
      <c r="F890" s="173" t="s">
        <v>1353</v>
      </c>
      <c r="H890" s="174">
        <v>5.6</v>
      </c>
      <c r="I890" s="175"/>
      <c r="L890" s="171"/>
      <c r="M890" s="176"/>
      <c r="T890" s="177"/>
      <c r="W890" s="240"/>
      <c r="AT890" s="172" t="s">
        <v>169</v>
      </c>
      <c r="AU890" s="172" t="s">
        <v>81</v>
      </c>
      <c r="AV890" s="13" t="s">
        <v>81</v>
      </c>
      <c r="AW890" s="13" t="s">
        <v>29</v>
      </c>
      <c r="AX890" s="13" t="s">
        <v>72</v>
      </c>
      <c r="AY890" s="172" t="s">
        <v>162</v>
      </c>
    </row>
    <row r="891" spans="2:65" s="12" customFormat="1" x14ac:dyDescent="0.2">
      <c r="B891" s="164"/>
      <c r="D891" s="165" t="s">
        <v>169</v>
      </c>
      <c r="E891" s="166" t="s">
        <v>1</v>
      </c>
      <c r="F891" s="167" t="s">
        <v>979</v>
      </c>
      <c r="H891" s="166" t="s">
        <v>1</v>
      </c>
      <c r="I891" s="168"/>
      <c r="L891" s="164"/>
      <c r="M891" s="169"/>
      <c r="T891" s="170"/>
      <c r="W891" s="239"/>
      <c r="AT891" s="166" t="s">
        <v>169</v>
      </c>
      <c r="AU891" s="166" t="s">
        <v>81</v>
      </c>
      <c r="AV891" s="12" t="s">
        <v>77</v>
      </c>
      <c r="AW891" s="12" t="s">
        <v>29</v>
      </c>
      <c r="AX891" s="12" t="s">
        <v>72</v>
      </c>
      <c r="AY891" s="166" t="s">
        <v>162</v>
      </c>
    </row>
    <row r="892" spans="2:65" s="13" customFormat="1" x14ac:dyDescent="0.2">
      <c r="B892" s="171"/>
      <c r="D892" s="165" t="s">
        <v>169</v>
      </c>
      <c r="E892" s="172" t="s">
        <v>1</v>
      </c>
      <c r="F892" s="173" t="s">
        <v>1354</v>
      </c>
      <c r="H892" s="174">
        <v>2.8</v>
      </c>
      <c r="I892" s="175"/>
      <c r="L892" s="171"/>
      <c r="M892" s="176"/>
      <c r="T892" s="177"/>
      <c r="W892" s="240"/>
      <c r="AT892" s="172" t="s">
        <v>169</v>
      </c>
      <c r="AU892" s="172" t="s">
        <v>81</v>
      </c>
      <c r="AV892" s="13" t="s">
        <v>81</v>
      </c>
      <c r="AW892" s="13" t="s">
        <v>29</v>
      </c>
      <c r="AX892" s="13" t="s">
        <v>72</v>
      </c>
      <c r="AY892" s="172" t="s">
        <v>162</v>
      </c>
    </row>
    <row r="893" spans="2:65" s="14" customFormat="1" x14ac:dyDescent="0.2">
      <c r="B893" s="178"/>
      <c r="D893" s="165" t="s">
        <v>169</v>
      </c>
      <c r="E893" s="179" t="s">
        <v>1</v>
      </c>
      <c r="F893" s="180" t="s">
        <v>174</v>
      </c>
      <c r="H893" s="181">
        <v>8.3999999999999986</v>
      </c>
      <c r="I893" s="182"/>
      <c r="L893" s="178"/>
      <c r="M893" s="183"/>
      <c r="T893" s="184"/>
      <c r="W893" s="242"/>
      <c r="AT893" s="179" t="s">
        <v>169</v>
      </c>
      <c r="AU893" s="179" t="s">
        <v>81</v>
      </c>
      <c r="AV893" s="14" t="s">
        <v>87</v>
      </c>
      <c r="AW893" s="14" t="s">
        <v>29</v>
      </c>
      <c r="AX893" s="14" t="s">
        <v>77</v>
      </c>
      <c r="AY893" s="179" t="s">
        <v>162</v>
      </c>
    </row>
    <row r="894" spans="2:65" s="1" customFormat="1" ht="62.65" customHeight="1" x14ac:dyDescent="0.2">
      <c r="B894" s="121"/>
      <c r="C894" s="151" t="s">
        <v>572</v>
      </c>
      <c r="D894" s="151" t="s">
        <v>164</v>
      </c>
      <c r="E894" s="152" t="s">
        <v>1355</v>
      </c>
      <c r="F894" s="153" t="s">
        <v>1356</v>
      </c>
      <c r="G894" s="154" t="s">
        <v>340</v>
      </c>
      <c r="H894" s="155">
        <v>10</v>
      </c>
      <c r="I894" s="156"/>
      <c r="J894" s="157">
        <f>ROUND(I894*H894,2)</f>
        <v>0</v>
      </c>
      <c r="K894" s="158"/>
      <c r="L894" s="32"/>
      <c r="M894" s="159" t="s">
        <v>1</v>
      </c>
      <c r="N894" s="120" t="s">
        <v>38</v>
      </c>
      <c r="P894" s="160">
        <f>O894*H894</f>
        <v>0</v>
      </c>
      <c r="Q894" s="160">
        <v>0</v>
      </c>
      <c r="R894" s="160">
        <f>Q894*H894</f>
        <v>0</v>
      </c>
      <c r="S894" s="160">
        <v>0</v>
      </c>
      <c r="T894" s="161">
        <f>S894*H894</f>
        <v>0</v>
      </c>
      <c r="W894" s="262"/>
      <c r="AR894" s="162" t="s">
        <v>302</v>
      </c>
      <c r="AT894" s="162" t="s">
        <v>164</v>
      </c>
      <c r="AU894" s="162" t="s">
        <v>81</v>
      </c>
      <c r="AY894" s="17" t="s">
        <v>162</v>
      </c>
      <c r="BE894" s="163">
        <f>IF(N894="základná",J894,0)</f>
        <v>0</v>
      </c>
      <c r="BF894" s="163">
        <f>IF(N894="znížená",J894,0)</f>
        <v>0</v>
      </c>
      <c r="BG894" s="163">
        <f>IF(N894="zákl. prenesená",J894,0)</f>
        <v>0</v>
      </c>
      <c r="BH894" s="163">
        <f>IF(N894="zníž. prenesená",J894,0)</f>
        <v>0</v>
      </c>
      <c r="BI894" s="163">
        <f>IF(N894="nulová",J894,0)</f>
        <v>0</v>
      </c>
      <c r="BJ894" s="17" t="s">
        <v>81</v>
      </c>
      <c r="BK894" s="163">
        <f>ROUND(I894*H894,2)</f>
        <v>0</v>
      </c>
      <c r="BL894" s="17" t="s">
        <v>302</v>
      </c>
      <c r="BM894" s="162" t="s">
        <v>1357</v>
      </c>
    </row>
    <row r="895" spans="2:65" s="13" customFormat="1" x14ac:dyDescent="0.2">
      <c r="B895" s="171"/>
      <c r="D895" s="165" t="s">
        <v>169</v>
      </c>
      <c r="E895" s="172" t="s">
        <v>1</v>
      </c>
      <c r="F895" s="173" t="s">
        <v>222</v>
      </c>
      <c r="H895" s="174">
        <v>10</v>
      </c>
      <c r="I895" s="175"/>
      <c r="L895" s="171"/>
      <c r="M895" s="176"/>
      <c r="T895" s="177"/>
      <c r="W895" s="240"/>
      <c r="AT895" s="172" t="s">
        <v>169</v>
      </c>
      <c r="AU895" s="172" t="s">
        <v>81</v>
      </c>
      <c r="AV895" s="13" t="s">
        <v>81</v>
      </c>
      <c r="AW895" s="13" t="s">
        <v>29</v>
      </c>
      <c r="AX895" s="13" t="s">
        <v>77</v>
      </c>
      <c r="AY895" s="172" t="s">
        <v>162</v>
      </c>
    </row>
    <row r="896" spans="2:65" s="12" customFormat="1" ht="22.5" x14ac:dyDescent="0.2">
      <c r="B896" s="164"/>
      <c r="D896" s="165" t="s">
        <v>169</v>
      </c>
      <c r="E896" s="166" t="s">
        <v>1</v>
      </c>
      <c r="F896" s="167" t="s">
        <v>1358</v>
      </c>
      <c r="H896" s="166" t="s">
        <v>1</v>
      </c>
      <c r="I896" s="168"/>
      <c r="L896" s="164"/>
      <c r="M896" s="169"/>
      <c r="T896" s="170"/>
      <c r="W896" s="239"/>
      <c r="AT896" s="166" t="s">
        <v>169</v>
      </c>
      <c r="AU896" s="166" t="s">
        <v>81</v>
      </c>
      <c r="AV896" s="12" t="s">
        <v>77</v>
      </c>
      <c r="AW896" s="12" t="s">
        <v>29</v>
      </c>
      <c r="AX896" s="12" t="s">
        <v>72</v>
      </c>
      <c r="AY896" s="166" t="s">
        <v>162</v>
      </c>
    </row>
    <row r="897" spans="2:65" s="12" customFormat="1" ht="22.5" x14ac:dyDescent="0.2">
      <c r="B897" s="164"/>
      <c r="D897" s="165" t="s">
        <v>169</v>
      </c>
      <c r="E897" s="166" t="s">
        <v>1</v>
      </c>
      <c r="F897" s="167" t="s">
        <v>547</v>
      </c>
      <c r="H897" s="166" t="s">
        <v>1</v>
      </c>
      <c r="I897" s="168"/>
      <c r="L897" s="164"/>
      <c r="M897" s="169"/>
      <c r="T897" s="170"/>
      <c r="W897" s="239"/>
      <c r="AT897" s="166" t="s">
        <v>169</v>
      </c>
      <c r="AU897" s="166" t="s">
        <v>81</v>
      </c>
      <c r="AV897" s="12" t="s">
        <v>77</v>
      </c>
      <c r="AW897" s="12" t="s">
        <v>29</v>
      </c>
      <c r="AX897" s="12" t="s">
        <v>72</v>
      </c>
      <c r="AY897" s="166" t="s">
        <v>162</v>
      </c>
    </row>
    <row r="898" spans="2:65" s="12" customFormat="1" x14ac:dyDescent="0.2">
      <c r="B898" s="164"/>
      <c r="D898" s="165" t="s">
        <v>169</v>
      </c>
      <c r="E898" s="166" t="s">
        <v>1</v>
      </c>
      <c r="F898" s="167" t="s">
        <v>548</v>
      </c>
      <c r="H898" s="166" t="s">
        <v>1</v>
      </c>
      <c r="I898" s="168"/>
      <c r="L898" s="164"/>
      <c r="M898" s="169"/>
      <c r="T898" s="170"/>
      <c r="W898" s="239"/>
      <c r="AT898" s="166" t="s">
        <v>169</v>
      </c>
      <c r="AU898" s="166" t="s">
        <v>81</v>
      </c>
      <c r="AV898" s="12" t="s">
        <v>77</v>
      </c>
      <c r="AW898" s="12" t="s">
        <v>29</v>
      </c>
      <c r="AX898" s="12" t="s">
        <v>72</v>
      </c>
      <c r="AY898" s="166" t="s">
        <v>162</v>
      </c>
    </row>
    <row r="899" spans="2:65" s="12" customFormat="1" x14ac:dyDescent="0.2">
      <c r="B899" s="164"/>
      <c r="D899" s="165" t="s">
        <v>169</v>
      </c>
      <c r="E899" s="166" t="s">
        <v>1</v>
      </c>
      <c r="F899" s="167" t="s">
        <v>549</v>
      </c>
      <c r="H899" s="166" t="s">
        <v>1</v>
      </c>
      <c r="I899" s="168"/>
      <c r="L899" s="164"/>
      <c r="M899" s="169"/>
      <c r="T899" s="170"/>
      <c r="W899" s="239"/>
      <c r="AT899" s="166" t="s">
        <v>169</v>
      </c>
      <c r="AU899" s="166" t="s">
        <v>81</v>
      </c>
      <c r="AV899" s="12" t="s">
        <v>77</v>
      </c>
      <c r="AW899" s="12" t="s">
        <v>29</v>
      </c>
      <c r="AX899" s="12" t="s">
        <v>72</v>
      </c>
      <c r="AY899" s="166" t="s">
        <v>162</v>
      </c>
    </row>
    <row r="900" spans="2:65" s="12" customFormat="1" x14ac:dyDescent="0.2">
      <c r="B900" s="164"/>
      <c r="D900" s="165" t="s">
        <v>169</v>
      </c>
      <c r="E900" s="166" t="s">
        <v>1</v>
      </c>
      <c r="F900" s="167" t="s">
        <v>550</v>
      </c>
      <c r="H900" s="166" t="s">
        <v>1</v>
      </c>
      <c r="I900" s="168"/>
      <c r="L900" s="164"/>
      <c r="M900" s="169"/>
      <c r="T900" s="170"/>
      <c r="W900" s="239"/>
      <c r="AT900" s="166" t="s">
        <v>169</v>
      </c>
      <c r="AU900" s="166" t="s">
        <v>81</v>
      </c>
      <c r="AV900" s="12" t="s">
        <v>77</v>
      </c>
      <c r="AW900" s="12" t="s">
        <v>29</v>
      </c>
      <c r="AX900" s="12" t="s">
        <v>72</v>
      </c>
      <c r="AY900" s="166" t="s">
        <v>162</v>
      </c>
    </row>
    <row r="901" spans="2:65" s="12" customFormat="1" x14ac:dyDescent="0.2">
      <c r="B901" s="164"/>
      <c r="D901" s="165" t="s">
        <v>169</v>
      </c>
      <c r="E901" s="166" t="s">
        <v>1</v>
      </c>
      <c r="F901" s="167" t="s">
        <v>551</v>
      </c>
      <c r="H901" s="166" t="s">
        <v>1</v>
      </c>
      <c r="I901" s="168"/>
      <c r="L901" s="164"/>
      <c r="M901" s="169"/>
      <c r="T901" s="170"/>
      <c r="W901" s="239"/>
      <c r="AT901" s="166" t="s">
        <v>169</v>
      </c>
      <c r="AU901" s="166" t="s">
        <v>81</v>
      </c>
      <c r="AV901" s="12" t="s">
        <v>77</v>
      </c>
      <c r="AW901" s="12" t="s">
        <v>29</v>
      </c>
      <c r="AX901" s="12" t="s">
        <v>72</v>
      </c>
      <c r="AY901" s="166" t="s">
        <v>162</v>
      </c>
    </row>
    <row r="902" spans="2:65" s="12" customFormat="1" ht="22.5" x14ac:dyDescent="0.2">
      <c r="B902" s="164"/>
      <c r="D902" s="165" t="s">
        <v>169</v>
      </c>
      <c r="E902" s="166" t="s">
        <v>1</v>
      </c>
      <c r="F902" s="167" t="s">
        <v>552</v>
      </c>
      <c r="H902" s="166" t="s">
        <v>1</v>
      </c>
      <c r="I902" s="168"/>
      <c r="L902" s="164"/>
      <c r="M902" s="169"/>
      <c r="T902" s="170"/>
      <c r="W902" s="239"/>
      <c r="AT902" s="166" t="s">
        <v>169</v>
      </c>
      <c r="AU902" s="166" t="s">
        <v>81</v>
      </c>
      <c r="AV902" s="12" t="s">
        <v>77</v>
      </c>
      <c r="AW902" s="12" t="s">
        <v>29</v>
      </c>
      <c r="AX902" s="12" t="s">
        <v>72</v>
      </c>
      <c r="AY902" s="166" t="s">
        <v>162</v>
      </c>
    </row>
    <row r="903" spans="2:65" s="12" customFormat="1" x14ac:dyDescent="0.2">
      <c r="B903" s="164"/>
      <c r="D903" s="165" t="s">
        <v>169</v>
      </c>
      <c r="E903" s="166" t="s">
        <v>1</v>
      </c>
      <c r="F903" s="167" t="s">
        <v>553</v>
      </c>
      <c r="H903" s="166" t="s">
        <v>1</v>
      </c>
      <c r="I903" s="168"/>
      <c r="L903" s="164"/>
      <c r="M903" s="169"/>
      <c r="T903" s="170"/>
      <c r="W903" s="239"/>
      <c r="AT903" s="166" t="s">
        <v>169</v>
      </c>
      <c r="AU903" s="166" t="s">
        <v>81</v>
      </c>
      <c r="AV903" s="12" t="s">
        <v>77</v>
      </c>
      <c r="AW903" s="12" t="s">
        <v>29</v>
      </c>
      <c r="AX903" s="12" t="s">
        <v>72</v>
      </c>
      <c r="AY903" s="166" t="s">
        <v>162</v>
      </c>
    </row>
    <row r="904" spans="2:65" s="12" customFormat="1" ht="22.5" x14ac:dyDescent="0.2">
      <c r="B904" s="164"/>
      <c r="D904" s="165" t="s">
        <v>169</v>
      </c>
      <c r="E904" s="166" t="s">
        <v>1</v>
      </c>
      <c r="F904" s="167" t="s">
        <v>554</v>
      </c>
      <c r="H904" s="166" t="s">
        <v>1</v>
      </c>
      <c r="I904" s="168"/>
      <c r="L904" s="164"/>
      <c r="M904" s="169"/>
      <c r="T904" s="170"/>
      <c r="W904" s="239"/>
      <c r="AT904" s="166" t="s">
        <v>169</v>
      </c>
      <c r="AU904" s="166" t="s">
        <v>81</v>
      </c>
      <c r="AV904" s="12" t="s">
        <v>77</v>
      </c>
      <c r="AW904" s="12" t="s">
        <v>29</v>
      </c>
      <c r="AX904" s="12" t="s">
        <v>72</v>
      </c>
      <c r="AY904" s="166" t="s">
        <v>162</v>
      </c>
    </row>
    <row r="905" spans="2:65" s="12" customFormat="1" ht="22.5" x14ac:dyDescent="0.2">
      <c r="B905" s="164"/>
      <c r="D905" s="165" t="s">
        <v>169</v>
      </c>
      <c r="E905" s="166" t="s">
        <v>1</v>
      </c>
      <c r="F905" s="167" t="s">
        <v>853</v>
      </c>
      <c r="H905" s="166" t="s">
        <v>1</v>
      </c>
      <c r="I905" s="168"/>
      <c r="L905" s="164"/>
      <c r="M905" s="169"/>
      <c r="T905" s="170"/>
      <c r="W905" s="239"/>
      <c r="AT905" s="166" t="s">
        <v>169</v>
      </c>
      <c r="AU905" s="166" t="s">
        <v>81</v>
      </c>
      <c r="AV905" s="12" t="s">
        <v>77</v>
      </c>
      <c r="AW905" s="12" t="s">
        <v>29</v>
      </c>
      <c r="AX905" s="12" t="s">
        <v>72</v>
      </c>
      <c r="AY905" s="166" t="s">
        <v>162</v>
      </c>
    </row>
    <row r="906" spans="2:65" s="12" customFormat="1" x14ac:dyDescent="0.2">
      <c r="B906" s="164"/>
      <c r="D906" s="165" t="s">
        <v>169</v>
      </c>
      <c r="E906" s="166" t="s">
        <v>1</v>
      </c>
      <c r="F906" s="167" t="s">
        <v>556</v>
      </c>
      <c r="H906" s="166" t="s">
        <v>1</v>
      </c>
      <c r="I906" s="168"/>
      <c r="L906" s="164"/>
      <c r="M906" s="169"/>
      <c r="T906" s="170"/>
      <c r="W906" s="239"/>
      <c r="AT906" s="166" t="s">
        <v>169</v>
      </c>
      <c r="AU906" s="166" t="s">
        <v>81</v>
      </c>
      <c r="AV906" s="12" t="s">
        <v>77</v>
      </c>
      <c r="AW906" s="12" t="s">
        <v>29</v>
      </c>
      <c r="AX906" s="12" t="s">
        <v>72</v>
      </c>
      <c r="AY906" s="166" t="s">
        <v>162</v>
      </c>
    </row>
    <row r="907" spans="2:65" s="12" customFormat="1" x14ac:dyDescent="0.2">
      <c r="B907" s="164"/>
      <c r="D907" s="165" t="s">
        <v>169</v>
      </c>
      <c r="E907" s="166" t="s">
        <v>1</v>
      </c>
      <c r="F907" s="167" t="s">
        <v>557</v>
      </c>
      <c r="H907" s="166" t="s">
        <v>1</v>
      </c>
      <c r="I907" s="168"/>
      <c r="L907" s="164"/>
      <c r="M907" s="169"/>
      <c r="T907" s="170"/>
      <c r="W907" s="239"/>
      <c r="AT907" s="166" t="s">
        <v>169</v>
      </c>
      <c r="AU907" s="166" t="s">
        <v>81</v>
      </c>
      <c r="AV907" s="12" t="s">
        <v>77</v>
      </c>
      <c r="AW907" s="12" t="s">
        <v>29</v>
      </c>
      <c r="AX907" s="12" t="s">
        <v>72</v>
      </c>
      <c r="AY907" s="166" t="s">
        <v>162</v>
      </c>
    </row>
    <row r="908" spans="2:65" s="12" customFormat="1" x14ac:dyDescent="0.2">
      <c r="B908" s="164"/>
      <c r="D908" s="165" t="s">
        <v>169</v>
      </c>
      <c r="E908" s="166" t="s">
        <v>1</v>
      </c>
      <c r="F908" s="167" t="s">
        <v>558</v>
      </c>
      <c r="H908" s="166" t="s">
        <v>1</v>
      </c>
      <c r="I908" s="168"/>
      <c r="L908" s="164"/>
      <c r="M908" s="169"/>
      <c r="T908" s="170"/>
      <c r="W908" s="239"/>
      <c r="AT908" s="166" t="s">
        <v>169</v>
      </c>
      <c r="AU908" s="166" t="s">
        <v>81</v>
      </c>
      <c r="AV908" s="12" t="s">
        <v>77</v>
      </c>
      <c r="AW908" s="12" t="s">
        <v>29</v>
      </c>
      <c r="AX908" s="12" t="s">
        <v>72</v>
      </c>
      <c r="AY908" s="166" t="s">
        <v>162</v>
      </c>
    </row>
    <row r="909" spans="2:65" s="12" customFormat="1" x14ac:dyDescent="0.2">
      <c r="B909" s="164"/>
      <c r="D909" s="165" t="s">
        <v>169</v>
      </c>
      <c r="E909" s="166" t="s">
        <v>1</v>
      </c>
      <c r="F909" s="167" t="s">
        <v>559</v>
      </c>
      <c r="H909" s="166" t="s">
        <v>1</v>
      </c>
      <c r="I909" s="168"/>
      <c r="L909" s="164"/>
      <c r="M909" s="169"/>
      <c r="T909" s="170"/>
      <c r="W909" s="239"/>
      <c r="AT909" s="166" t="s">
        <v>169</v>
      </c>
      <c r="AU909" s="166" t="s">
        <v>81</v>
      </c>
      <c r="AV909" s="12" t="s">
        <v>77</v>
      </c>
      <c r="AW909" s="12" t="s">
        <v>29</v>
      </c>
      <c r="AX909" s="12" t="s">
        <v>72</v>
      </c>
      <c r="AY909" s="166" t="s">
        <v>162</v>
      </c>
    </row>
    <row r="910" spans="2:65" s="12" customFormat="1" ht="22.5" x14ac:dyDescent="0.2">
      <c r="B910" s="164"/>
      <c r="D910" s="165" t="s">
        <v>169</v>
      </c>
      <c r="E910" s="166" t="s">
        <v>1</v>
      </c>
      <c r="F910" s="167" t="s">
        <v>560</v>
      </c>
      <c r="H910" s="166" t="s">
        <v>1</v>
      </c>
      <c r="I910" s="168"/>
      <c r="L910" s="164"/>
      <c r="M910" s="169"/>
      <c r="T910" s="170"/>
      <c r="W910" s="239"/>
      <c r="AT910" s="166" t="s">
        <v>169</v>
      </c>
      <c r="AU910" s="166" t="s">
        <v>81</v>
      </c>
      <c r="AV910" s="12" t="s">
        <v>77</v>
      </c>
      <c r="AW910" s="12" t="s">
        <v>29</v>
      </c>
      <c r="AX910" s="12" t="s">
        <v>72</v>
      </c>
      <c r="AY910" s="166" t="s">
        <v>162</v>
      </c>
    </row>
    <row r="911" spans="2:65" s="1" customFormat="1" ht="49.15" customHeight="1" x14ac:dyDescent="0.2">
      <c r="B911" s="121"/>
      <c r="C911" s="151" t="s">
        <v>1359</v>
      </c>
      <c r="D911" s="151" t="s">
        <v>164</v>
      </c>
      <c r="E911" s="152" t="s">
        <v>1360</v>
      </c>
      <c r="F911" s="153" t="s">
        <v>1361</v>
      </c>
      <c r="G911" s="154" t="s">
        <v>340</v>
      </c>
      <c r="H911" s="155">
        <v>1</v>
      </c>
      <c r="I911" s="156"/>
      <c r="J911" s="157">
        <f>ROUND(I911*H911,2)</f>
        <v>0</v>
      </c>
      <c r="K911" s="158"/>
      <c r="L911" s="32"/>
      <c r="M911" s="159" t="s">
        <v>1</v>
      </c>
      <c r="N911" s="120" t="s">
        <v>38</v>
      </c>
      <c r="P911" s="160">
        <f>O911*H911</f>
        <v>0</v>
      </c>
      <c r="Q911" s="160">
        <v>0</v>
      </c>
      <c r="R911" s="160">
        <f>Q911*H911</f>
        <v>0</v>
      </c>
      <c r="S911" s="160">
        <v>0</v>
      </c>
      <c r="T911" s="161">
        <f>S911*H911</f>
        <v>0</v>
      </c>
      <c r="W911" s="262"/>
      <c r="AR911" s="162" t="s">
        <v>302</v>
      </c>
      <c r="AT911" s="162" t="s">
        <v>164</v>
      </c>
      <c r="AU911" s="162" t="s">
        <v>81</v>
      </c>
      <c r="AY911" s="17" t="s">
        <v>162</v>
      </c>
      <c r="BE911" s="163">
        <f>IF(N911="základná",J911,0)</f>
        <v>0</v>
      </c>
      <c r="BF911" s="163">
        <f>IF(N911="znížená",J911,0)</f>
        <v>0</v>
      </c>
      <c r="BG911" s="163">
        <f>IF(N911="zákl. prenesená",J911,0)</f>
        <v>0</v>
      </c>
      <c r="BH911" s="163">
        <f>IF(N911="zníž. prenesená",J911,0)</f>
        <v>0</v>
      </c>
      <c r="BI911" s="163">
        <f>IF(N911="nulová",J911,0)</f>
        <v>0</v>
      </c>
      <c r="BJ911" s="17" t="s">
        <v>81</v>
      </c>
      <c r="BK911" s="163">
        <f>ROUND(I911*H911,2)</f>
        <v>0</v>
      </c>
      <c r="BL911" s="17" t="s">
        <v>302</v>
      </c>
      <c r="BM911" s="162" t="s">
        <v>1362</v>
      </c>
    </row>
    <row r="912" spans="2:65" s="13" customFormat="1" x14ac:dyDescent="0.2">
      <c r="B912" s="171"/>
      <c r="D912" s="165" t="s">
        <v>169</v>
      </c>
      <c r="E912" s="172" t="s">
        <v>1</v>
      </c>
      <c r="F912" s="173" t="s">
        <v>77</v>
      </c>
      <c r="H912" s="174">
        <v>1</v>
      </c>
      <c r="I912" s="175"/>
      <c r="L912" s="171"/>
      <c r="M912" s="176"/>
      <c r="T912" s="177"/>
      <c r="W912" s="240"/>
      <c r="AT912" s="172" t="s">
        <v>169</v>
      </c>
      <c r="AU912" s="172" t="s">
        <v>81</v>
      </c>
      <c r="AV912" s="13" t="s">
        <v>81</v>
      </c>
      <c r="AW912" s="13" t="s">
        <v>29</v>
      </c>
      <c r="AX912" s="13" t="s">
        <v>77</v>
      </c>
      <c r="AY912" s="172" t="s">
        <v>162</v>
      </c>
    </row>
    <row r="913" spans="2:65" s="12" customFormat="1" ht="22.5" x14ac:dyDescent="0.2">
      <c r="B913" s="164"/>
      <c r="D913" s="165" t="s">
        <v>169</v>
      </c>
      <c r="E913" s="166" t="s">
        <v>1</v>
      </c>
      <c r="F913" s="167" t="s">
        <v>1363</v>
      </c>
      <c r="H913" s="166" t="s">
        <v>1</v>
      </c>
      <c r="I913" s="168"/>
      <c r="L913" s="164"/>
      <c r="M913" s="169"/>
      <c r="T913" s="170"/>
      <c r="W913" s="239"/>
      <c r="AT913" s="166" t="s">
        <v>169</v>
      </c>
      <c r="AU913" s="166" t="s">
        <v>81</v>
      </c>
      <c r="AV913" s="12" t="s">
        <v>77</v>
      </c>
      <c r="AW913" s="12" t="s">
        <v>29</v>
      </c>
      <c r="AX913" s="12" t="s">
        <v>72</v>
      </c>
      <c r="AY913" s="166" t="s">
        <v>162</v>
      </c>
    </row>
    <row r="914" spans="2:65" s="12" customFormat="1" ht="22.5" x14ac:dyDescent="0.2">
      <c r="B914" s="164"/>
      <c r="D914" s="165" t="s">
        <v>169</v>
      </c>
      <c r="E914" s="166" t="s">
        <v>1</v>
      </c>
      <c r="F914" s="167" t="s">
        <v>547</v>
      </c>
      <c r="H914" s="166" t="s">
        <v>1</v>
      </c>
      <c r="I914" s="168"/>
      <c r="L914" s="164"/>
      <c r="M914" s="169"/>
      <c r="T914" s="170"/>
      <c r="W914" s="239"/>
      <c r="AT914" s="166" t="s">
        <v>169</v>
      </c>
      <c r="AU914" s="166" t="s">
        <v>81</v>
      </c>
      <c r="AV914" s="12" t="s">
        <v>77</v>
      </c>
      <c r="AW914" s="12" t="s">
        <v>29</v>
      </c>
      <c r="AX914" s="12" t="s">
        <v>72</v>
      </c>
      <c r="AY914" s="166" t="s">
        <v>162</v>
      </c>
    </row>
    <row r="915" spans="2:65" s="12" customFormat="1" x14ac:dyDescent="0.2">
      <c r="B915" s="164"/>
      <c r="D915" s="165" t="s">
        <v>169</v>
      </c>
      <c r="E915" s="166" t="s">
        <v>1</v>
      </c>
      <c r="F915" s="167" t="s">
        <v>548</v>
      </c>
      <c r="H915" s="166" t="s">
        <v>1</v>
      </c>
      <c r="I915" s="168"/>
      <c r="L915" s="164"/>
      <c r="M915" s="169"/>
      <c r="T915" s="170"/>
      <c r="W915" s="239"/>
      <c r="AT915" s="166" t="s">
        <v>169</v>
      </c>
      <c r="AU915" s="166" t="s">
        <v>81</v>
      </c>
      <c r="AV915" s="12" t="s">
        <v>77</v>
      </c>
      <c r="AW915" s="12" t="s">
        <v>29</v>
      </c>
      <c r="AX915" s="12" t="s">
        <v>72</v>
      </c>
      <c r="AY915" s="166" t="s">
        <v>162</v>
      </c>
    </row>
    <row r="916" spans="2:65" s="12" customFormat="1" x14ac:dyDescent="0.2">
      <c r="B916" s="164"/>
      <c r="D916" s="165" t="s">
        <v>169</v>
      </c>
      <c r="E916" s="166" t="s">
        <v>1</v>
      </c>
      <c r="F916" s="167" t="s">
        <v>549</v>
      </c>
      <c r="H916" s="166" t="s">
        <v>1</v>
      </c>
      <c r="I916" s="168"/>
      <c r="L916" s="164"/>
      <c r="M916" s="169"/>
      <c r="T916" s="170"/>
      <c r="W916" s="239"/>
      <c r="AT916" s="166" t="s">
        <v>169</v>
      </c>
      <c r="AU916" s="166" t="s">
        <v>81</v>
      </c>
      <c r="AV916" s="12" t="s">
        <v>77</v>
      </c>
      <c r="AW916" s="12" t="s">
        <v>29</v>
      </c>
      <c r="AX916" s="12" t="s">
        <v>72</v>
      </c>
      <c r="AY916" s="166" t="s">
        <v>162</v>
      </c>
    </row>
    <row r="917" spans="2:65" s="12" customFormat="1" x14ac:dyDescent="0.2">
      <c r="B917" s="164"/>
      <c r="D917" s="165" t="s">
        <v>169</v>
      </c>
      <c r="E917" s="166" t="s">
        <v>1</v>
      </c>
      <c r="F917" s="167" t="s">
        <v>550</v>
      </c>
      <c r="H917" s="166" t="s">
        <v>1</v>
      </c>
      <c r="I917" s="168"/>
      <c r="L917" s="164"/>
      <c r="M917" s="169"/>
      <c r="T917" s="170"/>
      <c r="W917" s="239"/>
      <c r="AT917" s="166" t="s">
        <v>169</v>
      </c>
      <c r="AU917" s="166" t="s">
        <v>81</v>
      </c>
      <c r="AV917" s="12" t="s">
        <v>77</v>
      </c>
      <c r="AW917" s="12" t="s">
        <v>29</v>
      </c>
      <c r="AX917" s="12" t="s">
        <v>72</v>
      </c>
      <c r="AY917" s="166" t="s">
        <v>162</v>
      </c>
    </row>
    <row r="918" spans="2:65" s="12" customFormat="1" x14ac:dyDescent="0.2">
      <c r="B918" s="164"/>
      <c r="D918" s="165" t="s">
        <v>169</v>
      </c>
      <c r="E918" s="166" t="s">
        <v>1</v>
      </c>
      <c r="F918" s="167" t="s">
        <v>551</v>
      </c>
      <c r="H918" s="166" t="s">
        <v>1</v>
      </c>
      <c r="I918" s="168"/>
      <c r="L918" s="164"/>
      <c r="M918" s="169"/>
      <c r="T918" s="170"/>
      <c r="W918" s="239"/>
      <c r="AT918" s="166" t="s">
        <v>169</v>
      </c>
      <c r="AU918" s="166" t="s">
        <v>81</v>
      </c>
      <c r="AV918" s="12" t="s">
        <v>77</v>
      </c>
      <c r="AW918" s="12" t="s">
        <v>29</v>
      </c>
      <c r="AX918" s="12" t="s">
        <v>72</v>
      </c>
      <c r="AY918" s="166" t="s">
        <v>162</v>
      </c>
    </row>
    <row r="919" spans="2:65" s="12" customFormat="1" ht="22.5" x14ac:dyDescent="0.2">
      <c r="B919" s="164"/>
      <c r="D919" s="165" t="s">
        <v>169</v>
      </c>
      <c r="E919" s="166" t="s">
        <v>1</v>
      </c>
      <c r="F919" s="167" t="s">
        <v>1364</v>
      </c>
      <c r="H919" s="166" t="s">
        <v>1</v>
      </c>
      <c r="I919" s="168"/>
      <c r="L919" s="164"/>
      <c r="M919" s="169"/>
      <c r="T919" s="170"/>
      <c r="W919" s="239"/>
      <c r="AT919" s="166" t="s">
        <v>169</v>
      </c>
      <c r="AU919" s="166" t="s">
        <v>81</v>
      </c>
      <c r="AV919" s="12" t="s">
        <v>77</v>
      </c>
      <c r="AW919" s="12" t="s">
        <v>29</v>
      </c>
      <c r="AX919" s="12" t="s">
        <v>72</v>
      </c>
      <c r="AY919" s="166" t="s">
        <v>162</v>
      </c>
    </row>
    <row r="920" spans="2:65" s="12" customFormat="1" x14ac:dyDescent="0.2">
      <c r="B920" s="164"/>
      <c r="D920" s="165" t="s">
        <v>169</v>
      </c>
      <c r="E920" s="166" t="s">
        <v>1</v>
      </c>
      <c r="F920" s="167" t="s">
        <v>553</v>
      </c>
      <c r="H920" s="166" t="s">
        <v>1</v>
      </c>
      <c r="I920" s="168"/>
      <c r="L920" s="164"/>
      <c r="M920" s="169"/>
      <c r="T920" s="170"/>
      <c r="W920" s="239"/>
      <c r="AT920" s="166" t="s">
        <v>169</v>
      </c>
      <c r="AU920" s="166" t="s">
        <v>81</v>
      </c>
      <c r="AV920" s="12" t="s">
        <v>77</v>
      </c>
      <c r="AW920" s="12" t="s">
        <v>29</v>
      </c>
      <c r="AX920" s="12" t="s">
        <v>72</v>
      </c>
      <c r="AY920" s="166" t="s">
        <v>162</v>
      </c>
    </row>
    <row r="921" spans="2:65" s="12" customFormat="1" ht="22.5" x14ac:dyDescent="0.2">
      <c r="B921" s="164"/>
      <c r="D921" s="165" t="s">
        <v>169</v>
      </c>
      <c r="E921" s="166" t="s">
        <v>1</v>
      </c>
      <c r="F921" s="167" t="s">
        <v>860</v>
      </c>
      <c r="H921" s="166" t="s">
        <v>1</v>
      </c>
      <c r="I921" s="168"/>
      <c r="L921" s="164"/>
      <c r="M921" s="169"/>
      <c r="T921" s="170"/>
      <c r="W921" s="239"/>
      <c r="AT921" s="166" t="s">
        <v>169</v>
      </c>
      <c r="AU921" s="166" t="s">
        <v>81</v>
      </c>
      <c r="AV921" s="12" t="s">
        <v>77</v>
      </c>
      <c r="AW921" s="12" t="s">
        <v>29</v>
      </c>
      <c r="AX921" s="12" t="s">
        <v>72</v>
      </c>
      <c r="AY921" s="166" t="s">
        <v>162</v>
      </c>
    </row>
    <row r="922" spans="2:65" s="12" customFormat="1" ht="22.5" x14ac:dyDescent="0.2">
      <c r="B922" s="164"/>
      <c r="D922" s="165" t="s">
        <v>169</v>
      </c>
      <c r="E922" s="166" t="s">
        <v>1</v>
      </c>
      <c r="F922" s="167" t="s">
        <v>853</v>
      </c>
      <c r="H922" s="166" t="s">
        <v>1</v>
      </c>
      <c r="I922" s="168"/>
      <c r="L922" s="164"/>
      <c r="M922" s="169"/>
      <c r="T922" s="170"/>
      <c r="W922" s="239"/>
      <c r="AT922" s="166" t="s">
        <v>169</v>
      </c>
      <c r="AU922" s="166" t="s">
        <v>81</v>
      </c>
      <c r="AV922" s="12" t="s">
        <v>77</v>
      </c>
      <c r="AW922" s="12" t="s">
        <v>29</v>
      </c>
      <c r="AX922" s="12" t="s">
        <v>72</v>
      </c>
      <c r="AY922" s="166" t="s">
        <v>162</v>
      </c>
    </row>
    <row r="923" spans="2:65" s="12" customFormat="1" x14ac:dyDescent="0.2">
      <c r="B923" s="164"/>
      <c r="D923" s="165" t="s">
        <v>169</v>
      </c>
      <c r="E923" s="166" t="s">
        <v>1</v>
      </c>
      <c r="F923" s="167" t="s">
        <v>556</v>
      </c>
      <c r="H923" s="166" t="s">
        <v>1</v>
      </c>
      <c r="I923" s="168"/>
      <c r="L923" s="164"/>
      <c r="M923" s="169"/>
      <c r="T923" s="170"/>
      <c r="W923" s="239"/>
      <c r="AT923" s="166" t="s">
        <v>169</v>
      </c>
      <c r="AU923" s="166" t="s">
        <v>81</v>
      </c>
      <c r="AV923" s="12" t="s">
        <v>77</v>
      </c>
      <c r="AW923" s="12" t="s">
        <v>29</v>
      </c>
      <c r="AX923" s="12" t="s">
        <v>72</v>
      </c>
      <c r="AY923" s="166" t="s">
        <v>162</v>
      </c>
    </row>
    <row r="924" spans="2:65" s="12" customFormat="1" x14ac:dyDescent="0.2">
      <c r="B924" s="164"/>
      <c r="D924" s="165" t="s">
        <v>169</v>
      </c>
      <c r="E924" s="166" t="s">
        <v>1</v>
      </c>
      <c r="F924" s="167" t="s">
        <v>557</v>
      </c>
      <c r="H924" s="166" t="s">
        <v>1</v>
      </c>
      <c r="I924" s="168"/>
      <c r="L924" s="164"/>
      <c r="M924" s="169"/>
      <c r="T924" s="170"/>
      <c r="W924" s="239"/>
      <c r="AT924" s="166" t="s">
        <v>169</v>
      </c>
      <c r="AU924" s="166" t="s">
        <v>81</v>
      </c>
      <c r="AV924" s="12" t="s">
        <v>77</v>
      </c>
      <c r="AW924" s="12" t="s">
        <v>29</v>
      </c>
      <c r="AX924" s="12" t="s">
        <v>72</v>
      </c>
      <c r="AY924" s="166" t="s">
        <v>162</v>
      </c>
    </row>
    <row r="925" spans="2:65" s="12" customFormat="1" x14ac:dyDescent="0.2">
      <c r="B925" s="164"/>
      <c r="D925" s="165" t="s">
        <v>169</v>
      </c>
      <c r="E925" s="166" t="s">
        <v>1</v>
      </c>
      <c r="F925" s="167" t="s">
        <v>558</v>
      </c>
      <c r="H925" s="166" t="s">
        <v>1</v>
      </c>
      <c r="I925" s="168"/>
      <c r="L925" s="164"/>
      <c r="M925" s="169"/>
      <c r="T925" s="170"/>
      <c r="W925" s="239"/>
      <c r="AT925" s="166" t="s">
        <v>169</v>
      </c>
      <c r="AU925" s="166" t="s">
        <v>81</v>
      </c>
      <c r="AV925" s="12" t="s">
        <v>77</v>
      </c>
      <c r="AW925" s="12" t="s">
        <v>29</v>
      </c>
      <c r="AX925" s="12" t="s">
        <v>72</v>
      </c>
      <c r="AY925" s="166" t="s">
        <v>162</v>
      </c>
    </row>
    <row r="926" spans="2:65" s="12" customFormat="1" x14ac:dyDescent="0.2">
      <c r="B926" s="164"/>
      <c r="D926" s="165" t="s">
        <v>169</v>
      </c>
      <c r="E926" s="166" t="s">
        <v>1</v>
      </c>
      <c r="F926" s="167" t="s">
        <v>559</v>
      </c>
      <c r="H926" s="166" t="s">
        <v>1</v>
      </c>
      <c r="I926" s="168"/>
      <c r="L926" s="164"/>
      <c r="M926" s="169"/>
      <c r="T926" s="170"/>
      <c r="W926" s="239"/>
      <c r="AT926" s="166" t="s">
        <v>169</v>
      </c>
      <c r="AU926" s="166" t="s">
        <v>81</v>
      </c>
      <c r="AV926" s="12" t="s">
        <v>77</v>
      </c>
      <c r="AW926" s="12" t="s">
        <v>29</v>
      </c>
      <c r="AX926" s="12" t="s">
        <v>72</v>
      </c>
      <c r="AY926" s="166" t="s">
        <v>162</v>
      </c>
    </row>
    <row r="927" spans="2:65" s="12" customFormat="1" ht="22.5" x14ac:dyDescent="0.2">
      <c r="B927" s="164"/>
      <c r="D927" s="165" t="s">
        <v>169</v>
      </c>
      <c r="E927" s="166" t="s">
        <v>1</v>
      </c>
      <c r="F927" s="167" t="s">
        <v>560</v>
      </c>
      <c r="H927" s="166" t="s">
        <v>1</v>
      </c>
      <c r="I927" s="168"/>
      <c r="L927" s="164"/>
      <c r="M927" s="169"/>
      <c r="T927" s="170"/>
      <c r="W927" s="239"/>
      <c r="AT927" s="166" t="s">
        <v>169</v>
      </c>
      <c r="AU927" s="166" t="s">
        <v>81</v>
      </c>
      <c r="AV927" s="12" t="s">
        <v>77</v>
      </c>
      <c r="AW927" s="12" t="s">
        <v>29</v>
      </c>
      <c r="AX927" s="12" t="s">
        <v>72</v>
      </c>
      <c r="AY927" s="166" t="s">
        <v>162</v>
      </c>
    </row>
    <row r="928" spans="2:65" s="1" customFormat="1" ht="49.15" customHeight="1" x14ac:dyDescent="0.2">
      <c r="B928" s="121"/>
      <c r="C928" s="151" t="s">
        <v>1365</v>
      </c>
      <c r="D928" s="151" t="s">
        <v>164</v>
      </c>
      <c r="E928" s="152" t="s">
        <v>562</v>
      </c>
      <c r="F928" s="153" t="s">
        <v>1366</v>
      </c>
      <c r="G928" s="154" t="s">
        <v>340</v>
      </c>
      <c r="H928" s="155">
        <v>86</v>
      </c>
      <c r="I928" s="156"/>
      <c r="J928" s="157">
        <f>ROUND(I928*H928,2)</f>
        <v>0</v>
      </c>
      <c r="K928" s="158"/>
      <c r="L928" s="32"/>
      <c r="M928" s="159" t="s">
        <v>1</v>
      </c>
      <c r="N928" s="120" t="s">
        <v>38</v>
      </c>
      <c r="P928" s="160">
        <f>O928*H928</f>
        <v>0</v>
      </c>
      <c r="Q928" s="160">
        <v>0</v>
      </c>
      <c r="R928" s="160">
        <f>Q928*H928</f>
        <v>0</v>
      </c>
      <c r="S928" s="160">
        <v>0</v>
      </c>
      <c r="T928" s="161">
        <f>S928*H928</f>
        <v>0</v>
      </c>
      <c r="W928" s="262"/>
      <c r="AR928" s="162" t="s">
        <v>302</v>
      </c>
      <c r="AT928" s="162" t="s">
        <v>164</v>
      </c>
      <c r="AU928" s="162" t="s">
        <v>81</v>
      </c>
      <c r="AY928" s="17" t="s">
        <v>162</v>
      </c>
      <c r="BE928" s="163">
        <f>IF(N928="základná",J928,0)</f>
        <v>0</v>
      </c>
      <c r="BF928" s="163">
        <f>IF(N928="znížená",J928,0)</f>
        <v>0</v>
      </c>
      <c r="BG928" s="163">
        <f>IF(N928="zákl. prenesená",J928,0)</f>
        <v>0</v>
      </c>
      <c r="BH928" s="163">
        <f>IF(N928="zníž. prenesená",J928,0)</f>
        <v>0</v>
      </c>
      <c r="BI928" s="163">
        <f>IF(N928="nulová",J928,0)</f>
        <v>0</v>
      </c>
      <c r="BJ928" s="17" t="s">
        <v>81</v>
      </c>
      <c r="BK928" s="163">
        <f>ROUND(I928*H928,2)</f>
        <v>0</v>
      </c>
      <c r="BL928" s="17" t="s">
        <v>302</v>
      </c>
      <c r="BM928" s="162" t="s">
        <v>1367</v>
      </c>
    </row>
    <row r="929" spans="2:51" s="13" customFormat="1" x14ac:dyDescent="0.2">
      <c r="B929" s="171"/>
      <c r="D929" s="165" t="s">
        <v>169</v>
      </c>
      <c r="E929" s="172" t="s">
        <v>1</v>
      </c>
      <c r="F929" s="173" t="s">
        <v>1348</v>
      </c>
      <c r="H929" s="174">
        <v>86</v>
      </c>
      <c r="I929" s="175"/>
      <c r="L929" s="171"/>
      <c r="M929" s="176"/>
      <c r="T929" s="177"/>
      <c r="W929" s="240"/>
      <c r="AT929" s="172" t="s">
        <v>169</v>
      </c>
      <c r="AU929" s="172" t="s">
        <v>81</v>
      </c>
      <c r="AV929" s="13" t="s">
        <v>81</v>
      </c>
      <c r="AW929" s="13" t="s">
        <v>29</v>
      </c>
      <c r="AX929" s="13" t="s">
        <v>77</v>
      </c>
      <c r="AY929" s="172" t="s">
        <v>162</v>
      </c>
    </row>
    <row r="930" spans="2:51" s="12" customFormat="1" ht="22.5" x14ac:dyDescent="0.2">
      <c r="B930" s="164"/>
      <c r="D930" s="165" t="s">
        <v>169</v>
      </c>
      <c r="E930" s="166" t="s">
        <v>1</v>
      </c>
      <c r="F930" s="167" t="s">
        <v>1368</v>
      </c>
      <c r="H930" s="166" t="s">
        <v>1</v>
      </c>
      <c r="I930" s="168"/>
      <c r="L930" s="164"/>
      <c r="M930" s="169"/>
      <c r="T930" s="170"/>
      <c r="W930" s="239"/>
      <c r="AT930" s="166" t="s">
        <v>169</v>
      </c>
      <c r="AU930" s="166" t="s">
        <v>81</v>
      </c>
      <c r="AV930" s="12" t="s">
        <v>77</v>
      </c>
      <c r="AW930" s="12" t="s">
        <v>29</v>
      </c>
      <c r="AX930" s="12" t="s">
        <v>72</v>
      </c>
      <c r="AY930" s="166" t="s">
        <v>162</v>
      </c>
    </row>
    <row r="931" spans="2:51" s="12" customFormat="1" ht="22.5" x14ac:dyDescent="0.2">
      <c r="B931" s="164"/>
      <c r="D931" s="165" t="s">
        <v>169</v>
      </c>
      <c r="E931" s="166" t="s">
        <v>1</v>
      </c>
      <c r="F931" s="167" t="s">
        <v>547</v>
      </c>
      <c r="H931" s="166" t="s">
        <v>1</v>
      </c>
      <c r="I931" s="168"/>
      <c r="L931" s="164"/>
      <c r="M931" s="169"/>
      <c r="T931" s="170"/>
      <c r="W931" s="239"/>
      <c r="AT931" s="166" t="s">
        <v>169</v>
      </c>
      <c r="AU931" s="166" t="s">
        <v>81</v>
      </c>
      <c r="AV931" s="12" t="s">
        <v>77</v>
      </c>
      <c r="AW931" s="12" t="s">
        <v>29</v>
      </c>
      <c r="AX931" s="12" t="s">
        <v>72</v>
      </c>
      <c r="AY931" s="166" t="s">
        <v>162</v>
      </c>
    </row>
    <row r="932" spans="2:51" s="12" customFormat="1" x14ac:dyDescent="0.2">
      <c r="B932" s="164"/>
      <c r="D932" s="165" t="s">
        <v>169</v>
      </c>
      <c r="E932" s="166" t="s">
        <v>1</v>
      </c>
      <c r="F932" s="167" t="s">
        <v>548</v>
      </c>
      <c r="H932" s="166" t="s">
        <v>1</v>
      </c>
      <c r="I932" s="168"/>
      <c r="L932" s="164"/>
      <c r="M932" s="169"/>
      <c r="T932" s="170"/>
      <c r="W932" s="239"/>
      <c r="AT932" s="166" t="s">
        <v>169</v>
      </c>
      <c r="AU932" s="166" t="s">
        <v>81</v>
      </c>
      <c r="AV932" s="12" t="s">
        <v>77</v>
      </c>
      <c r="AW932" s="12" t="s">
        <v>29</v>
      </c>
      <c r="AX932" s="12" t="s">
        <v>72</v>
      </c>
      <c r="AY932" s="166" t="s">
        <v>162</v>
      </c>
    </row>
    <row r="933" spans="2:51" s="12" customFormat="1" x14ac:dyDescent="0.2">
      <c r="B933" s="164"/>
      <c r="D933" s="165" t="s">
        <v>169</v>
      </c>
      <c r="E933" s="166" t="s">
        <v>1</v>
      </c>
      <c r="F933" s="167" t="s">
        <v>549</v>
      </c>
      <c r="H933" s="166" t="s">
        <v>1</v>
      </c>
      <c r="I933" s="168"/>
      <c r="L933" s="164"/>
      <c r="M933" s="169"/>
      <c r="T933" s="170"/>
      <c r="W933" s="239"/>
      <c r="AT933" s="166" t="s">
        <v>169</v>
      </c>
      <c r="AU933" s="166" t="s">
        <v>81</v>
      </c>
      <c r="AV933" s="12" t="s">
        <v>77</v>
      </c>
      <c r="AW933" s="12" t="s">
        <v>29</v>
      </c>
      <c r="AX933" s="12" t="s">
        <v>72</v>
      </c>
      <c r="AY933" s="166" t="s">
        <v>162</v>
      </c>
    </row>
    <row r="934" spans="2:51" s="12" customFormat="1" x14ac:dyDescent="0.2">
      <c r="B934" s="164"/>
      <c r="D934" s="165" t="s">
        <v>169</v>
      </c>
      <c r="E934" s="166" t="s">
        <v>1</v>
      </c>
      <c r="F934" s="167" t="s">
        <v>550</v>
      </c>
      <c r="H934" s="166" t="s">
        <v>1</v>
      </c>
      <c r="I934" s="168"/>
      <c r="L934" s="164"/>
      <c r="M934" s="169"/>
      <c r="T934" s="170"/>
      <c r="W934" s="239"/>
      <c r="AT934" s="166" t="s">
        <v>169</v>
      </c>
      <c r="AU934" s="166" t="s">
        <v>81</v>
      </c>
      <c r="AV934" s="12" t="s">
        <v>77</v>
      </c>
      <c r="AW934" s="12" t="s">
        <v>29</v>
      </c>
      <c r="AX934" s="12" t="s">
        <v>72</v>
      </c>
      <c r="AY934" s="166" t="s">
        <v>162</v>
      </c>
    </row>
    <row r="935" spans="2:51" s="12" customFormat="1" x14ac:dyDescent="0.2">
      <c r="B935" s="164"/>
      <c r="D935" s="165" t="s">
        <v>169</v>
      </c>
      <c r="E935" s="166" t="s">
        <v>1</v>
      </c>
      <c r="F935" s="167" t="s">
        <v>551</v>
      </c>
      <c r="H935" s="166" t="s">
        <v>1</v>
      </c>
      <c r="I935" s="168"/>
      <c r="L935" s="164"/>
      <c r="M935" s="169"/>
      <c r="T935" s="170"/>
      <c r="W935" s="239"/>
      <c r="AT935" s="166" t="s">
        <v>169</v>
      </c>
      <c r="AU935" s="166" t="s">
        <v>81</v>
      </c>
      <c r="AV935" s="12" t="s">
        <v>77</v>
      </c>
      <c r="AW935" s="12" t="s">
        <v>29</v>
      </c>
      <c r="AX935" s="12" t="s">
        <v>72</v>
      </c>
      <c r="AY935" s="166" t="s">
        <v>162</v>
      </c>
    </row>
    <row r="936" spans="2:51" s="12" customFormat="1" ht="22.5" x14ac:dyDescent="0.2">
      <c r="B936" s="164"/>
      <c r="D936" s="165" t="s">
        <v>169</v>
      </c>
      <c r="E936" s="166" t="s">
        <v>1</v>
      </c>
      <c r="F936" s="167" t="s">
        <v>552</v>
      </c>
      <c r="H936" s="166" t="s">
        <v>1</v>
      </c>
      <c r="I936" s="168"/>
      <c r="L936" s="164"/>
      <c r="M936" s="169"/>
      <c r="T936" s="170"/>
      <c r="W936" s="239"/>
      <c r="AT936" s="166" t="s">
        <v>169</v>
      </c>
      <c r="AU936" s="166" t="s">
        <v>81</v>
      </c>
      <c r="AV936" s="12" t="s">
        <v>77</v>
      </c>
      <c r="AW936" s="12" t="s">
        <v>29</v>
      </c>
      <c r="AX936" s="12" t="s">
        <v>72</v>
      </c>
      <c r="AY936" s="166" t="s">
        <v>162</v>
      </c>
    </row>
    <row r="937" spans="2:51" s="12" customFormat="1" x14ac:dyDescent="0.2">
      <c r="B937" s="164"/>
      <c r="D937" s="165" t="s">
        <v>169</v>
      </c>
      <c r="E937" s="166" t="s">
        <v>1</v>
      </c>
      <c r="F937" s="167" t="s">
        <v>553</v>
      </c>
      <c r="H937" s="166" t="s">
        <v>1</v>
      </c>
      <c r="I937" s="168"/>
      <c r="L937" s="164"/>
      <c r="M937" s="169"/>
      <c r="T937" s="170"/>
      <c r="W937" s="239"/>
      <c r="AT937" s="166" t="s">
        <v>169</v>
      </c>
      <c r="AU937" s="166" t="s">
        <v>81</v>
      </c>
      <c r="AV937" s="12" t="s">
        <v>77</v>
      </c>
      <c r="AW937" s="12" t="s">
        <v>29</v>
      </c>
      <c r="AX937" s="12" t="s">
        <v>72</v>
      </c>
      <c r="AY937" s="166" t="s">
        <v>162</v>
      </c>
    </row>
    <row r="938" spans="2:51" s="12" customFormat="1" ht="22.5" x14ac:dyDescent="0.2">
      <c r="B938" s="164"/>
      <c r="D938" s="165" t="s">
        <v>169</v>
      </c>
      <c r="E938" s="166" t="s">
        <v>1</v>
      </c>
      <c r="F938" s="167" t="s">
        <v>860</v>
      </c>
      <c r="H938" s="166" t="s">
        <v>1</v>
      </c>
      <c r="I938" s="168"/>
      <c r="L938" s="164"/>
      <c r="M938" s="169"/>
      <c r="T938" s="170"/>
      <c r="W938" s="239"/>
      <c r="AT938" s="166" t="s">
        <v>169</v>
      </c>
      <c r="AU938" s="166" t="s">
        <v>81</v>
      </c>
      <c r="AV938" s="12" t="s">
        <v>77</v>
      </c>
      <c r="AW938" s="12" t="s">
        <v>29</v>
      </c>
      <c r="AX938" s="12" t="s">
        <v>72</v>
      </c>
      <c r="AY938" s="166" t="s">
        <v>162</v>
      </c>
    </row>
    <row r="939" spans="2:51" s="12" customFormat="1" ht="22.5" x14ac:dyDescent="0.2">
      <c r="B939" s="164"/>
      <c r="D939" s="165" t="s">
        <v>169</v>
      </c>
      <c r="E939" s="166" t="s">
        <v>1</v>
      </c>
      <c r="F939" s="167" t="s">
        <v>853</v>
      </c>
      <c r="H939" s="166" t="s">
        <v>1</v>
      </c>
      <c r="I939" s="168"/>
      <c r="L939" s="164"/>
      <c r="M939" s="169"/>
      <c r="T939" s="170"/>
      <c r="W939" s="239"/>
      <c r="AT939" s="166" t="s">
        <v>169</v>
      </c>
      <c r="AU939" s="166" t="s">
        <v>81</v>
      </c>
      <c r="AV939" s="12" t="s">
        <v>77</v>
      </c>
      <c r="AW939" s="12" t="s">
        <v>29</v>
      </c>
      <c r="AX939" s="12" t="s">
        <v>72</v>
      </c>
      <c r="AY939" s="166" t="s">
        <v>162</v>
      </c>
    </row>
    <row r="940" spans="2:51" s="12" customFormat="1" x14ac:dyDescent="0.2">
      <c r="B940" s="164"/>
      <c r="D940" s="165" t="s">
        <v>169</v>
      </c>
      <c r="E940" s="166" t="s">
        <v>1</v>
      </c>
      <c r="F940" s="167" t="s">
        <v>556</v>
      </c>
      <c r="H940" s="166" t="s">
        <v>1</v>
      </c>
      <c r="I940" s="168"/>
      <c r="L940" s="164"/>
      <c r="M940" s="169"/>
      <c r="T940" s="170"/>
      <c r="W940" s="239"/>
      <c r="AT940" s="166" t="s">
        <v>169</v>
      </c>
      <c r="AU940" s="166" t="s">
        <v>81</v>
      </c>
      <c r="AV940" s="12" t="s">
        <v>77</v>
      </c>
      <c r="AW940" s="12" t="s">
        <v>29</v>
      </c>
      <c r="AX940" s="12" t="s">
        <v>72</v>
      </c>
      <c r="AY940" s="166" t="s">
        <v>162</v>
      </c>
    </row>
    <row r="941" spans="2:51" s="12" customFormat="1" x14ac:dyDescent="0.2">
      <c r="B941" s="164"/>
      <c r="D941" s="165" t="s">
        <v>169</v>
      </c>
      <c r="E941" s="166" t="s">
        <v>1</v>
      </c>
      <c r="F941" s="167" t="s">
        <v>557</v>
      </c>
      <c r="H941" s="166" t="s">
        <v>1</v>
      </c>
      <c r="I941" s="168"/>
      <c r="L941" s="164"/>
      <c r="M941" s="169"/>
      <c r="T941" s="170"/>
      <c r="W941" s="239"/>
      <c r="AT941" s="166" t="s">
        <v>169</v>
      </c>
      <c r="AU941" s="166" t="s">
        <v>81</v>
      </c>
      <c r="AV941" s="12" t="s">
        <v>77</v>
      </c>
      <c r="AW941" s="12" t="s">
        <v>29</v>
      </c>
      <c r="AX941" s="12" t="s">
        <v>72</v>
      </c>
      <c r="AY941" s="166" t="s">
        <v>162</v>
      </c>
    </row>
    <row r="942" spans="2:51" s="12" customFormat="1" x14ac:dyDescent="0.2">
      <c r="B942" s="164"/>
      <c r="D942" s="165" t="s">
        <v>169</v>
      </c>
      <c r="E942" s="166" t="s">
        <v>1</v>
      </c>
      <c r="F942" s="167" t="s">
        <v>558</v>
      </c>
      <c r="H942" s="166" t="s">
        <v>1</v>
      </c>
      <c r="I942" s="168"/>
      <c r="L942" s="164"/>
      <c r="M942" s="169"/>
      <c r="T942" s="170"/>
      <c r="W942" s="239"/>
      <c r="AT942" s="166" t="s">
        <v>169</v>
      </c>
      <c r="AU942" s="166" t="s">
        <v>81</v>
      </c>
      <c r="AV942" s="12" t="s">
        <v>77</v>
      </c>
      <c r="AW942" s="12" t="s">
        <v>29</v>
      </c>
      <c r="AX942" s="12" t="s">
        <v>72</v>
      </c>
      <c r="AY942" s="166" t="s">
        <v>162</v>
      </c>
    </row>
    <row r="943" spans="2:51" s="12" customFormat="1" x14ac:dyDescent="0.2">
      <c r="B943" s="164"/>
      <c r="D943" s="165" t="s">
        <v>169</v>
      </c>
      <c r="E943" s="166" t="s">
        <v>1</v>
      </c>
      <c r="F943" s="167" t="s">
        <v>559</v>
      </c>
      <c r="H943" s="166" t="s">
        <v>1</v>
      </c>
      <c r="I943" s="168"/>
      <c r="L943" s="164"/>
      <c r="M943" s="169"/>
      <c r="T943" s="170"/>
      <c r="W943" s="239"/>
      <c r="AT943" s="166" t="s">
        <v>169</v>
      </c>
      <c r="AU943" s="166" t="s">
        <v>81</v>
      </c>
      <c r="AV943" s="12" t="s">
        <v>77</v>
      </c>
      <c r="AW943" s="12" t="s">
        <v>29</v>
      </c>
      <c r="AX943" s="12" t="s">
        <v>72</v>
      </c>
      <c r="AY943" s="166" t="s">
        <v>162</v>
      </c>
    </row>
    <row r="944" spans="2:51" s="12" customFormat="1" ht="22.5" x14ac:dyDescent="0.2">
      <c r="B944" s="164"/>
      <c r="D944" s="165" t="s">
        <v>169</v>
      </c>
      <c r="E944" s="166" t="s">
        <v>1</v>
      </c>
      <c r="F944" s="167" t="s">
        <v>560</v>
      </c>
      <c r="H944" s="166" t="s">
        <v>1</v>
      </c>
      <c r="I944" s="168"/>
      <c r="L944" s="164"/>
      <c r="M944" s="169"/>
      <c r="T944" s="170"/>
      <c r="W944" s="239"/>
      <c r="AT944" s="166" t="s">
        <v>169</v>
      </c>
      <c r="AU944" s="166" t="s">
        <v>81</v>
      </c>
      <c r="AV944" s="12" t="s">
        <v>77</v>
      </c>
      <c r="AW944" s="12" t="s">
        <v>29</v>
      </c>
      <c r="AX944" s="12" t="s">
        <v>72</v>
      </c>
      <c r="AY944" s="166" t="s">
        <v>162</v>
      </c>
    </row>
    <row r="945" spans="2:65" s="1" customFormat="1" ht="49.15" customHeight="1" x14ac:dyDescent="0.2">
      <c r="B945" s="121"/>
      <c r="C945" s="151" t="s">
        <v>1369</v>
      </c>
      <c r="D945" s="151" t="s">
        <v>164</v>
      </c>
      <c r="E945" s="152" t="s">
        <v>1370</v>
      </c>
      <c r="F945" s="153" t="s">
        <v>1371</v>
      </c>
      <c r="G945" s="154" t="s">
        <v>340</v>
      </c>
      <c r="H945" s="155">
        <v>2</v>
      </c>
      <c r="I945" s="156"/>
      <c r="J945" s="157">
        <f>ROUND(I945*H945,2)</f>
        <v>0</v>
      </c>
      <c r="K945" s="158"/>
      <c r="L945" s="32"/>
      <c r="M945" s="159" t="s">
        <v>1</v>
      </c>
      <c r="N945" s="120" t="s">
        <v>38</v>
      </c>
      <c r="P945" s="160">
        <f>O945*H945</f>
        <v>0</v>
      </c>
      <c r="Q945" s="160">
        <v>0</v>
      </c>
      <c r="R945" s="160">
        <f>Q945*H945</f>
        <v>0</v>
      </c>
      <c r="S945" s="160">
        <v>0</v>
      </c>
      <c r="T945" s="161">
        <f>S945*H945</f>
        <v>0</v>
      </c>
      <c r="W945" s="262"/>
      <c r="AR945" s="162" t="s">
        <v>302</v>
      </c>
      <c r="AT945" s="162" t="s">
        <v>164</v>
      </c>
      <c r="AU945" s="162" t="s">
        <v>81</v>
      </c>
      <c r="AY945" s="17" t="s">
        <v>162</v>
      </c>
      <c r="BE945" s="163">
        <f>IF(N945="základná",J945,0)</f>
        <v>0</v>
      </c>
      <c r="BF945" s="163">
        <f>IF(N945="znížená",J945,0)</f>
        <v>0</v>
      </c>
      <c r="BG945" s="163">
        <f>IF(N945="zákl. prenesená",J945,0)</f>
        <v>0</v>
      </c>
      <c r="BH945" s="163">
        <f>IF(N945="zníž. prenesená",J945,0)</f>
        <v>0</v>
      </c>
      <c r="BI945" s="163">
        <f>IF(N945="nulová",J945,0)</f>
        <v>0</v>
      </c>
      <c r="BJ945" s="17" t="s">
        <v>81</v>
      </c>
      <c r="BK945" s="163">
        <f>ROUND(I945*H945,2)</f>
        <v>0</v>
      </c>
      <c r="BL945" s="17" t="s">
        <v>302</v>
      </c>
      <c r="BM945" s="162" t="s">
        <v>1372</v>
      </c>
    </row>
    <row r="946" spans="2:65" s="13" customFormat="1" x14ac:dyDescent="0.2">
      <c r="B946" s="171"/>
      <c r="D946" s="165" t="s">
        <v>169</v>
      </c>
      <c r="E946" s="172" t="s">
        <v>1</v>
      </c>
      <c r="F946" s="173" t="s">
        <v>81</v>
      </c>
      <c r="H946" s="174">
        <v>2</v>
      </c>
      <c r="I946" s="175"/>
      <c r="L946" s="171"/>
      <c r="M946" s="176"/>
      <c r="T946" s="177"/>
      <c r="W946" s="240"/>
      <c r="AT946" s="172" t="s">
        <v>169</v>
      </c>
      <c r="AU946" s="172" t="s">
        <v>81</v>
      </c>
      <c r="AV946" s="13" t="s">
        <v>81</v>
      </c>
      <c r="AW946" s="13" t="s">
        <v>29</v>
      </c>
      <c r="AX946" s="13" t="s">
        <v>77</v>
      </c>
      <c r="AY946" s="172" t="s">
        <v>162</v>
      </c>
    </row>
    <row r="947" spans="2:65" s="12" customFormat="1" ht="22.5" x14ac:dyDescent="0.2">
      <c r="B947" s="164"/>
      <c r="D947" s="165" t="s">
        <v>169</v>
      </c>
      <c r="E947" s="166" t="s">
        <v>1</v>
      </c>
      <c r="F947" s="167" t="s">
        <v>1368</v>
      </c>
      <c r="H947" s="166" t="s">
        <v>1</v>
      </c>
      <c r="I947" s="168"/>
      <c r="L947" s="164"/>
      <c r="M947" s="169"/>
      <c r="T947" s="170"/>
      <c r="W947" s="239"/>
      <c r="AT947" s="166" t="s">
        <v>169</v>
      </c>
      <c r="AU947" s="166" t="s">
        <v>81</v>
      </c>
      <c r="AV947" s="12" t="s">
        <v>77</v>
      </c>
      <c r="AW947" s="12" t="s">
        <v>29</v>
      </c>
      <c r="AX947" s="12" t="s">
        <v>72</v>
      </c>
      <c r="AY947" s="166" t="s">
        <v>162</v>
      </c>
    </row>
    <row r="948" spans="2:65" s="12" customFormat="1" ht="22.5" x14ac:dyDescent="0.2">
      <c r="B948" s="164"/>
      <c r="D948" s="165" t="s">
        <v>169</v>
      </c>
      <c r="E948" s="166" t="s">
        <v>1</v>
      </c>
      <c r="F948" s="167" t="s">
        <v>547</v>
      </c>
      <c r="H948" s="166" t="s">
        <v>1</v>
      </c>
      <c r="I948" s="168"/>
      <c r="L948" s="164"/>
      <c r="M948" s="169"/>
      <c r="T948" s="170"/>
      <c r="W948" s="239"/>
      <c r="AT948" s="166" t="s">
        <v>169</v>
      </c>
      <c r="AU948" s="166" t="s">
        <v>81</v>
      </c>
      <c r="AV948" s="12" t="s">
        <v>77</v>
      </c>
      <c r="AW948" s="12" t="s">
        <v>29</v>
      </c>
      <c r="AX948" s="12" t="s">
        <v>72</v>
      </c>
      <c r="AY948" s="166" t="s">
        <v>162</v>
      </c>
    </row>
    <row r="949" spans="2:65" s="12" customFormat="1" x14ac:dyDescent="0.2">
      <c r="B949" s="164"/>
      <c r="D949" s="165" t="s">
        <v>169</v>
      </c>
      <c r="E949" s="166" t="s">
        <v>1</v>
      </c>
      <c r="F949" s="167" t="s">
        <v>548</v>
      </c>
      <c r="H949" s="166" t="s">
        <v>1</v>
      </c>
      <c r="I949" s="168"/>
      <c r="L949" s="164"/>
      <c r="M949" s="169"/>
      <c r="T949" s="170"/>
      <c r="W949" s="239"/>
      <c r="AT949" s="166" t="s">
        <v>169</v>
      </c>
      <c r="AU949" s="166" t="s">
        <v>81</v>
      </c>
      <c r="AV949" s="12" t="s">
        <v>77</v>
      </c>
      <c r="AW949" s="12" t="s">
        <v>29</v>
      </c>
      <c r="AX949" s="12" t="s">
        <v>72</v>
      </c>
      <c r="AY949" s="166" t="s">
        <v>162</v>
      </c>
    </row>
    <row r="950" spans="2:65" s="12" customFormat="1" x14ac:dyDescent="0.2">
      <c r="B950" s="164"/>
      <c r="D950" s="165" t="s">
        <v>169</v>
      </c>
      <c r="E950" s="166" t="s">
        <v>1</v>
      </c>
      <c r="F950" s="167" t="s">
        <v>549</v>
      </c>
      <c r="H950" s="166" t="s">
        <v>1</v>
      </c>
      <c r="I950" s="168"/>
      <c r="L950" s="164"/>
      <c r="M950" s="169"/>
      <c r="T950" s="170"/>
      <c r="W950" s="239"/>
      <c r="AT950" s="166" t="s">
        <v>169</v>
      </c>
      <c r="AU950" s="166" t="s">
        <v>81</v>
      </c>
      <c r="AV950" s="12" t="s">
        <v>77</v>
      </c>
      <c r="AW950" s="12" t="s">
        <v>29</v>
      </c>
      <c r="AX950" s="12" t="s">
        <v>72</v>
      </c>
      <c r="AY950" s="166" t="s">
        <v>162</v>
      </c>
    </row>
    <row r="951" spans="2:65" s="12" customFormat="1" x14ac:dyDescent="0.2">
      <c r="B951" s="164"/>
      <c r="D951" s="165" t="s">
        <v>169</v>
      </c>
      <c r="E951" s="166" t="s">
        <v>1</v>
      </c>
      <c r="F951" s="167" t="s">
        <v>550</v>
      </c>
      <c r="H951" s="166" t="s">
        <v>1</v>
      </c>
      <c r="I951" s="168"/>
      <c r="L951" s="164"/>
      <c r="M951" s="169"/>
      <c r="T951" s="170"/>
      <c r="W951" s="239"/>
      <c r="AT951" s="166" t="s">
        <v>169</v>
      </c>
      <c r="AU951" s="166" t="s">
        <v>81</v>
      </c>
      <c r="AV951" s="12" t="s">
        <v>77</v>
      </c>
      <c r="AW951" s="12" t="s">
        <v>29</v>
      </c>
      <c r="AX951" s="12" t="s">
        <v>72</v>
      </c>
      <c r="AY951" s="166" t="s">
        <v>162</v>
      </c>
    </row>
    <row r="952" spans="2:65" s="12" customFormat="1" x14ac:dyDescent="0.2">
      <c r="B952" s="164"/>
      <c r="D952" s="165" t="s">
        <v>169</v>
      </c>
      <c r="E952" s="166" t="s">
        <v>1</v>
      </c>
      <c r="F952" s="167" t="s">
        <v>551</v>
      </c>
      <c r="H952" s="166" t="s">
        <v>1</v>
      </c>
      <c r="I952" s="168"/>
      <c r="L952" s="164"/>
      <c r="M952" s="169"/>
      <c r="T952" s="170"/>
      <c r="W952" s="239"/>
      <c r="AT952" s="166" t="s">
        <v>169</v>
      </c>
      <c r="AU952" s="166" t="s">
        <v>81</v>
      </c>
      <c r="AV952" s="12" t="s">
        <v>77</v>
      </c>
      <c r="AW952" s="12" t="s">
        <v>29</v>
      </c>
      <c r="AX952" s="12" t="s">
        <v>72</v>
      </c>
      <c r="AY952" s="166" t="s">
        <v>162</v>
      </c>
    </row>
    <row r="953" spans="2:65" s="12" customFormat="1" ht="22.5" x14ac:dyDescent="0.2">
      <c r="B953" s="164"/>
      <c r="D953" s="165" t="s">
        <v>169</v>
      </c>
      <c r="E953" s="166" t="s">
        <v>1</v>
      </c>
      <c r="F953" s="167" t="s">
        <v>552</v>
      </c>
      <c r="H953" s="166" t="s">
        <v>1</v>
      </c>
      <c r="I953" s="168"/>
      <c r="L953" s="164"/>
      <c r="M953" s="169"/>
      <c r="T953" s="170"/>
      <c r="W953" s="239"/>
      <c r="AT953" s="166" t="s">
        <v>169</v>
      </c>
      <c r="AU953" s="166" t="s">
        <v>81</v>
      </c>
      <c r="AV953" s="12" t="s">
        <v>77</v>
      </c>
      <c r="AW953" s="12" t="s">
        <v>29</v>
      </c>
      <c r="AX953" s="12" t="s">
        <v>72</v>
      </c>
      <c r="AY953" s="166" t="s">
        <v>162</v>
      </c>
    </row>
    <row r="954" spans="2:65" s="12" customFormat="1" x14ac:dyDescent="0.2">
      <c r="B954" s="164"/>
      <c r="D954" s="165" t="s">
        <v>169</v>
      </c>
      <c r="E954" s="166" t="s">
        <v>1</v>
      </c>
      <c r="F954" s="167" t="s">
        <v>553</v>
      </c>
      <c r="H954" s="166" t="s">
        <v>1</v>
      </c>
      <c r="I954" s="168"/>
      <c r="L954" s="164"/>
      <c r="M954" s="169"/>
      <c r="T954" s="170"/>
      <c r="W954" s="239"/>
      <c r="AT954" s="166" t="s">
        <v>169</v>
      </c>
      <c r="AU954" s="166" t="s">
        <v>81</v>
      </c>
      <c r="AV954" s="12" t="s">
        <v>77</v>
      </c>
      <c r="AW954" s="12" t="s">
        <v>29</v>
      </c>
      <c r="AX954" s="12" t="s">
        <v>72</v>
      </c>
      <c r="AY954" s="166" t="s">
        <v>162</v>
      </c>
    </row>
    <row r="955" spans="2:65" s="12" customFormat="1" ht="22.5" x14ac:dyDescent="0.2">
      <c r="B955" s="164"/>
      <c r="D955" s="165" t="s">
        <v>169</v>
      </c>
      <c r="E955" s="166" t="s">
        <v>1</v>
      </c>
      <c r="F955" s="167" t="s">
        <v>1373</v>
      </c>
      <c r="H955" s="166" t="s">
        <v>1</v>
      </c>
      <c r="I955" s="168"/>
      <c r="L955" s="164"/>
      <c r="M955" s="169"/>
      <c r="T955" s="170"/>
      <c r="W955" s="239"/>
      <c r="AT955" s="166" t="s">
        <v>169</v>
      </c>
      <c r="AU955" s="166" t="s">
        <v>81</v>
      </c>
      <c r="AV955" s="12" t="s">
        <v>77</v>
      </c>
      <c r="AW955" s="12" t="s">
        <v>29</v>
      </c>
      <c r="AX955" s="12" t="s">
        <v>72</v>
      </c>
      <c r="AY955" s="166" t="s">
        <v>162</v>
      </c>
    </row>
    <row r="956" spans="2:65" s="12" customFormat="1" ht="22.5" x14ac:dyDescent="0.2">
      <c r="B956" s="164"/>
      <c r="D956" s="165" t="s">
        <v>169</v>
      </c>
      <c r="E956" s="166" t="s">
        <v>1</v>
      </c>
      <c r="F956" s="167" t="s">
        <v>853</v>
      </c>
      <c r="H956" s="166" t="s">
        <v>1</v>
      </c>
      <c r="I956" s="168"/>
      <c r="L956" s="164"/>
      <c r="M956" s="169"/>
      <c r="T956" s="170"/>
      <c r="W956" s="239"/>
      <c r="AT956" s="166" t="s">
        <v>169</v>
      </c>
      <c r="AU956" s="166" t="s">
        <v>81</v>
      </c>
      <c r="AV956" s="12" t="s">
        <v>77</v>
      </c>
      <c r="AW956" s="12" t="s">
        <v>29</v>
      </c>
      <c r="AX956" s="12" t="s">
        <v>72</v>
      </c>
      <c r="AY956" s="166" t="s">
        <v>162</v>
      </c>
    </row>
    <row r="957" spans="2:65" s="12" customFormat="1" x14ac:dyDescent="0.2">
      <c r="B957" s="164"/>
      <c r="D957" s="165" t="s">
        <v>169</v>
      </c>
      <c r="E957" s="166" t="s">
        <v>1</v>
      </c>
      <c r="F957" s="167" t="s">
        <v>556</v>
      </c>
      <c r="H957" s="166" t="s">
        <v>1</v>
      </c>
      <c r="I957" s="168"/>
      <c r="L957" s="164"/>
      <c r="M957" s="169"/>
      <c r="T957" s="170"/>
      <c r="W957" s="239"/>
      <c r="AT957" s="166" t="s">
        <v>169</v>
      </c>
      <c r="AU957" s="166" t="s">
        <v>81</v>
      </c>
      <c r="AV957" s="12" t="s">
        <v>77</v>
      </c>
      <c r="AW957" s="12" t="s">
        <v>29</v>
      </c>
      <c r="AX957" s="12" t="s">
        <v>72</v>
      </c>
      <c r="AY957" s="166" t="s">
        <v>162</v>
      </c>
    </row>
    <row r="958" spans="2:65" s="12" customFormat="1" x14ac:dyDescent="0.2">
      <c r="B958" s="164"/>
      <c r="D958" s="165" t="s">
        <v>169</v>
      </c>
      <c r="E958" s="166" t="s">
        <v>1</v>
      </c>
      <c r="F958" s="167" t="s">
        <v>557</v>
      </c>
      <c r="H958" s="166" t="s">
        <v>1</v>
      </c>
      <c r="I958" s="168"/>
      <c r="L958" s="164"/>
      <c r="M958" s="169"/>
      <c r="T958" s="170"/>
      <c r="W958" s="239"/>
      <c r="AT958" s="166" t="s">
        <v>169</v>
      </c>
      <c r="AU958" s="166" t="s">
        <v>81</v>
      </c>
      <c r="AV958" s="12" t="s">
        <v>77</v>
      </c>
      <c r="AW958" s="12" t="s">
        <v>29</v>
      </c>
      <c r="AX958" s="12" t="s">
        <v>72</v>
      </c>
      <c r="AY958" s="166" t="s">
        <v>162</v>
      </c>
    </row>
    <row r="959" spans="2:65" s="12" customFormat="1" x14ac:dyDescent="0.2">
      <c r="B959" s="164"/>
      <c r="D959" s="165" t="s">
        <v>169</v>
      </c>
      <c r="E959" s="166" t="s">
        <v>1</v>
      </c>
      <c r="F959" s="167" t="s">
        <v>558</v>
      </c>
      <c r="H959" s="166" t="s">
        <v>1</v>
      </c>
      <c r="I959" s="168"/>
      <c r="L959" s="164"/>
      <c r="M959" s="169"/>
      <c r="T959" s="170"/>
      <c r="W959" s="239"/>
      <c r="AT959" s="166" t="s">
        <v>169</v>
      </c>
      <c r="AU959" s="166" t="s">
        <v>81</v>
      </c>
      <c r="AV959" s="12" t="s">
        <v>77</v>
      </c>
      <c r="AW959" s="12" t="s">
        <v>29</v>
      </c>
      <c r="AX959" s="12" t="s">
        <v>72</v>
      </c>
      <c r="AY959" s="166" t="s">
        <v>162</v>
      </c>
    </row>
    <row r="960" spans="2:65" s="12" customFormat="1" x14ac:dyDescent="0.2">
      <c r="B960" s="164"/>
      <c r="D960" s="165" t="s">
        <v>169</v>
      </c>
      <c r="E960" s="166" t="s">
        <v>1</v>
      </c>
      <c r="F960" s="167" t="s">
        <v>559</v>
      </c>
      <c r="H960" s="166" t="s">
        <v>1</v>
      </c>
      <c r="I960" s="168"/>
      <c r="L960" s="164"/>
      <c r="M960" s="169"/>
      <c r="T960" s="170"/>
      <c r="W960" s="239"/>
      <c r="AT960" s="166" t="s">
        <v>169</v>
      </c>
      <c r="AU960" s="166" t="s">
        <v>81</v>
      </c>
      <c r="AV960" s="12" t="s">
        <v>77</v>
      </c>
      <c r="AW960" s="12" t="s">
        <v>29</v>
      </c>
      <c r="AX960" s="12" t="s">
        <v>72</v>
      </c>
      <c r="AY960" s="166" t="s">
        <v>162</v>
      </c>
    </row>
    <row r="961" spans="2:65" s="12" customFormat="1" ht="22.5" x14ac:dyDescent="0.2">
      <c r="B961" s="164"/>
      <c r="D961" s="165" t="s">
        <v>169</v>
      </c>
      <c r="E961" s="166" t="s">
        <v>1</v>
      </c>
      <c r="F961" s="167" t="s">
        <v>560</v>
      </c>
      <c r="H961" s="166" t="s">
        <v>1</v>
      </c>
      <c r="I961" s="168"/>
      <c r="L961" s="164"/>
      <c r="M961" s="169"/>
      <c r="T961" s="170"/>
      <c r="W961" s="239"/>
      <c r="AT961" s="166" t="s">
        <v>169</v>
      </c>
      <c r="AU961" s="166" t="s">
        <v>81</v>
      </c>
      <c r="AV961" s="12" t="s">
        <v>77</v>
      </c>
      <c r="AW961" s="12" t="s">
        <v>29</v>
      </c>
      <c r="AX961" s="12" t="s">
        <v>72</v>
      </c>
      <c r="AY961" s="166" t="s">
        <v>162</v>
      </c>
    </row>
    <row r="962" spans="2:65" s="1" customFormat="1" ht="49.15" customHeight="1" x14ac:dyDescent="0.2">
      <c r="B962" s="121"/>
      <c r="C962" s="151" t="s">
        <v>1374</v>
      </c>
      <c r="D962" s="151" t="s">
        <v>164</v>
      </c>
      <c r="E962" s="152" t="s">
        <v>1375</v>
      </c>
      <c r="F962" s="153" t="s">
        <v>1376</v>
      </c>
      <c r="G962" s="154" t="s">
        <v>340</v>
      </c>
      <c r="H962" s="155">
        <v>2</v>
      </c>
      <c r="I962" s="156"/>
      <c r="J962" s="157">
        <f>ROUND(I962*H962,2)</f>
        <v>0</v>
      </c>
      <c r="K962" s="158"/>
      <c r="L962" s="32"/>
      <c r="M962" s="159" t="s">
        <v>1</v>
      </c>
      <c r="N962" s="120" t="s">
        <v>38</v>
      </c>
      <c r="P962" s="160">
        <f>O962*H962</f>
        <v>0</v>
      </c>
      <c r="Q962" s="160">
        <v>0</v>
      </c>
      <c r="R962" s="160">
        <f>Q962*H962</f>
        <v>0</v>
      </c>
      <c r="S962" s="160">
        <v>0</v>
      </c>
      <c r="T962" s="161">
        <f>S962*H962</f>
        <v>0</v>
      </c>
      <c r="W962" s="266"/>
      <c r="AR962" s="162" t="s">
        <v>302</v>
      </c>
      <c r="AT962" s="162" t="s">
        <v>164</v>
      </c>
      <c r="AU962" s="162" t="s">
        <v>81</v>
      </c>
      <c r="AY962" s="17" t="s">
        <v>162</v>
      </c>
      <c r="BE962" s="163">
        <f>IF(N962="základná",J962,0)</f>
        <v>0</v>
      </c>
      <c r="BF962" s="163">
        <f>IF(N962="znížená",J962,0)</f>
        <v>0</v>
      </c>
      <c r="BG962" s="163">
        <f>IF(N962="zákl. prenesená",J962,0)</f>
        <v>0</v>
      </c>
      <c r="BH962" s="163">
        <f>IF(N962="zníž. prenesená",J962,0)</f>
        <v>0</v>
      </c>
      <c r="BI962" s="163">
        <f>IF(N962="nulová",J962,0)</f>
        <v>0</v>
      </c>
      <c r="BJ962" s="17" t="s">
        <v>81</v>
      </c>
      <c r="BK962" s="163">
        <f>ROUND(I962*H962,2)</f>
        <v>0</v>
      </c>
      <c r="BL962" s="17" t="s">
        <v>302</v>
      </c>
      <c r="BM962" s="162" t="s">
        <v>1377</v>
      </c>
    </row>
    <row r="963" spans="2:65" s="13" customFormat="1" x14ac:dyDescent="0.2">
      <c r="B963" s="171"/>
      <c r="D963" s="165" t="s">
        <v>169</v>
      </c>
      <c r="E963" s="172" t="s">
        <v>1</v>
      </c>
      <c r="F963" s="173" t="s">
        <v>81</v>
      </c>
      <c r="H963" s="174">
        <v>2</v>
      </c>
      <c r="I963" s="175"/>
      <c r="L963" s="171"/>
      <c r="M963" s="176"/>
      <c r="T963" s="177"/>
      <c r="W963" s="246"/>
      <c r="AT963" s="172" t="s">
        <v>169</v>
      </c>
      <c r="AU963" s="172" t="s">
        <v>81</v>
      </c>
      <c r="AV963" s="13" t="s">
        <v>81</v>
      </c>
      <c r="AW963" s="13" t="s">
        <v>29</v>
      </c>
      <c r="AX963" s="13" t="s">
        <v>77</v>
      </c>
      <c r="AY963" s="172" t="s">
        <v>162</v>
      </c>
    </row>
    <row r="964" spans="2:65" s="12" customFormat="1" ht="22.5" x14ac:dyDescent="0.2">
      <c r="B964" s="164"/>
      <c r="D964" s="165" t="s">
        <v>169</v>
      </c>
      <c r="E964" s="166" t="s">
        <v>1</v>
      </c>
      <c r="F964" s="167" t="s">
        <v>1368</v>
      </c>
      <c r="H964" s="166" t="s">
        <v>1</v>
      </c>
      <c r="I964" s="168"/>
      <c r="L964" s="164"/>
      <c r="M964" s="169"/>
      <c r="T964" s="170"/>
      <c r="W964" s="239"/>
      <c r="AT964" s="166" t="s">
        <v>169</v>
      </c>
      <c r="AU964" s="166" t="s">
        <v>81</v>
      </c>
      <c r="AV964" s="12" t="s">
        <v>77</v>
      </c>
      <c r="AW964" s="12" t="s">
        <v>29</v>
      </c>
      <c r="AX964" s="12" t="s">
        <v>72</v>
      </c>
      <c r="AY964" s="166" t="s">
        <v>162</v>
      </c>
    </row>
    <row r="965" spans="2:65" s="12" customFormat="1" ht="22.5" x14ac:dyDescent="0.2">
      <c r="B965" s="164"/>
      <c r="D965" s="165" t="s">
        <v>169</v>
      </c>
      <c r="E965" s="166" t="s">
        <v>1</v>
      </c>
      <c r="F965" s="167" t="s">
        <v>547</v>
      </c>
      <c r="H965" s="166" t="s">
        <v>1</v>
      </c>
      <c r="I965" s="168"/>
      <c r="L965" s="164"/>
      <c r="M965" s="169"/>
      <c r="T965" s="170"/>
      <c r="W965" s="239"/>
      <c r="AT965" s="166" t="s">
        <v>169</v>
      </c>
      <c r="AU965" s="166" t="s">
        <v>81</v>
      </c>
      <c r="AV965" s="12" t="s">
        <v>77</v>
      </c>
      <c r="AW965" s="12" t="s">
        <v>29</v>
      </c>
      <c r="AX965" s="12" t="s">
        <v>72</v>
      </c>
      <c r="AY965" s="166" t="s">
        <v>162</v>
      </c>
    </row>
    <row r="966" spans="2:65" s="12" customFormat="1" x14ac:dyDescent="0.2">
      <c r="B966" s="164"/>
      <c r="D966" s="165" t="s">
        <v>169</v>
      </c>
      <c r="E966" s="166" t="s">
        <v>1</v>
      </c>
      <c r="F966" s="167" t="s">
        <v>548</v>
      </c>
      <c r="H966" s="166" t="s">
        <v>1</v>
      </c>
      <c r="I966" s="168"/>
      <c r="L966" s="164"/>
      <c r="M966" s="169"/>
      <c r="T966" s="170"/>
      <c r="W966" s="239"/>
      <c r="AT966" s="166" t="s">
        <v>169</v>
      </c>
      <c r="AU966" s="166" t="s">
        <v>81</v>
      </c>
      <c r="AV966" s="12" t="s">
        <v>77</v>
      </c>
      <c r="AW966" s="12" t="s">
        <v>29</v>
      </c>
      <c r="AX966" s="12" t="s">
        <v>72</v>
      </c>
      <c r="AY966" s="166" t="s">
        <v>162</v>
      </c>
    </row>
    <row r="967" spans="2:65" s="12" customFormat="1" x14ac:dyDescent="0.2">
      <c r="B967" s="164"/>
      <c r="D967" s="165" t="s">
        <v>169</v>
      </c>
      <c r="E967" s="166" t="s">
        <v>1</v>
      </c>
      <c r="F967" s="167" t="s">
        <v>549</v>
      </c>
      <c r="H967" s="166" t="s">
        <v>1</v>
      </c>
      <c r="I967" s="168"/>
      <c r="L967" s="164"/>
      <c r="M967" s="169"/>
      <c r="T967" s="170"/>
      <c r="W967" s="239"/>
      <c r="AT967" s="166" t="s">
        <v>169</v>
      </c>
      <c r="AU967" s="166" t="s">
        <v>81</v>
      </c>
      <c r="AV967" s="12" t="s">
        <v>77</v>
      </c>
      <c r="AW967" s="12" t="s">
        <v>29</v>
      </c>
      <c r="AX967" s="12" t="s">
        <v>72</v>
      </c>
      <c r="AY967" s="166" t="s">
        <v>162</v>
      </c>
    </row>
    <row r="968" spans="2:65" s="12" customFormat="1" x14ac:dyDescent="0.2">
      <c r="B968" s="164"/>
      <c r="D968" s="165" t="s">
        <v>169</v>
      </c>
      <c r="E968" s="166" t="s">
        <v>1</v>
      </c>
      <c r="F968" s="167" t="s">
        <v>550</v>
      </c>
      <c r="H968" s="166" t="s">
        <v>1</v>
      </c>
      <c r="I968" s="168"/>
      <c r="L968" s="164"/>
      <c r="M968" s="169"/>
      <c r="T968" s="170"/>
      <c r="W968" s="239"/>
      <c r="AT968" s="166" t="s">
        <v>169</v>
      </c>
      <c r="AU968" s="166" t="s">
        <v>81</v>
      </c>
      <c r="AV968" s="12" t="s">
        <v>77</v>
      </c>
      <c r="AW968" s="12" t="s">
        <v>29</v>
      </c>
      <c r="AX968" s="12" t="s">
        <v>72</v>
      </c>
      <c r="AY968" s="166" t="s">
        <v>162</v>
      </c>
    </row>
    <row r="969" spans="2:65" s="12" customFormat="1" x14ac:dyDescent="0.2">
      <c r="B969" s="164"/>
      <c r="D969" s="165" t="s">
        <v>169</v>
      </c>
      <c r="E969" s="166" t="s">
        <v>1</v>
      </c>
      <c r="F969" s="167" t="s">
        <v>551</v>
      </c>
      <c r="H969" s="166" t="s">
        <v>1</v>
      </c>
      <c r="I969" s="168"/>
      <c r="L969" s="164"/>
      <c r="M969" s="169"/>
      <c r="T969" s="170"/>
      <c r="W969" s="239"/>
      <c r="AT969" s="166" t="s">
        <v>169</v>
      </c>
      <c r="AU969" s="166" t="s">
        <v>81</v>
      </c>
      <c r="AV969" s="12" t="s">
        <v>77</v>
      </c>
      <c r="AW969" s="12" t="s">
        <v>29</v>
      </c>
      <c r="AX969" s="12" t="s">
        <v>72</v>
      </c>
      <c r="AY969" s="166" t="s">
        <v>162</v>
      </c>
    </row>
    <row r="970" spans="2:65" s="12" customFormat="1" ht="22.5" x14ac:dyDescent="0.2">
      <c r="B970" s="164"/>
      <c r="D970" s="165" t="s">
        <v>169</v>
      </c>
      <c r="E970" s="166" t="s">
        <v>1</v>
      </c>
      <c r="F970" s="167" t="s">
        <v>1364</v>
      </c>
      <c r="H970" s="166" t="s">
        <v>1</v>
      </c>
      <c r="I970" s="168"/>
      <c r="L970" s="164"/>
      <c r="M970" s="169"/>
      <c r="T970" s="170"/>
      <c r="W970" s="239"/>
      <c r="AT970" s="166" t="s">
        <v>169</v>
      </c>
      <c r="AU970" s="166" t="s">
        <v>81</v>
      </c>
      <c r="AV970" s="12" t="s">
        <v>77</v>
      </c>
      <c r="AW970" s="12" t="s">
        <v>29</v>
      </c>
      <c r="AX970" s="12" t="s">
        <v>72</v>
      </c>
      <c r="AY970" s="166" t="s">
        <v>162</v>
      </c>
    </row>
    <row r="971" spans="2:65" s="12" customFormat="1" x14ac:dyDescent="0.2">
      <c r="B971" s="164"/>
      <c r="D971" s="165" t="s">
        <v>169</v>
      </c>
      <c r="E971" s="166" t="s">
        <v>1</v>
      </c>
      <c r="F971" s="167" t="s">
        <v>553</v>
      </c>
      <c r="H971" s="166" t="s">
        <v>1</v>
      </c>
      <c r="I971" s="168"/>
      <c r="L971" s="164"/>
      <c r="M971" s="169"/>
      <c r="T971" s="170"/>
      <c r="W971" s="239"/>
      <c r="AT971" s="166" t="s">
        <v>169</v>
      </c>
      <c r="AU971" s="166" t="s">
        <v>81</v>
      </c>
      <c r="AV971" s="12" t="s">
        <v>77</v>
      </c>
      <c r="AW971" s="12" t="s">
        <v>29</v>
      </c>
      <c r="AX971" s="12" t="s">
        <v>72</v>
      </c>
      <c r="AY971" s="166" t="s">
        <v>162</v>
      </c>
    </row>
    <row r="972" spans="2:65" s="12" customFormat="1" ht="22.5" x14ac:dyDescent="0.2">
      <c r="B972" s="164"/>
      <c r="D972" s="165" t="s">
        <v>169</v>
      </c>
      <c r="E972" s="166" t="s">
        <v>1</v>
      </c>
      <c r="F972" s="167" t="s">
        <v>554</v>
      </c>
      <c r="H972" s="166" t="s">
        <v>1</v>
      </c>
      <c r="I972" s="168"/>
      <c r="L972" s="164"/>
      <c r="M972" s="169"/>
      <c r="T972" s="170"/>
      <c r="W972" s="239"/>
      <c r="AT972" s="166" t="s">
        <v>169</v>
      </c>
      <c r="AU972" s="166" t="s">
        <v>81</v>
      </c>
      <c r="AV972" s="12" t="s">
        <v>77</v>
      </c>
      <c r="AW972" s="12" t="s">
        <v>29</v>
      </c>
      <c r="AX972" s="12" t="s">
        <v>72</v>
      </c>
      <c r="AY972" s="166" t="s">
        <v>162</v>
      </c>
    </row>
    <row r="973" spans="2:65" s="12" customFormat="1" ht="22.5" x14ac:dyDescent="0.2">
      <c r="B973" s="164"/>
      <c r="D973" s="165" t="s">
        <v>169</v>
      </c>
      <c r="E973" s="166" t="s">
        <v>1</v>
      </c>
      <c r="F973" s="167" t="s">
        <v>853</v>
      </c>
      <c r="H973" s="166" t="s">
        <v>1</v>
      </c>
      <c r="I973" s="168"/>
      <c r="L973" s="164"/>
      <c r="M973" s="169"/>
      <c r="T973" s="170"/>
      <c r="W973" s="239"/>
      <c r="AT973" s="166" t="s">
        <v>169</v>
      </c>
      <c r="AU973" s="166" t="s">
        <v>81</v>
      </c>
      <c r="AV973" s="12" t="s">
        <v>77</v>
      </c>
      <c r="AW973" s="12" t="s">
        <v>29</v>
      </c>
      <c r="AX973" s="12" t="s">
        <v>72</v>
      </c>
      <c r="AY973" s="166" t="s">
        <v>162</v>
      </c>
    </row>
    <row r="974" spans="2:65" s="12" customFormat="1" x14ac:dyDescent="0.2">
      <c r="B974" s="164"/>
      <c r="D974" s="165" t="s">
        <v>169</v>
      </c>
      <c r="E974" s="166" t="s">
        <v>1</v>
      </c>
      <c r="F974" s="167" t="s">
        <v>556</v>
      </c>
      <c r="H974" s="166" t="s">
        <v>1</v>
      </c>
      <c r="I974" s="168"/>
      <c r="L974" s="164"/>
      <c r="M974" s="169"/>
      <c r="T974" s="170"/>
      <c r="W974" s="239"/>
      <c r="AT974" s="166" t="s">
        <v>169</v>
      </c>
      <c r="AU974" s="166" t="s">
        <v>81</v>
      </c>
      <c r="AV974" s="12" t="s">
        <v>77</v>
      </c>
      <c r="AW974" s="12" t="s">
        <v>29</v>
      </c>
      <c r="AX974" s="12" t="s">
        <v>72</v>
      </c>
      <c r="AY974" s="166" t="s">
        <v>162</v>
      </c>
    </row>
    <row r="975" spans="2:65" s="12" customFormat="1" x14ac:dyDescent="0.2">
      <c r="B975" s="164"/>
      <c r="D975" s="165" t="s">
        <v>169</v>
      </c>
      <c r="E975" s="166" t="s">
        <v>1</v>
      </c>
      <c r="F975" s="167" t="s">
        <v>557</v>
      </c>
      <c r="H975" s="166" t="s">
        <v>1</v>
      </c>
      <c r="I975" s="168"/>
      <c r="L975" s="164"/>
      <c r="M975" s="169"/>
      <c r="T975" s="170"/>
      <c r="W975" s="239"/>
      <c r="AT975" s="166" t="s">
        <v>169</v>
      </c>
      <c r="AU975" s="166" t="s">
        <v>81</v>
      </c>
      <c r="AV975" s="12" t="s">
        <v>77</v>
      </c>
      <c r="AW975" s="12" t="s">
        <v>29</v>
      </c>
      <c r="AX975" s="12" t="s">
        <v>72</v>
      </c>
      <c r="AY975" s="166" t="s">
        <v>162</v>
      </c>
    </row>
    <row r="976" spans="2:65" s="12" customFormat="1" x14ac:dyDescent="0.2">
      <c r="B976" s="164"/>
      <c r="D976" s="165" t="s">
        <v>169</v>
      </c>
      <c r="E976" s="166" t="s">
        <v>1</v>
      </c>
      <c r="F976" s="167" t="s">
        <v>558</v>
      </c>
      <c r="H976" s="166" t="s">
        <v>1</v>
      </c>
      <c r="I976" s="168"/>
      <c r="L976" s="164"/>
      <c r="M976" s="169"/>
      <c r="T976" s="170"/>
      <c r="W976" s="239"/>
      <c r="AT976" s="166" t="s">
        <v>169</v>
      </c>
      <c r="AU976" s="166" t="s">
        <v>81</v>
      </c>
      <c r="AV976" s="12" t="s">
        <v>77</v>
      </c>
      <c r="AW976" s="12" t="s">
        <v>29</v>
      </c>
      <c r="AX976" s="12" t="s">
        <v>72</v>
      </c>
      <c r="AY976" s="166" t="s">
        <v>162</v>
      </c>
    </row>
    <row r="977" spans="2:65" s="12" customFormat="1" x14ac:dyDescent="0.2">
      <c r="B977" s="164"/>
      <c r="D977" s="165" t="s">
        <v>169</v>
      </c>
      <c r="E977" s="166" t="s">
        <v>1</v>
      </c>
      <c r="F977" s="167" t="s">
        <v>559</v>
      </c>
      <c r="H977" s="166" t="s">
        <v>1</v>
      </c>
      <c r="I977" s="168"/>
      <c r="L977" s="164"/>
      <c r="M977" s="169"/>
      <c r="T977" s="170"/>
      <c r="W977" s="239"/>
      <c r="AT977" s="166" t="s">
        <v>169</v>
      </c>
      <c r="AU977" s="166" t="s">
        <v>81</v>
      </c>
      <c r="AV977" s="12" t="s">
        <v>77</v>
      </c>
      <c r="AW977" s="12" t="s">
        <v>29</v>
      </c>
      <c r="AX977" s="12" t="s">
        <v>72</v>
      </c>
      <c r="AY977" s="166" t="s">
        <v>162</v>
      </c>
    </row>
    <row r="978" spans="2:65" s="12" customFormat="1" ht="22.5" x14ac:dyDescent="0.2">
      <c r="B978" s="164"/>
      <c r="D978" s="165" t="s">
        <v>169</v>
      </c>
      <c r="E978" s="166" t="s">
        <v>1</v>
      </c>
      <c r="F978" s="167" t="s">
        <v>560</v>
      </c>
      <c r="H978" s="166" t="s">
        <v>1</v>
      </c>
      <c r="I978" s="168"/>
      <c r="L978" s="164"/>
      <c r="M978" s="169"/>
      <c r="T978" s="170"/>
      <c r="W978" s="244"/>
      <c r="AT978" s="166" t="s">
        <v>169</v>
      </c>
      <c r="AU978" s="166" t="s">
        <v>81</v>
      </c>
      <c r="AV978" s="12" t="s">
        <v>77</v>
      </c>
      <c r="AW978" s="12" t="s">
        <v>29</v>
      </c>
      <c r="AX978" s="12" t="s">
        <v>72</v>
      </c>
      <c r="AY978" s="166" t="s">
        <v>162</v>
      </c>
    </row>
    <row r="979" spans="2:65" s="1" customFormat="1" ht="62.65" customHeight="1" x14ac:dyDescent="0.2">
      <c r="B979" s="121"/>
      <c r="C979" s="151" t="s">
        <v>1378</v>
      </c>
      <c r="D979" s="151" t="s">
        <v>164</v>
      </c>
      <c r="E979" s="152" t="s">
        <v>1379</v>
      </c>
      <c r="F979" s="153" t="s">
        <v>1380</v>
      </c>
      <c r="G979" s="154" t="s">
        <v>340</v>
      </c>
      <c r="H979" s="155">
        <v>4</v>
      </c>
      <c r="I979" s="156"/>
      <c r="J979" s="157">
        <f>ROUND(I979*H979,2)</f>
        <v>0</v>
      </c>
      <c r="K979" s="158"/>
      <c r="L979" s="32"/>
      <c r="M979" s="159" t="s">
        <v>1</v>
      </c>
      <c r="N979" s="120" t="s">
        <v>38</v>
      </c>
      <c r="P979" s="160">
        <f>O979*H979</f>
        <v>0</v>
      </c>
      <c r="Q979" s="160">
        <v>0</v>
      </c>
      <c r="R979" s="160">
        <f>Q979*H979</f>
        <v>0</v>
      </c>
      <c r="S979" s="160">
        <v>0</v>
      </c>
      <c r="T979" s="161">
        <f>S979*H979</f>
        <v>0</v>
      </c>
      <c r="W979" s="263"/>
      <c r="AR979" s="162" t="s">
        <v>302</v>
      </c>
      <c r="AT979" s="162" t="s">
        <v>164</v>
      </c>
      <c r="AU979" s="162" t="s">
        <v>81</v>
      </c>
      <c r="AY979" s="17" t="s">
        <v>162</v>
      </c>
      <c r="BE979" s="163">
        <f>IF(N979="základná",J979,0)</f>
        <v>0</v>
      </c>
      <c r="BF979" s="163">
        <f>IF(N979="znížená",J979,0)</f>
        <v>0</v>
      </c>
      <c r="BG979" s="163">
        <f>IF(N979="zákl. prenesená",J979,0)</f>
        <v>0</v>
      </c>
      <c r="BH979" s="163">
        <f>IF(N979="zníž. prenesená",J979,0)</f>
        <v>0</v>
      </c>
      <c r="BI979" s="163">
        <f>IF(N979="nulová",J979,0)</f>
        <v>0</v>
      </c>
      <c r="BJ979" s="17" t="s">
        <v>81</v>
      </c>
      <c r="BK979" s="163">
        <f>ROUND(I979*H979,2)</f>
        <v>0</v>
      </c>
      <c r="BL979" s="17" t="s">
        <v>302</v>
      </c>
      <c r="BM979" s="162" t="s">
        <v>1381</v>
      </c>
    </row>
    <row r="980" spans="2:65" s="13" customFormat="1" x14ac:dyDescent="0.2">
      <c r="B980" s="171"/>
      <c r="D980" s="165" t="s">
        <v>169</v>
      </c>
      <c r="E980" s="172" t="s">
        <v>1</v>
      </c>
      <c r="F980" s="173" t="s">
        <v>87</v>
      </c>
      <c r="H980" s="174">
        <v>4</v>
      </c>
      <c r="I980" s="175"/>
      <c r="L980" s="171"/>
      <c r="M980" s="176"/>
      <c r="T980" s="177"/>
      <c r="W980" s="246"/>
      <c r="AT980" s="172" t="s">
        <v>169</v>
      </c>
      <c r="AU980" s="172" t="s">
        <v>81</v>
      </c>
      <c r="AV980" s="13" t="s">
        <v>81</v>
      </c>
      <c r="AW980" s="13" t="s">
        <v>29</v>
      </c>
      <c r="AX980" s="13" t="s">
        <v>77</v>
      </c>
      <c r="AY980" s="172" t="s">
        <v>162</v>
      </c>
    </row>
    <row r="981" spans="2:65" s="12" customFormat="1" ht="22.5" x14ac:dyDescent="0.2">
      <c r="B981" s="164"/>
      <c r="D981" s="165" t="s">
        <v>169</v>
      </c>
      <c r="E981" s="166" t="s">
        <v>1</v>
      </c>
      <c r="F981" s="167" t="s">
        <v>1382</v>
      </c>
      <c r="H981" s="166" t="s">
        <v>1</v>
      </c>
      <c r="I981" s="168"/>
      <c r="L981" s="164"/>
      <c r="M981" s="169"/>
      <c r="T981" s="170"/>
      <c r="W981" s="239"/>
      <c r="AT981" s="166" t="s">
        <v>169</v>
      </c>
      <c r="AU981" s="166" t="s">
        <v>81</v>
      </c>
      <c r="AV981" s="12" t="s">
        <v>77</v>
      </c>
      <c r="AW981" s="12" t="s">
        <v>29</v>
      </c>
      <c r="AX981" s="12" t="s">
        <v>72</v>
      </c>
      <c r="AY981" s="166" t="s">
        <v>162</v>
      </c>
    </row>
    <row r="982" spans="2:65" s="12" customFormat="1" ht="22.5" x14ac:dyDescent="0.2">
      <c r="B982" s="164"/>
      <c r="D982" s="165" t="s">
        <v>169</v>
      </c>
      <c r="E982" s="166" t="s">
        <v>1</v>
      </c>
      <c r="F982" s="167" t="s">
        <v>547</v>
      </c>
      <c r="H982" s="166" t="s">
        <v>1</v>
      </c>
      <c r="I982" s="168"/>
      <c r="L982" s="164"/>
      <c r="M982" s="169"/>
      <c r="T982" s="170"/>
      <c r="W982" s="239"/>
      <c r="AT982" s="166" t="s">
        <v>169</v>
      </c>
      <c r="AU982" s="166" t="s">
        <v>81</v>
      </c>
      <c r="AV982" s="12" t="s">
        <v>77</v>
      </c>
      <c r="AW982" s="12" t="s">
        <v>29</v>
      </c>
      <c r="AX982" s="12" t="s">
        <v>72</v>
      </c>
      <c r="AY982" s="166" t="s">
        <v>162</v>
      </c>
    </row>
    <row r="983" spans="2:65" s="12" customFormat="1" x14ac:dyDescent="0.2">
      <c r="B983" s="164"/>
      <c r="D983" s="165" t="s">
        <v>169</v>
      </c>
      <c r="E983" s="166" t="s">
        <v>1</v>
      </c>
      <c r="F983" s="167" t="s">
        <v>548</v>
      </c>
      <c r="H983" s="166" t="s">
        <v>1</v>
      </c>
      <c r="I983" s="168"/>
      <c r="L983" s="164"/>
      <c r="M983" s="169"/>
      <c r="T983" s="170"/>
      <c r="W983" s="239"/>
      <c r="AT983" s="166" t="s">
        <v>169</v>
      </c>
      <c r="AU983" s="166" t="s">
        <v>81</v>
      </c>
      <c r="AV983" s="12" t="s">
        <v>77</v>
      </c>
      <c r="AW983" s="12" t="s">
        <v>29</v>
      </c>
      <c r="AX983" s="12" t="s">
        <v>72</v>
      </c>
      <c r="AY983" s="166" t="s">
        <v>162</v>
      </c>
    </row>
    <row r="984" spans="2:65" s="12" customFormat="1" x14ac:dyDescent="0.2">
      <c r="B984" s="164"/>
      <c r="D984" s="165" t="s">
        <v>169</v>
      </c>
      <c r="E984" s="166" t="s">
        <v>1</v>
      </c>
      <c r="F984" s="167" t="s">
        <v>549</v>
      </c>
      <c r="H984" s="166" t="s">
        <v>1</v>
      </c>
      <c r="I984" s="168"/>
      <c r="L984" s="164"/>
      <c r="M984" s="169"/>
      <c r="T984" s="170"/>
      <c r="W984" s="239"/>
      <c r="AT984" s="166" t="s">
        <v>169</v>
      </c>
      <c r="AU984" s="166" t="s">
        <v>81</v>
      </c>
      <c r="AV984" s="12" t="s">
        <v>77</v>
      </c>
      <c r="AW984" s="12" t="s">
        <v>29</v>
      </c>
      <c r="AX984" s="12" t="s">
        <v>72</v>
      </c>
      <c r="AY984" s="166" t="s">
        <v>162</v>
      </c>
    </row>
    <row r="985" spans="2:65" s="12" customFormat="1" x14ac:dyDescent="0.2">
      <c r="B985" s="164"/>
      <c r="D985" s="165" t="s">
        <v>169</v>
      </c>
      <c r="E985" s="166" t="s">
        <v>1</v>
      </c>
      <c r="F985" s="167" t="s">
        <v>550</v>
      </c>
      <c r="H985" s="166" t="s">
        <v>1</v>
      </c>
      <c r="I985" s="168"/>
      <c r="L985" s="164"/>
      <c r="M985" s="169"/>
      <c r="T985" s="170"/>
      <c r="W985" s="239"/>
      <c r="AT985" s="166" t="s">
        <v>169</v>
      </c>
      <c r="AU985" s="166" t="s">
        <v>81</v>
      </c>
      <c r="AV985" s="12" t="s">
        <v>77</v>
      </c>
      <c r="AW985" s="12" t="s">
        <v>29</v>
      </c>
      <c r="AX985" s="12" t="s">
        <v>72</v>
      </c>
      <c r="AY985" s="166" t="s">
        <v>162</v>
      </c>
    </row>
    <row r="986" spans="2:65" s="12" customFormat="1" x14ac:dyDescent="0.2">
      <c r="B986" s="164"/>
      <c r="D986" s="165" t="s">
        <v>169</v>
      </c>
      <c r="E986" s="166" t="s">
        <v>1</v>
      </c>
      <c r="F986" s="167" t="s">
        <v>551</v>
      </c>
      <c r="H986" s="166" t="s">
        <v>1</v>
      </c>
      <c r="I986" s="168"/>
      <c r="L986" s="164"/>
      <c r="M986" s="169"/>
      <c r="T986" s="170"/>
      <c r="W986" s="239"/>
      <c r="AT986" s="166" t="s">
        <v>169</v>
      </c>
      <c r="AU986" s="166" t="s">
        <v>81</v>
      </c>
      <c r="AV986" s="12" t="s">
        <v>77</v>
      </c>
      <c r="AW986" s="12" t="s">
        <v>29</v>
      </c>
      <c r="AX986" s="12" t="s">
        <v>72</v>
      </c>
      <c r="AY986" s="166" t="s">
        <v>162</v>
      </c>
    </row>
    <row r="987" spans="2:65" s="12" customFormat="1" ht="22.5" x14ac:dyDescent="0.2">
      <c r="B987" s="164"/>
      <c r="D987" s="165" t="s">
        <v>169</v>
      </c>
      <c r="E987" s="166" t="s">
        <v>1</v>
      </c>
      <c r="F987" s="167" t="s">
        <v>552</v>
      </c>
      <c r="H987" s="166" t="s">
        <v>1</v>
      </c>
      <c r="I987" s="168"/>
      <c r="L987" s="164"/>
      <c r="M987" s="169"/>
      <c r="T987" s="170"/>
      <c r="W987" s="239"/>
      <c r="AT987" s="166" t="s">
        <v>169</v>
      </c>
      <c r="AU987" s="166" t="s">
        <v>81</v>
      </c>
      <c r="AV987" s="12" t="s">
        <v>77</v>
      </c>
      <c r="AW987" s="12" t="s">
        <v>29</v>
      </c>
      <c r="AX987" s="12" t="s">
        <v>72</v>
      </c>
      <c r="AY987" s="166" t="s">
        <v>162</v>
      </c>
    </row>
    <row r="988" spans="2:65" s="12" customFormat="1" x14ac:dyDescent="0.2">
      <c r="B988" s="164"/>
      <c r="D988" s="165" t="s">
        <v>169</v>
      </c>
      <c r="E988" s="166" t="s">
        <v>1</v>
      </c>
      <c r="F988" s="167" t="s">
        <v>553</v>
      </c>
      <c r="H988" s="166" t="s">
        <v>1</v>
      </c>
      <c r="I988" s="168"/>
      <c r="L988" s="164"/>
      <c r="M988" s="169"/>
      <c r="T988" s="170"/>
      <c r="W988" s="239"/>
      <c r="AT988" s="166" t="s">
        <v>169</v>
      </c>
      <c r="AU988" s="166" t="s">
        <v>81</v>
      </c>
      <c r="AV988" s="12" t="s">
        <v>77</v>
      </c>
      <c r="AW988" s="12" t="s">
        <v>29</v>
      </c>
      <c r="AX988" s="12" t="s">
        <v>72</v>
      </c>
      <c r="AY988" s="166" t="s">
        <v>162</v>
      </c>
    </row>
    <row r="989" spans="2:65" s="12" customFormat="1" ht="22.5" x14ac:dyDescent="0.2">
      <c r="B989" s="164"/>
      <c r="D989" s="165" t="s">
        <v>169</v>
      </c>
      <c r="E989" s="166" t="s">
        <v>1</v>
      </c>
      <c r="F989" s="167" t="s">
        <v>554</v>
      </c>
      <c r="H989" s="166" t="s">
        <v>1</v>
      </c>
      <c r="I989" s="168"/>
      <c r="L989" s="164"/>
      <c r="M989" s="169"/>
      <c r="T989" s="170"/>
      <c r="W989" s="239"/>
      <c r="AT989" s="166" t="s">
        <v>169</v>
      </c>
      <c r="AU989" s="166" t="s">
        <v>81</v>
      </c>
      <c r="AV989" s="12" t="s">
        <v>77</v>
      </c>
      <c r="AW989" s="12" t="s">
        <v>29</v>
      </c>
      <c r="AX989" s="12" t="s">
        <v>72</v>
      </c>
      <c r="AY989" s="166" t="s">
        <v>162</v>
      </c>
    </row>
    <row r="990" spans="2:65" s="12" customFormat="1" ht="22.5" x14ac:dyDescent="0.2">
      <c r="B990" s="164"/>
      <c r="D990" s="165" t="s">
        <v>169</v>
      </c>
      <c r="E990" s="166" t="s">
        <v>1</v>
      </c>
      <c r="F990" s="167" t="s">
        <v>555</v>
      </c>
      <c r="H990" s="166" t="s">
        <v>1</v>
      </c>
      <c r="I990" s="168"/>
      <c r="L990" s="164"/>
      <c r="M990" s="169"/>
      <c r="T990" s="170"/>
      <c r="W990" s="239"/>
      <c r="AT990" s="166" t="s">
        <v>169</v>
      </c>
      <c r="AU990" s="166" t="s">
        <v>81</v>
      </c>
      <c r="AV990" s="12" t="s">
        <v>77</v>
      </c>
      <c r="AW990" s="12" t="s">
        <v>29</v>
      </c>
      <c r="AX990" s="12" t="s">
        <v>72</v>
      </c>
      <c r="AY990" s="166" t="s">
        <v>162</v>
      </c>
    </row>
    <row r="991" spans="2:65" s="12" customFormat="1" x14ac:dyDescent="0.2">
      <c r="B991" s="164"/>
      <c r="D991" s="165" t="s">
        <v>169</v>
      </c>
      <c r="E991" s="166" t="s">
        <v>1</v>
      </c>
      <c r="F991" s="167" t="s">
        <v>556</v>
      </c>
      <c r="H991" s="166" t="s">
        <v>1</v>
      </c>
      <c r="I991" s="168"/>
      <c r="L991" s="164"/>
      <c r="M991" s="169"/>
      <c r="T991" s="170"/>
      <c r="W991" s="239"/>
      <c r="AT991" s="166" t="s">
        <v>169</v>
      </c>
      <c r="AU991" s="166" t="s">
        <v>81</v>
      </c>
      <c r="AV991" s="12" t="s">
        <v>77</v>
      </c>
      <c r="AW991" s="12" t="s">
        <v>29</v>
      </c>
      <c r="AX991" s="12" t="s">
        <v>72</v>
      </c>
      <c r="AY991" s="166" t="s">
        <v>162</v>
      </c>
    </row>
    <row r="992" spans="2:65" s="12" customFormat="1" x14ac:dyDescent="0.2">
      <c r="B992" s="164"/>
      <c r="D992" s="165" t="s">
        <v>169</v>
      </c>
      <c r="E992" s="166" t="s">
        <v>1</v>
      </c>
      <c r="F992" s="167" t="s">
        <v>557</v>
      </c>
      <c r="H992" s="166" t="s">
        <v>1</v>
      </c>
      <c r="I992" s="168"/>
      <c r="L992" s="164"/>
      <c r="M992" s="169"/>
      <c r="T992" s="170"/>
      <c r="W992" s="239"/>
      <c r="AT992" s="166" t="s">
        <v>169</v>
      </c>
      <c r="AU992" s="166" t="s">
        <v>81</v>
      </c>
      <c r="AV992" s="12" t="s">
        <v>77</v>
      </c>
      <c r="AW992" s="12" t="s">
        <v>29</v>
      </c>
      <c r="AX992" s="12" t="s">
        <v>72</v>
      </c>
      <c r="AY992" s="166" t="s">
        <v>162</v>
      </c>
    </row>
    <row r="993" spans="2:65" s="12" customFormat="1" x14ac:dyDescent="0.2">
      <c r="B993" s="164"/>
      <c r="D993" s="165" t="s">
        <v>169</v>
      </c>
      <c r="E993" s="166" t="s">
        <v>1</v>
      </c>
      <c r="F993" s="167" t="s">
        <v>558</v>
      </c>
      <c r="H993" s="166" t="s">
        <v>1</v>
      </c>
      <c r="I993" s="168"/>
      <c r="L993" s="164"/>
      <c r="M993" s="169"/>
      <c r="T993" s="170"/>
      <c r="W993" s="239"/>
      <c r="AT993" s="166" t="s">
        <v>169</v>
      </c>
      <c r="AU993" s="166" t="s">
        <v>81</v>
      </c>
      <c r="AV993" s="12" t="s">
        <v>77</v>
      </c>
      <c r="AW993" s="12" t="s">
        <v>29</v>
      </c>
      <c r="AX993" s="12" t="s">
        <v>72</v>
      </c>
      <c r="AY993" s="166" t="s">
        <v>162</v>
      </c>
    </row>
    <row r="994" spans="2:65" s="12" customFormat="1" x14ac:dyDescent="0.2">
      <c r="B994" s="164"/>
      <c r="D994" s="165" t="s">
        <v>169</v>
      </c>
      <c r="E994" s="166" t="s">
        <v>1</v>
      </c>
      <c r="F994" s="167" t="s">
        <v>559</v>
      </c>
      <c r="H994" s="166" t="s">
        <v>1</v>
      </c>
      <c r="I994" s="168"/>
      <c r="L994" s="164"/>
      <c r="M994" s="169"/>
      <c r="T994" s="170"/>
      <c r="W994" s="239"/>
      <c r="AT994" s="166" t="s">
        <v>169</v>
      </c>
      <c r="AU994" s="166" t="s">
        <v>81</v>
      </c>
      <c r="AV994" s="12" t="s">
        <v>77</v>
      </c>
      <c r="AW994" s="12" t="s">
        <v>29</v>
      </c>
      <c r="AX994" s="12" t="s">
        <v>72</v>
      </c>
      <c r="AY994" s="166" t="s">
        <v>162</v>
      </c>
    </row>
    <row r="995" spans="2:65" s="12" customFormat="1" ht="22.5" x14ac:dyDescent="0.2">
      <c r="B995" s="164"/>
      <c r="D995" s="165" t="s">
        <v>169</v>
      </c>
      <c r="E995" s="166" t="s">
        <v>1</v>
      </c>
      <c r="F995" s="167" t="s">
        <v>560</v>
      </c>
      <c r="H995" s="166" t="s">
        <v>1</v>
      </c>
      <c r="I995" s="168"/>
      <c r="L995" s="164"/>
      <c r="M995" s="169"/>
      <c r="T995" s="170"/>
      <c r="W995" s="239"/>
      <c r="AT995" s="166" t="s">
        <v>169</v>
      </c>
      <c r="AU995" s="166" t="s">
        <v>81</v>
      </c>
      <c r="AV995" s="12" t="s">
        <v>77</v>
      </c>
      <c r="AW995" s="12" t="s">
        <v>29</v>
      </c>
      <c r="AX995" s="12" t="s">
        <v>72</v>
      </c>
      <c r="AY995" s="166" t="s">
        <v>162</v>
      </c>
    </row>
    <row r="996" spans="2:65" s="1" customFormat="1" ht="55.5" customHeight="1" x14ac:dyDescent="0.2">
      <c r="B996" s="121"/>
      <c r="C996" s="151" t="s">
        <v>1383</v>
      </c>
      <c r="D996" s="151" t="s">
        <v>164</v>
      </c>
      <c r="E996" s="152" t="s">
        <v>1384</v>
      </c>
      <c r="F996" s="153" t="s">
        <v>1385</v>
      </c>
      <c r="G996" s="154" t="s">
        <v>340</v>
      </c>
      <c r="H996" s="155">
        <v>2</v>
      </c>
      <c r="I996" s="156"/>
      <c r="J996" s="157">
        <f>ROUND(I996*H996,2)</f>
        <v>0</v>
      </c>
      <c r="K996" s="158"/>
      <c r="L996" s="32"/>
      <c r="M996" s="159" t="s">
        <v>1</v>
      </c>
      <c r="N996" s="120" t="s">
        <v>38</v>
      </c>
      <c r="P996" s="160">
        <f>O996*H996</f>
        <v>0</v>
      </c>
      <c r="Q996" s="160">
        <v>0</v>
      </c>
      <c r="R996" s="160">
        <f>Q996*H996</f>
        <v>0</v>
      </c>
      <c r="S996" s="160">
        <v>0</v>
      </c>
      <c r="T996" s="161">
        <f>S996*H996</f>
        <v>0</v>
      </c>
      <c r="W996" s="262"/>
      <c r="AR996" s="162" t="s">
        <v>302</v>
      </c>
      <c r="AT996" s="162" t="s">
        <v>164</v>
      </c>
      <c r="AU996" s="162" t="s">
        <v>81</v>
      </c>
      <c r="AY996" s="17" t="s">
        <v>162</v>
      </c>
      <c r="BE996" s="163">
        <f>IF(N996="základná",J996,0)</f>
        <v>0</v>
      </c>
      <c r="BF996" s="163">
        <f>IF(N996="znížená",J996,0)</f>
        <v>0</v>
      </c>
      <c r="BG996" s="163">
        <f>IF(N996="zákl. prenesená",J996,0)</f>
        <v>0</v>
      </c>
      <c r="BH996" s="163">
        <f>IF(N996="zníž. prenesená",J996,0)</f>
        <v>0</v>
      </c>
      <c r="BI996" s="163">
        <f>IF(N996="nulová",J996,0)</f>
        <v>0</v>
      </c>
      <c r="BJ996" s="17" t="s">
        <v>81</v>
      </c>
      <c r="BK996" s="163">
        <f>ROUND(I996*H996,2)</f>
        <v>0</v>
      </c>
      <c r="BL996" s="17" t="s">
        <v>302</v>
      </c>
      <c r="BM996" s="162" t="s">
        <v>1386</v>
      </c>
    </row>
    <row r="997" spans="2:65" s="13" customFormat="1" x14ac:dyDescent="0.2">
      <c r="B997" s="171"/>
      <c r="D997" s="165" t="s">
        <v>169</v>
      </c>
      <c r="E997" s="172" t="s">
        <v>1</v>
      </c>
      <c r="F997" s="173" t="s">
        <v>81</v>
      </c>
      <c r="H997" s="174">
        <v>2</v>
      </c>
      <c r="I997" s="175"/>
      <c r="L997" s="171"/>
      <c r="M997" s="176"/>
      <c r="T997" s="177"/>
      <c r="W997" s="240"/>
      <c r="AT997" s="172" t="s">
        <v>169</v>
      </c>
      <c r="AU997" s="172" t="s">
        <v>81</v>
      </c>
      <c r="AV997" s="13" t="s">
        <v>81</v>
      </c>
      <c r="AW997" s="13" t="s">
        <v>29</v>
      </c>
      <c r="AX997" s="13" t="s">
        <v>77</v>
      </c>
      <c r="AY997" s="172" t="s">
        <v>162</v>
      </c>
    </row>
    <row r="998" spans="2:65" s="12" customFormat="1" ht="22.5" x14ac:dyDescent="0.2">
      <c r="B998" s="164"/>
      <c r="D998" s="165" t="s">
        <v>169</v>
      </c>
      <c r="E998" s="166" t="s">
        <v>1</v>
      </c>
      <c r="F998" s="167" t="s">
        <v>1368</v>
      </c>
      <c r="H998" s="166" t="s">
        <v>1</v>
      </c>
      <c r="I998" s="168"/>
      <c r="L998" s="164"/>
      <c r="M998" s="169"/>
      <c r="T998" s="170"/>
      <c r="W998" s="239"/>
      <c r="AT998" s="166" t="s">
        <v>169</v>
      </c>
      <c r="AU998" s="166" t="s">
        <v>81</v>
      </c>
      <c r="AV998" s="12" t="s">
        <v>77</v>
      </c>
      <c r="AW998" s="12" t="s">
        <v>29</v>
      </c>
      <c r="AX998" s="12" t="s">
        <v>72</v>
      </c>
      <c r="AY998" s="166" t="s">
        <v>162</v>
      </c>
    </row>
    <row r="999" spans="2:65" s="12" customFormat="1" ht="22.5" x14ac:dyDescent="0.2">
      <c r="B999" s="164"/>
      <c r="D999" s="165" t="s">
        <v>169</v>
      </c>
      <c r="E999" s="166" t="s">
        <v>1</v>
      </c>
      <c r="F999" s="167" t="s">
        <v>547</v>
      </c>
      <c r="H999" s="166" t="s">
        <v>1</v>
      </c>
      <c r="I999" s="168"/>
      <c r="L999" s="164"/>
      <c r="M999" s="169"/>
      <c r="T999" s="170"/>
      <c r="W999" s="239"/>
      <c r="AT999" s="166" t="s">
        <v>169</v>
      </c>
      <c r="AU999" s="166" t="s">
        <v>81</v>
      </c>
      <c r="AV999" s="12" t="s">
        <v>77</v>
      </c>
      <c r="AW999" s="12" t="s">
        <v>29</v>
      </c>
      <c r="AX999" s="12" t="s">
        <v>72</v>
      </c>
      <c r="AY999" s="166" t="s">
        <v>162</v>
      </c>
    </row>
    <row r="1000" spans="2:65" s="12" customFormat="1" x14ac:dyDescent="0.2">
      <c r="B1000" s="164"/>
      <c r="D1000" s="165" t="s">
        <v>169</v>
      </c>
      <c r="E1000" s="166" t="s">
        <v>1</v>
      </c>
      <c r="F1000" s="167" t="s">
        <v>548</v>
      </c>
      <c r="H1000" s="166" t="s">
        <v>1</v>
      </c>
      <c r="I1000" s="168"/>
      <c r="L1000" s="164"/>
      <c r="M1000" s="169"/>
      <c r="T1000" s="170"/>
      <c r="W1000" s="239"/>
      <c r="AT1000" s="166" t="s">
        <v>169</v>
      </c>
      <c r="AU1000" s="166" t="s">
        <v>81</v>
      </c>
      <c r="AV1000" s="12" t="s">
        <v>77</v>
      </c>
      <c r="AW1000" s="12" t="s">
        <v>29</v>
      </c>
      <c r="AX1000" s="12" t="s">
        <v>72</v>
      </c>
      <c r="AY1000" s="166" t="s">
        <v>162</v>
      </c>
    </row>
    <row r="1001" spans="2:65" s="12" customFormat="1" x14ac:dyDescent="0.2">
      <c r="B1001" s="164"/>
      <c r="D1001" s="165" t="s">
        <v>169</v>
      </c>
      <c r="E1001" s="166" t="s">
        <v>1</v>
      </c>
      <c r="F1001" s="167" t="s">
        <v>549</v>
      </c>
      <c r="H1001" s="166" t="s">
        <v>1</v>
      </c>
      <c r="I1001" s="168"/>
      <c r="L1001" s="164"/>
      <c r="M1001" s="169"/>
      <c r="T1001" s="170"/>
      <c r="W1001" s="239"/>
      <c r="AT1001" s="166" t="s">
        <v>169</v>
      </c>
      <c r="AU1001" s="166" t="s">
        <v>81</v>
      </c>
      <c r="AV1001" s="12" t="s">
        <v>77</v>
      </c>
      <c r="AW1001" s="12" t="s">
        <v>29</v>
      </c>
      <c r="AX1001" s="12" t="s">
        <v>72</v>
      </c>
      <c r="AY1001" s="166" t="s">
        <v>162</v>
      </c>
    </row>
    <row r="1002" spans="2:65" s="12" customFormat="1" x14ac:dyDescent="0.2">
      <c r="B1002" s="164"/>
      <c r="D1002" s="165" t="s">
        <v>169</v>
      </c>
      <c r="E1002" s="166" t="s">
        <v>1</v>
      </c>
      <c r="F1002" s="167" t="s">
        <v>550</v>
      </c>
      <c r="H1002" s="166" t="s">
        <v>1</v>
      </c>
      <c r="I1002" s="168"/>
      <c r="L1002" s="164"/>
      <c r="M1002" s="169"/>
      <c r="T1002" s="170"/>
      <c r="W1002" s="239"/>
      <c r="AT1002" s="166" t="s">
        <v>169</v>
      </c>
      <c r="AU1002" s="166" t="s">
        <v>81</v>
      </c>
      <c r="AV1002" s="12" t="s">
        <v>77</v>
      </c>
      <c r="AW1002" s="12" t="s">
        <v>29</v>
      </c>
      <c r="AX1002" s="12" t="s">
        <v>72</v>
      </c>
      <c r="AY1002" s="166" t="s">
        <v>162</v>
      </c>
    </row>
    <row r="1003" spans="2:65" s="12" customFormat="1" x14ac:dyDescent="0.2">
      <c r="B1003" s="164"/>
      <c r="D1003" s="165" t="s">
        <v>169</v>
      </c>
      <c r="E1003" s="166" t="s">
        <v>1</v>
      </c>
      <c r="F1003" s="167" t="s">
        <v>551</v>
      </c>
      <c r="H1003" s="166" t="s">
        <v>1</v>
      </c>
      <c r="I1003" s="168"/>
      <c r="L1003" s="164"/>
      <c r="M1003" s="169"/>
      <c r="T1003" s="170"/>
      <c r="W1003" s="239"/>
      <c r="AT1003" s="166" t="s">
        <v>169</v>
      </c>
      <c r="AU1003" s="166" t="s">
        <v>81</v>
      </c>
      <c r="AV1003" s="12" t="s">
        <v>77</v>
      </c>
      <c r="AW1003" s="12" t="s">
        <v>29</v>
      </c>
      <c r="AX1003" s="12" t="s">
        <v>72</v>
      </c>
      <c r="AY1003" s="166" t="s">
        <v>162</v>
      </c>
    </row>
    <row r="1004" spans="2:65" s="12" customFormat="1" ht="22.5" x14ac:dyDescent="0.2">
      <c r="B1004" s="164"/>
      <c r="D1004" s="165" t="s">
        <v>169</v>
      </c>
      <c r="E1004" s="166" t="s">
        <v>1</v>
      </c>
      <c r="F1004" s="167" t="s">
        <v>552</v>
      </c>
      <c r="H1004" s="166" t="s">
        <v>1</v>
      </c>
      <c r="I1004" s="168"/>
      <c r="L1004" s="164"/>
      <c r="M1004" s="169"/>
      <c r="T1004" s="170"/>
      <c r="W1004" s="239"/>
      <c r="AT1004" s="166" t="s">
        <v>169</v>
      </c>
      <c r="AU1004" s="166" t="s">
        <v>81</v>
      </c>
      <c r="AV1004" s="12" t="s">
        <v>77</v>
      </c>
      <c r="AW1004" s="12" t="s">
        <v>29</v>
      </c>
      <c r="AX1004" s="12" t="s">
        <v>72</v>
      </c>
      <c r="AY1004" s="166" t="s">
        <v>162</v>
      </c>
    </row>
    <row r="1005" spans="2:65" s="12" customFormat="1" x14ac:dyDescent="0.2">
      <c r="B1005" s="164"/>
      <c r="D1005" s="165" t="s">
        <v>169</v>
      </c>
      <c r="E1005" s="166" t="s">
        <v>1</v>
      </c>
      <c r="F1005" s="167" t="s">
        <v>553</v>
      </c>
      <c r="H1005" s="166" t="s">
        <v>1</v>
      </c>
      <c r="I1005" s="168"/>
      <c r="L1005" s="164"/>
      <c r="M1005" s="169"/>
      <c r="T1005" s="170"/>
      <c r="W1005" s="239"/>
      <c r="AT1005" s="166" t="s">
        <v>169</v>
      </c>
      <c r="AU1005" s="166" t="s">
        <v>81</v>
      </c>
      <c r="AV1005" s="12" t="s">
        <v>77</v>
      </c>
      <c r="AW1005" s="12" t="s">
        <v>29</v>
      </c>
      <c r="AX1005" s="12" t="s">
        <v>72</v>
      </c>
      <c r="AY1005" s="166" t="s">
        <v>162</v>
      </c>
    </row>
    <row r="1006" spans="2:65" s="12" customFormat="1" ht="22.5" x14ac:dyDescent="0.2">
      <c r="B1006" s="164"/>
      <c r="D1006" s="165" t="s">
        <v>169</v>
      </c>
      <c r="E1006" s="166" t="s">
        <v>1</v>
      </c>
      <c r="F1006" s="167" t="s">
        <v>554</v>
      </c>
      <c r="H1006" s="166" t="s">
        <v>1</v>
      </c>
      <c r="I1006" s="168"/>
      <c r="L1006" s="164"/>
      <c r="M1006" s="169"/>
      <c r="T1006" s="170"/>
      <c r="W1006" s="239"/>
      <c r="AT1006" s="166" t="s">
        <v>169</v>
      </c>
      <c r="AU1006" s="166" t="s">
        <v>81</v>
      </c>
      <c r="AV1006" s="12" t="s">
        <v>77</v>
      </c>
      <c r="AW1006" s="12" t="s">
        <v>29</v>
      </c>
      <c r="AX1006" s="12" t="s">
        <v>72</v>
      </c>
      <c r="AY1006" s="166" t="s">
        <v>162</v>
      </c>
    </row>
    <row r="1007" spans="2:65" s="12" customFormat="1" ht="22.5" x14ac:dyDescent="0.2">
      <c r="B1007" s="164"/>
      <c r="D1007" s="165" t="s">
        <v>169</v>
      </c>
      <c r="E1007" s="166" t="s">
        <v>1</v>
      </c>
      <c r="F1007" s="167" t="s">
        <v>853</v>
      </c>
      <c r="H1007" s="166" t="s">
        <v>1</v>
      </c>
      <c r="I1007" s="168"/>
      <c r="L1007" s="164"/>
      <c r="M1007" s="169"/>
      <c r="T1007" s="170"/>
      <c r="W1007" s="239"/>
      <c r="AT1007" s="166" t="s">
        <v>169</v>
      </c>
      <c r="AU1007" s="166" t="s">
        <v>81</v>
      </c>
      <c r="AV1007" s="12" t="s">
        <v>77</v>
      </c>
      <c r="AW1007" s="12" t="s">
        <v>29</v>
      </c>
      <c r="AX1007" s="12" t="s">
        <v>72</v>
      </c>
      <c r="AY1007" s="166" t="s">
        <v>162</v>
      </c>
    </row>
    <row r="1008" spans="2:65" s="12" customFormat="1" x14ac:dyDescent="0.2">
      <c r="B1008" s="164"/>
      <c r="D1008" s="165" t="s">
        <v>169</v>
      </c>
      <c r="E1008" s="166" t="s">
        <v>1</v>
      </c>
      <c r="F1008" s="167" t="s">
        <v>556</v>
      </c>
      <c r="H1008" s="166" t="s">
        <v>1</v>
      </c>
      <c r="I1008" s="168"/>
      <c r="L1008" s="164"/>
      <c r="M1008" s="169"/>
      <c r="T1008" s="170"/>
      <c r="W1008" s="239"/>
      <c r="AT1008" s="166" t="s">
        <v>169</v>
      </c>
      <c r="AU1008" s="166" t="s">
        <v>81</v>
      </c>
      <c r="AV1008" s="12" t="s">
        <v>77</v>
      </c>
      <c r="AW1008" s="12" t="s">
        <v>29</v>
      </c>
      <c r="AX1008" s="12" t="s">
        <v>72</v>
      </c>
      <c r="AY1008" s="166" t="s">
        <v>162</v>
      </c>
    </row>
    <row r="1009" spans="2:65" s="12" customFormat="1" x14ac:dyDescent="0.2">
      <c r="B1009" s="164"/>
      <c r="D1009" s="165" t="s">
        <v>169</v>
      </c>
      <c r="E1009" s="166" t="s">
        <v>1</v>
      </c>
      <c r="F1009" s="167" t="s">
        <v>557</v>
      </c>
      <c r="H1009" s="166" t="s">
        <v>1</v>
      </c>
      <c r="I1009" s="168"/>
      <c r="L1009" s="164"/>
      <c r="M1009" s="169"/>
      <c r="T1009" s="170"/>
      <c r="W1009" s="239"/>
      <c r="AT1009" s="166" t="s">
        <v>169</v>
      </c>
      <c r="AU1009" s="166" t="s">
        <v>81</v>
      </c>
      <c r="AV1009" s="12" t="s">
        <v>77</v>
      </c>
      <c r="AW1009" s="12" t="s">
        <v>29</v>
      </c>
      <c r="AX1009" s="12" t="s">
        <v>72</v>
      </c>
      <c r="AY1009" s="166" t="s">
        <v>162</v>
      </c>
    </row>
    <row r="1010" spans="2:65" s="12" customFormat="1" x14ac:dyDescent="0.2">
      <c r="B1010" s="164"/>
      <c r="D1010" s="165" t="s">
        <v>169</v>
      </c>
      <c r="E1010" s="166" t="s">
        <v>1</v>
      </c>
      <c r="F1010" s="167" t="s">
        <v>558</v>
      </c>
      <c r="H1010" s="166" t="s">
        <v>1</v>
      </c>
      <c r="I1010" s="168"/>
      <c r="L1010" s="164"/>
      <c r="M1010" s="169"/>
      <c r="T1010" s="170"/>
      <c r="W1010" s="239"/>
      <c r="AT1010" s="166" t="s">
        <v>169</v>
      </c>
      <c r="AU1010" s="166" t="s">
        <v>81</v>
      </c>
      <c r="AV1010" s="12" t="s">
        <v>77</v>
      </c>
      <c r="AW1010" s="12" t="s">
        <v>29</v>
      </c>
      <c r="AX1010" s="12" t="s">
        <v>72</v>
      </c>
      <c r="AY1010" s="166" t="s">
        <v>162</v>
      </c>
    </row>
    <row r="1011" spans="2:65" s="12" customFormat="1" x14ac:dyDescent="0.2">
      <c r="B1011" s="164"/>
      <c r="D1011" s="165" t="s">
        <v>169</v>
      </c>
      <c r="E1011" s="166" t="s">
        <v>1</v>
      </c>
      <c r="F1011" s="167" t="s">
        <v>559</v>
      </c>
      <c r="H1011" s="166" t="s">
        <v>1</v>
      </c>
      <c r="I1011" s="168"/>
      <c r="L1011" s="164"/>
      <c r="M1011" s="169"/>
      <c r="T1011" s="170"/>
      <c r="W1011" s="239"/>
      <c r="AT1011" s="166" t="s">
        <v>169</v>
      </c>
      <c r="AU1011" s="166" t="s">
        <v>81</v>
      </c>
      <c r="AV1011" s="12" t="s">
        <v>77</v>
      </c>
      <c r="AW1011" s="12" t="s">
        <v>29</v>
      </c>
      <c r="AX1011" s="12" t="s">
        <v>72</v>
      </c>
      <c r="AY1011" s="166" t="s">
        <v>162</v>
      </c>
    </row>
    <row r="1012" spans="2:65" s="12" customFormat="1" ht="22.5" x14ac:dyDescent="0.2">
      <c r="B1012" s="164"/>
      <c r="D1012" s="165" t="s">
        <v>169</v>
      </c>
      <c r="E1012" s="166" t="s">
        <v>1</v>
      </c>
      <c r="F1012" s="167" t="s">
        <v>560</v>
      </c>
      <c r="H1012" s="166" t="s">
        <v>1</v>
      </c>
      <c r="I1012" s="168"/>
      <c r="L1012" s="164"/>
      <c r="M1012" s="169"/>
      <c r="T1012" s="170"/>
      <c r="W1012" s="239"/>
      <c r="AT1012" s="166" t="s">
        <v>169</v>
      </c>
      <c r="AU1012" s="166" t="s">
        <v>81</v>
      </c>
      <c r="AV1012" s="12" t="s">
        <v>77</v>
      </c>
      <c r="AW1012" s="12" t="s">
        <v>29</v>
      </c>
      <c r="AX1012" s="12" t="s">
        <v>72</v>
      </c>
      <c r="AY1012" s="166" t="s">
        <v>162</v>
      </c>
    </row>
    <row r="1013" spans="2:65" s="1" customFormat="1" ht="66.75" customHeight="1" x14ac:dyDescent="0.2">
      <c r="B1013" s="121"/>
      <c r="C1013" s="151" t="s">
        <v>1387</v>
      </c>
      <c r="D1013" s="151" t="s">
        <v>164</v>
      </c>
      <c r="E1013" s="152" t="s">
        <v>1388</v>
      </c>
      <c r="F1013" s="153" t="s">
        <v>1389</v>
      </c>
      <c r="G1013" s="154" t="s">
        <v>340</v>
      </c>
      <c r="H1013" s="155">
        <v>1</v>
      </c>
      <c r="I1013" s="156"/>
      <c r="J1013" s="157">
        <f>ROUND(I1013*H1013,2)</f>
        <v>0</v>
      </c>
      <c r="K1013" s="158"/>
      <c r="L1013" s="32"/>
      <c r="M1013" s="159" t="s">
        <v>1</v>
      </c>
      <c r="N1013" s="120" t="s">
        <v>38</v>
      </c>
      <c r="P1013" s="160">
        <f>O1013*H1013</f>
        <v>0</v>
      </c>
      <c r="Q1013" s="160">
        <v>0</v>
      </c>
      <c r="R1013" s="160">
        <f>Q1013*H1013</f>
        <v>0</v>
      </c>
      <c r="S1013" s="160">
        <v>0</v>
      </c>
      <c r="T1013" s="161">
        <f>S1013*H1013</f>
        <v>0</v>
      </c>
      <c r="W1013" s="262"/>
      <c r="AR1013" s="162" t="s">
        <v>302</v>
      </c>
      <c r="AT1013" s="162" t="s">
        <v>164</v>
      </c>
      <c r="AU1013" s="162" t="s">
        <v>81</v>
      </c>
      <c r="AY1013" s="17" t="s">
        <v>162</v>
      </c>
      <c r="BE1013" s="163">
        <f>IF(N1013="základná",J1013,0)</f>
        <v>0</v>
      </c>
      <c r="BF1013" s="163">
        <f>IF(N1013="znížená",J1013,0)</f>
        <v>0</v>
      </c>
      <c r="BG1013" s="163">
        <f>IF(N1013="zákl. prenesená",J1013,0)</f>
        <v>0</v>
      </c>
      <c r="BH1013" s="163">
        <f>IF(N1013="zníž. prenesená",J1013,0)</f>
        <v>0</v>
      </c>
      <c r="BI1013" s="163">
        <f>IF(N1013="nulová",J1013,0)</f>
        <v>0</v>
      </c>
      <c r="BJ1013" s="17" t="s">
        <v>81</v>
      </c>
      <c r="BK1013" s="163">
        <f>ROUND(I1013*H1013,2)</f>
        <v>0</v>
      </c>
      <c r="BL1013" s="17" t="s">
        <v>302</v>
      </c>
      <c r="BM1013" s="162" t="s">
        <v>1390</v>
      </c>
    </row>
    <row r="1014" spans="2:65" s="13" customFormat="1" x14ac:dyDescent="0.2">
      <c r="B1014" s="171"/>
      <c r="D1014" s="165" t="s">
        <v>169</v>
      </c>
      <c r="E1014" s="172" t="s">
        <v>1</v>
      </c>
      <c r="F1014" s="173" t="s">
        <v>77</v>
      </c>
      <c r="H1014" s="174">
        <v>1</v>
      </c>
      <c r="I1014" s="175"/>
      <c r="L1014" s="171"/>
      <c r="M1014" s="176"/>
      <c r="T1014" s="177"/>
      <c r="W1014" s="240"/>
      <c r="AT1014" s="172" t="s">
        <v>169</v>
      </c>
      <c r="AU1014" s="172" t="s">
        <v>81</v>
      </c>
      <c r="AV1014" s="13" t="s">
        <v>81</v>
      </c>
      <c r="AW1014" s="13" t="s">
        <v>29</v>
      </c>
      <c r="AX1014" s="13" t="s">
        <v>77</v>
      </c>
      <c r="AY1014" s="172" t="s">
        <v>162</v>
      </c>
    </row>
    <row r="1015" spans="2:65" s="12" customFormat="1" ht="22.5" x14ac:dyDescent="0.2">
      <c r="B1015" s="164"/>
      <c r="D1015" s="165" t="s">
        <v>169</v>
      </c>
      <c r="E1015" s="166" t="s">
        <v>1</v>
      </c>
      <c r="F1015" s="167" t="s">
        <v>1368</v>
      </c>
      <c r="H1015" s="166" t="s">
        <v>1</v>
      </c>
      <c r="I1015" s="168"/>
      <c r="L1015" s="164"/>
      <c r="M1015" s="169"/>
      <c r="T1015" s="170"/>
      <c r="W1015" s="239"/>
      <c r="AT1015" s="166" t="s">
        <v>169</v>
      </c>
      <c r="AU1015" s="166" t="s">
        <v>81</v>
      </c>
      <c r="AV1015" s="12" t="s">
        <v>77</v>
      </c>
      <c r="AW1015" s="12" t="s">
        <v>29</v>
      </c>
      <c r="AX1015" s="12" t="s">
        <v>72</v>
      </c>
      <c r="AY1015" s="166" t="s">
        <v>162</v>
      </c>
    </row>
    <row r="1016" spans="2:65" s="12" customFormat="1" x14ac:dyDescent="0.2">
      <c r="B1016" s="164"/>
      <c r="D1016" s="165" t="s">
        <v>169</v>
      </c>
      <c r="E1016" s="166" t="s">
        <v>1</v>
      </c>
      <c r="F1016" s="167" t="s">
        <v>1391</v>
      </c>
      <c r="H1016" s="166" t="s">
        <v>1</v>
      </c>
      <c r="I1016" s="168"/>
      <c r="L1016" s="164"/>
      <c r="M1016" s="169"/>
      <c r="T1016" s="170"/>
      <c r="W1016" s="239"/>
      <c r="AT1016" s="166" t="s">
        <v>169</v>
      </c>
      <c r="AU1016" s="166" t="s">
        <v>81</v>
      </c>
      <c r="AV1016" s="12" t="s">
        <v>77</v>
      </c>
      <c r="AW1016" s="12" t="s">
        <v>29</v>
      </c>
      <c r="AX1016" s="12" t="s">
        <v>72</v>
      </c>
      <c r="AY1016" s="166" t="s">
        <v>162</v>
      </c>
    </row>
    <row r="1017" spans="2:65" s="12" customFormat="1" ht="22.5" x14ac:dyDescent="0.2">
      <c r="B1017" s="164"/>
      <c r="D1017" s="165" t="s">
        <v>169</v>
      </c>
      <c r="E1017" s="166" t="s">
        <v>1</v>
      </c>
      <c r="F1017" s="167" t="s">
        <v>1392</v>
      </c>
      <c r="H1017" s="166" t="s">
        <v>1</v>
      </c>
      <c r="I1017" s="168"/>
      <c r="L1017" s="164"/>
      <c r="M1017" s="169"/>
      <c r="T1017" s="170"/>
      <c r="W1017" s="239"/>
      <c r="AT1017" s="166" t="s">
        <v>169</v>
      </c>
      <c r="AU1017" s="166" t="s">
        <v>81</v>
      </c>
      <c r="AV1017" s="12" t="s">
        <v>77</v>
      </c>
      <c r="AW1017" s="12" t="s">
        <v>29</v>
      </c>
      <c r="AX1017" s="12" t="s">
        <v>72</v>
      </c>
      <c r="AY1017" s="166" t="s">
        <v>162</v>
      </c>
    </row>
    <row r="1018" spans="2:65" s="12" customFormat="1" ht="22.5" x14ac:dyDescent="0.2">
      <c r="B1018" s="164"/>
      <c r="D1018" s="165" t="s">
        <v>169</v>
      </c>
      <c r="E1018" s="166" t="s">
        <v>1</v>
      </c>
      <c r="F1018" s="167" t="s">
        <v>547</v>
      </c>
      <c r="H1018" s="166" t="s">
        <v>1</v>
      </c>
      <c r="I1018" s="168"/>
      <c r="L1018" s="164"/>
      <c r="M1018" s="169"/>
      <c r="T1018" s="170"/>
      <c r="W1018" s="239"/>
      <c r="AT1018" s="166" t="s">
        <v>169</v>
      </c>
      <c r="AU1018" s="166" t="s">
        <v>81</v>
      </c>
      <c r="AV1018" s="12" t="s">
        <v>77</v>
      </c>
      <c r="AW1018" s="12" t="s">
        <v>29</v>
      </c>
      <c r="AX1018" s="12" t="s">
        <v>72</v>
      </c>
      <c r="AY1018" s="166" t="s">
        <v>162</v>
      </c>
    </row>
    <row r="1019" spans="2:65" s="12" customFormat="1" x14ac:dyDescent="0.2">
      <c r="B1019" s="164"/>
      <c r="D1019" s="165" t="s">
        <v>169</v>
      </c>
      <c r="E1019" s="166" t="s">
        <v>1</v>
      </c>
      <c r="F1019" s="167" t="s">
        <v>548</v>
      </c>
      <c r="H1019" s="166" t="s">
        <v>1</v>
      </c>
      <c r="I1019" s="168"/>
      <c r="L1019" s="164"/>
      <c r="M1019" s="169"/>
      <c r="T1019" s="170"/>
      <c r="W1019" s="239"/>
      <c r="AT1019" s="166" t="s">
        <v>169</v>
      </c>
      <c r="AU1019" s="166" t="s">
        <v>81</v>
      </c>
      <c r="AV1019" s="12" t="s">
        <v>77</v>
      </c>
      <c r="AW1019" s="12" t="s">
        <v>29</v>
      </c>
      <c r="AX1019" s="12" t="s">
        <v>72</v>
      </c>
      <c r="AY1019" s="166" t="s">
        <v>162</v>
      </c>
    </row>
    <row r="1020" spans="2:65" s="12" customFormat="1" x14ac:dyDescent="0.2">
      <c r="B1020" s="164"/>
      <c r="D1020" s="165" t="s">
        <v>169</v>
      </c>
      <c r="E1020" s="166" t="s">
        <v>1</v>
      </c>
      <c r="F1020" s="167" t="s">
        <v>549</v>
      </c>
      <c r="H1020" s="166" t="s">
        <v>1</v>
      </c>
      <c r="I1020" s="168"/>
      <c r="L1020" s="164"/>
      <c r="M1020" s="169"/>
      <c r="T1020" s="170"/>
      <c r="W1020" s="239"/>
      <c r="AT1020" s="166" t="s">
        <v>169</v>
      </c>
      <c r="AU1020" s="166" t="s">
        <v>81</v>
      </c>
      <c r="AV1020" s="12" t="s">
        <v>77</v>
      </c>
      <c r="AW1020" s="12" t="s">
        <v>29</v>
      </c>
      <c r="AX1020" s="12" t="s">
        <v>72</v>
      </c>
      <c r="AY1020" s="166" t="s">
        <v>162</v>
      </c>
    </row>
    <row r="1021" spans="2:65" s="12" customFormat="1" x14ac:dyDescent="0.2">
      <c r="B1021" s="164"/>
      <c r="D1021" s="165" t="s">
        <v>169</v>
      </c>
      <c r="E1021" s="166" t="s">
        <v>1</v>
      </c>
      <c r="F1021" s="167" t="s">
        <v>550</v>
      </c>
      <c r="H1021" s="166" t="s">
        <v>1</v>
      </c>
      <c r="I1021" s="168"/>
      <c r="L1021" s="164"/>
      <c r="M1021" s="169"/>
      <c r="T1021" s="170"/>
      <c r="W1021" s="239"/>
      <c r="AT1021" s="166" t="s">
        <v>169</v>
      </c>
      <c r="AU1021" s="166" t="s">
        <v>81</v>
      </c>
      <c r="AV1021" s="12" t="s">
        <v>77</v>
      </c>
      <c r="AW1021" s="12" t="s">
        <v>29</v>
      </c>
      <c r="AX1021" s="12" t="s">
        <v>72</v>
      </c>
      <c r="AY1021" s="166" t="s">
        <v>162</v>
      </c>
    </row>
    <row r="1022" spans="2:65" s="12" customFormat="1" x14ac:dyDescent="0.2">
      <c r="B1022" s="164"/>
      <c r="D1022" s="165" t="s">
        <v>169</v>
      </c>
      <c r="E1022" s="166" t="s">
        <v>1</v>
      </c>
      <c r="F1022" s="167" t="s">
        <v>551</v>
      </c>
      <c r="H1022" s="166" t="s">
        <v>1</v>
      </c>
      <c r="I1022" s="168"/>
      <c r="L1022" s="164"/>
      <c r="M1022" s="169"/>
      <c r="T1022" s="170"/>
      <c r="W1022" s="239"/>
      <c r="AT1022" s="166" t="s">
        <v>169</v>
      </c>
      <c r="AU1022" s="166" t="s">
        <v>81</v>
      </c>
      <c r="AV1022" s="12" t="s">
        <v>77</v>
      </c>
      <c r="AW1022" s="12" t="s">
        <v>29</v>
      </c>
      <c r="AX1022" s="12" t="s">
        <v>72</v>
      </c>
      <c r="AY1022" s="166" t="s">
        <v>162</v>
      </c>
    </row>
    <row r="1023" spans="2:65" s="12" customFormat="1" ht="22.5" x14ac:dyDescent="0.2">
      <c r="B1023" s="164"/>
      <c r="D1023" s="165" t="s">
        <v>169</v>
      </c>
      <c r="E1023" s="166" t="s">
        <v>1</v>
      </c>
      <c r="F1023" s="167" t="s">
        <v>1364</v>
      </c>
      <c r="H1023" s="166" t="s">
        <v>1</v>
      </c>
      <c r="I1023" s="168"/>
      <c r="L1023" s="164"/>
      <c r="M1023" s="169"/>
      <c r="T1023" s="170"/>
      <c r="W1023" s="239"/>
      <c r="AT1023" s="166" t="s">
        <v>169</v>
      </c>
      <c r="AU1023" s="166" t="s">
        <v>81</v>
      </c>
      <c r="AV1023" s="12" t="s">
        <v>77</v>
      </c>
      <c r="AW1023" s="12" t="s">
        <v>29</v>
      </c>
      <c r="AX1023" s="12" t="s">
        <v>72</v>
      </c>
      <c r="AY1023" s="166" t="s">
        <v>162</v>
      </c>
    </row>
    <row r="1024" spans="2:65" s="12" customFormat="1" x14ac:dyDescent="0.2">
      <c r="B1024" s="164"/>
      <c r="D1024" s="165" t="s">
        <v>169</v>
      </c>
      <c r="E1024" s="166" t="s">
        <v>1</v>
      </c>
      <c r="F1024" s="167" t="s">
        <v>553</v>
      </c>
      <c r="H1024" s="166" t="s">
        <v>1</v>
      </c>
      <c r="I1024" s="168"/>
      <c r="L1024" s="164"/>
      <c r="M1024" s="169"/>
      <c r="T1024" s="170"/>
      <c r="W1024" s="239"/>
      <c r="AT1024" s="166" t="s">
        <v>169</v>
      </c>
      <c r="AU1024" s="166" t="s">
        <v>81</v>
      </c>
      <c r="AV1024" s="12" t="s">
        <v>77</v>
      </c>
      <c r="AW1024" s="12" t="s">
        <v>29</v>
      </c>
      <c r="AX1024" s="12" t="s">
        <v>72</v>
      </c>
      <c r="AY1024" s="166" t="s">
        <v>162</v>
      </c>
    </row>
    <row r="1025" spans="2:65" s="12" customFormat="1" ht="22.5" x14ac:dyDescent="0.2">
      <c r="B1025" s="164"/>
      <c r="D1025" s="165" t="s">
        <v>169</v>
      </c>
      <c r="E1025" s="166" t="s">
        <v>1</v>
      </c>
      <c r="F1025" s="167" t="s">
        <v>554</v>
      </c>
      <c r="H1025" s="166" t="s">
        <v>1</v>
      </c>
      <c r="I1025" s="168"/>
      <c r="L1025" s="164"/>
      <c r="M1025" s="169"/>
      <c r="T1025" s="170"/>
      <c r="W1025" s="239"/>
      <c r="AT1025" s="166" t="s">
        <v>169</v>
      </c>
      <c r="AU1025" s="166" t="s">
        <v>81</v>
      </c>
      <c r="AV1025" s="12" t="s">
        <v>77</v>
      </c>
      <c r="AW1025" s="12" t="s">
        <v>29</v>
      </c>
      <c r="AX1025" s="12" t="s">
        <v>72</v>
      </c>
      <c r="AY1025" s="166" t="s">
        <v>162</v>
      </c>
    </row>
    <row r="1026" spans="2:65" s="12" customFormat="1" ht="22.5" x14ac:dyDescent="0.2">
      <c r="B1026" s="164"/>
      <c r="D1026" s="165" t="s">
        <v>169</v>
      </c>
      <c r="E1026" s="166" t="s">
        <v>1</v>
      </c>
      <c r="F1026" s="167" t="s">
        <v>555</v>
      </c>
      <c r="H1026" s="166" t="s">
        <v>1</v>
      </c>
      <c r="I1026" s="168"/>
      <c r="L1026" s="164"/>
      <c r="M1026" s="169"/>
      <c r="T1026" s="170"/>
      <c r="W1026" s="239"/>
      <c r="AT1026" s="166" t="s">
        <v>169</v>
      </c>
      <c r="AU1026" s="166" t="s">
        <v>81</v>
      </c>
      <c r="AV1026" s="12" t="s">
        <v>77</v>
      </c>
      <c r="AW1026" s="12" t="s">
        <v>29</v>
      </c>
      <c r="AX1026" s="12" t="s">
        <v>72</v>
      </c>
      <c r="AY1026" s="166" t="s">
        <v>162</v>
      </c>
    </row>
    <row r="1027" spans="2:65" s="12" customFormat="1" x14ac:dyDescent="0.2">
      <c r="B1027" s="164"/>
      <c r="D1027" s="165" t="s">
        <v>169</v>
      </c>
      <c r="E1027" s="166" t="s">
        <v>1</v>
      </c>
      <c r="F1027" s="167" t="s">
        <v>556</v>
      </c>
      <c r="H1027" s="166" t="s">
        <v>1</v>
      </c>
      <c r="I1027" s="168"/>
      <c r="L1027" s="164"/>
      <c r="M1027" s="169"/>
      <c r="T1027" s="170"/>
      <c r="W1027" s="239"/>
      <c r="AT1027" s="166" t="s">
        <v>169</v>
      </c>
      <c r="AU1027" s="166" t="s">
        <v>81</v>
      </c>
      <c r="AV1027" s="12" t="s">
        <v>77</v>
      </c>
      <c r="AW1027" s="12" t="s">
        <v>29</v>
      </c>
      <c r="AX1027" s="12" t="s">
        <v>72</v>
      </c>
      <c r="AY1027" s="166" t="s">
        <v>162</v>
      </c>
    </row>
    <row r="1028" spans="2:65" s="12" customFormat="1" x14ac:dyDescent="0.2">
      <c r="B1028" s="164"/>
      <c r="D1028" s="165" t="s">
        <v>169</v>
      </c>
      <c r="E1028" s="166" t="s">
        <v>1</v>
      </c>
      <c r="F1028" s="167" t="s">
        <v>557</v>
      </c>
      <c r="H1028" s="166" t="s">
        <v>1</v>
      </c>
      <c r="I1028" s="168"/>
      <c r="L1028" s="164"/>
      <c r="M1028" s="169"/>
      <c r="T1028" s="170"/>
      <c r="W1028" s="239"/>
      <c r="AT1028" s="166" t="s">
        <v>169</v>
      </c>
      <c r="AU1028" s="166" t="s">
        <v>81</v>
      </c>
      <c r="AV1028" s="12" t="s">
        <v>77</v>
      </c>
      <c r="AW1028" s="12" t="s">
        <v>29</v>
      </c>
      <c r="AX1028" s="12" t="s">
        <v>72</v>
      </c>
      <c r="AY1028" s="166" t="s">
        <v>162</v>
      </c>
    </row>
    <row r="1029" spans="2:65" s="12" customFormat="1" x14ac:dyDescent="0.2">
      <c r="B1029" s="164"/>
      <c r="D1029" s="165" t="s">
        <v>169</v>
      </c>
      <c r="E1029" s="166" t="s">
        <v>1</v>
      </c>
      <c r="F1029" s="167" t="s">
        <v>558</v>
      </c>
      <c r="H1029" s="166" t="s">
        <v>1</v>
      </c>
      <c r="I1029" s="168"/>
      <c r="L1029" s="164"/>
      <c r="M1029" s="169"/>
      <c r="T1029" s="170"/>
      <c r="W1029" s="239"/>
      <c r="AT1029" s="166" t="s">
        <v>169</v>
      </c>
      <c r="AU1029" s="166" t="s">
        <v>81</v>
      </c>
      <c r="AV1029" s="12" t="s">
        <v>77</v>
      </c>
      <c r="AW1029" s="12" t="s">
        <v>29</v>
      </c>
      <c r="AX1029" s="12" t="s">
        <v>72</v>
      </c>
      <c r="AY1029" s="166" t="s">
        <v>162</v>
      </c>
    </row>
    <row r="1030" spans="2:65" s="12" customFormat="1" x14ac:dyDescent="0.2">
      <c r="B1030" s="164"/>
      <c r="D1030" s="165" t="s">
        <v>169</v>
      </c>
      <c r="E1030" s="166" t="s">
        <v>1</v>
      </c>
      <c r="F1030" s="167" t="s">
        <v>559</v>
      </c>
      <c r="H1030" s="166" t="s">
        <v>1</v>
      </c>
      <c r="I1030" s="168"/>
      <c r="L1030" s="164"/>
      <c r="M1030" s="169"/>
      <c r="T1030" s="170"/>
      <c r="W1030" s="239"/>
      <c r="AT1030" s="166" t="s">
        <v>169</v>
      </c>
      <c r="AU1030" s="166" t="s">
        <v>81</v>
      </c>
      <c r="AV1030" s="12" t="s">
        <v>77</v>
      </c>
      <c r="AW1030" s="12" t="s">
        <v>29</v>
      </c>
      <c r="AX1030" s="12" t="s">
        <v>72</v>
      </c>
      <c r="AY1030" s="166" t="s">
        <v>162</v>
      </c>
    </row>
    <row r="1031" spans="2:65" s="12" customFormat="1" ht="22.5" x14ac:dyDescent="0.2">
      <c r="B1031" s="164"/>
      <c r="D1031" s="165" t="s">
        <v>169</v>
      </c>
      <c r="E1031" s="166" t="s">
        <v>1</v>
      </c>
      <c r="F1031" s="167" t="s">
        <v>560</v>
      </c>
      <c r="H1031" s="166" t="s">
        <v>1</v>
      </c>
      <c r="I1031" s="168"/>
      <c r="L1031" s="164"/>
      <c r="M1031" s="169"/>
      <c r="T1031" s="170"/>
      <c r="W1031" s="239"/>
      <c r="AT1031" s="166" t="s">
        <v>169</v>
      </c>
      <c r="AU1031" s="166" t="s">
        <v>81</v>
      </c>
      <c r="AV1031" s="12" t="s">
        <v>77</v>
      </c>
      <c r="AW1031" s="12" t="s">
        <v>29</v>
      </c>
      <c r="AX1031" s="12" t="s">
        <v>72</v>
      </c>
      <c r="AY1031" s="166" t="s">
        <v>162</v>
      </c>
    </row>
    <row r="1032" spans="2:65" s="1" customFormat="1" ht="49.15" customHeight="1" x14ac:dyDescent="0.2">
      <c r="B1032" s="121"/>
      <c r="C1032" s="151" t="s">
        <v>1393</v>
      </c>
      <c r="D1032" s="151" t="s">
        <v>164</v>
      </c>
      <c r="E1032" s="152" t="s">
        <v>1394</v>
      </c>
      <c r="F1032" s="153" t="s">
        <v>1395</v>
      </c>
      <c r="G1032" s="154" t="s">
        <v>340</v>
      </c>
      <c r="H1032" s="155">
        <v>12</v>
      </c>
      <c r="I1032" s="156"/>
      <c r="J1032" s="157">
        <f>ROUND(I1032*H1032,2)</f>
        <v>0</v>
      </c>
      <c r="K1032" s="158"/>
      <c r="L1032" s="32"/>
      <c r="M1032" s="159" t="s">
        <v>1</v>
      </c>
      <c r="N1032" s="120" t="s">
        <v>38</v>
      </c>
      <c r="P1032" s="160">
        <f>O1032*H1032</f>
        <v>0</v>
      </c>
      <c r="Q1032" s="160">
        <v>0</v>
      </c>
      <c r="R1032" s="160">
        <f>Q1032*H1032</f>
        <v>0</v>
      </c>
      <c r="S1032" s="160">
        <v>0</v>
      </c>
      <c r="T1032" s="161">
        <f>S1032*H1032</f>
        <v>0</v>
      </c>
      <c r="W1032" s="262"/>
      <c r="AR1032" s="162" t="s">
        <v>302</v>
      </c>
      <c r="AT1032" s="162" t="s">
        <v>164</v>
      </c>
      <c r="AU1032" s="162" t="s">
        <v>81</v>
      </c>
      <c r="AY1032" s="17" t="s">
        <v>162</v>
      </c>
      <c r="BE1032" s="163">
        <f>IF(N1032="základná",J1032,0)</f>
        <v>0</v>
      </c>
      <c r="BF1032" s="163">
        <f>IF(N1032="znížená",J1032,0)</f>
        <v>0</v>
      </c>
      <c r="BG1032" s="163">
        <f>IF(N1032="zákl. prenesená",J1032,0)</f>
        <v>0</v>
      </c>
      <c r="BH1032" s="163">
        <f>IF(N1032="zníž. prenesená",J1032,0)</f>
        <v>0</v>
      </c>
      <c r="BI1032" s="163">
        <f>IF(N1032="nulová",J1032,0)</f>
        <v>0</v>
      </c>
      <c r="BJ1032" s="17" t="s">
        <v>81</v>
      </c>
      <c r="BK1032" s="163">
        <f>ROUND(I1032*H1032,2)</f>
        <v>0</v>
      </c>
      <c r="BL1032" s="17" t="s">
        <v>302</v>
      </c>
      <c r="BM1032" s="162" t="s">
        <v>1396</v>
      </c>
    </row>
    <row r="1033" spans="2:65" s="13" customFormat="1" x14ac:dyDescent="0.2">
      <c r="B1033" s="171"/>
      <c r="D1033" s="165" t="s">
        <v>169</v>
      </c>
      <c r="E1033" s="172" t="s">
        <v>1</v>
      </c>
      <c r="F1033" s="173" t="s">
        <v>262</v>
      </c>
      <c r="H1033" s="174">
        <v>12</v>
      </c>
      <c r="I1033" s="175"/>
      <c r="L1033" s="171"/>
      <c r="M1033" s="176"/>
      <c r="T1033" s="177"/>
      <c r="W1033" s="240"/>
      <c r="AT1033" s="172" t="s">
        <v>169</v>
      </c>
      <c r="AU1033" s="172" t="s">
        <v>81</v>
      </c>
      <c r="AV1033" s="13" t="s">
        <v>81</v>
      </c>
      <c r="AW1033" s="13" t="s">
        <v>29</v>
      </c>
      <c r="AX1033" s="13" t="s">
        <v>77</v>
      </c>
      <c r="AY1033" s="172" t="s">
        <v>162</v>
      </c>
    </row>
    <row r="1034" spans="2:65" s="12" customFormat="1" ht="22.5" x14ac:dyDescent="0.2">
      <c r="B1034" s="164"/>
      <c r="D1034" s="165" t="s">
        <v>169</v>
      </c>
      <c r="E1034" s="166" t="s">
        <v>1</v>
      </c>
      <c r="F1034" s="167" t="s">
        <v>1397</v>
      </c>
      <c r="H1034" s="166" t="s">
        <v>1</v>
      </c>
      <c r="I1034" s="168"/>
      <c r="L1034" s="164"/>
      <c r="M1034" s="169"/>
      <c r="T1034" s="170"/>
      <c r="W1034" s="239"/>
      <c r="AT1034" s="166" t="s">
        <v>169</v>
      </c>
      <c r="AU1034" s="166" t="s">
        <v>81</v>
      </c>
      <c r="AV1034" s="12" t="s">
        <v>77</v>
      </c>
      <c r="AW1034" s="12" t="s">
        <v>29</v>
      </c>
      <c r="AX1034" s="12" t="s">
        <v>72</v>
      </c>
      <c r="AY1034" s="166" t="s">
        <v>162</v>
      </c>
    </row>
    <row r="1035" spans="2:65" s="12" customFormat="1" ht="22.5" x14ac:dyDescent="0.2">
      <c r="B1035" s="164"/>
      <c r="D1035" s="165" t="s">
        <v>169</v>
      </c>
      <c r="E1035" s="166" t="s">
        <v>1</v>
      </c>
      <c r="F1035" s="167" t="s">
        <v>547</v>
      </c>
      <c r="H1035" s="166" t="s">
        <v>1</v>
      </c>
      <c r="I1035" s="168"/>
      <c r="L1035" s="164"/>
      <c r="M1035" s="169"/>
      <c r="T1035" s="170"/>
      <c r="W1035" s="239"/>
      <c r="AT1035" s="166" t="s">
        <v>169</v>
      </c>
      <c r="AU1035" s="166" t="s">
        <v>81</v>
      </c>
      <c r="AV1035" s="12" t="s">
        <v>77</v>
      </c>
      <c r="AW1035" s="12" t="s">
        <v>29</v>
      </c>
      <c r="AX1035" s="12" t="s">
        <v>72</v>
      </c>
      <c r="AY1035" s="166" t="s">
        <v>162</v>
      </c>
    </row>
    <row r="1036" spans="2:65" s="12" customFormat="1" x14ac:dyDescent="0.2">
      <c r="B1036" s="164"/>
      <c r="D1036" s="165" t="s">
        <v>169</v>
      </c>
      <c r="E1036" s="166" t="s">
        <v>1</v>
      </c>
      <c r="F1036" s="167" t="s">
        <v>548</v>
      </c>
      <c r="H1036" s="166" t="s">
        <v>1</v>
      </c>
      <c r="I1036" s="168"/>
      <c r="L1036" s="164"/>
      <c r="M1036" s="169"/>
      <c r="T1036" s="170"/>
      <c r="W1036" s="239"/>
      <c r="AT1036" s="166" t="s">
        <v>169</v>
      </c>
      <c r="AU1036" s="166" t="s">
        <v>81</v>
      </c>
      <c r="AV1036" s="12" t="s">
        <v>77</v>
      </c>
      <c r="AW1036" s="12" t="s">
        <v>29</v>
      </c>
      <c r="AX1036" s="12" t="s">
        <v>72</v>
      </c>
      <c r="AY1036" s="166" t="s">
        <v>162</v>
      </c>
    </row>
    <row r="1037" spans="2:65" s="12" customFormat="1" x14ac:dyDescent="0.2">
      <c r="B1037" s="164"/>
      <c r="D1037" s="165" t="s">
        <v>169</v>
      </c>
      <c r="E1037" s="166" t="s">
        <v>1</v>
      </c>
      <c r="F1037" s="167" t="s">
        <v>549</v>
      </c>
      <c r="H1037" s="166" t="s">
        <v>1</v>
      </c>
      <c r="I1037" s="168"/>
      <c r="L1037" s="164"/>
      <c r="M1037" s="169"/>
      <c r="T1037" s="170"/>
      <c r="W1037" s="239"/>
      <c r="AT1037" s="166" t="s">
        <v>169</v>
      </c>
      <c r="AU1037" s="166" t="s">
        <v>81</v>
      </c>
      <c r="AV1037" s="12" t="s">
        <v>77</v>
      </c>
      <c r="AW1037" s="12" t="s">
        <v>29</v>
      </c>
      <c r="AX1037" s="12" t="s">
        <v>72</v>
      </c>
      <c r="AY1037" s="166" t="s">
        <v>162</v>
      </c>
    </row>
    <row r="1038" spans="2:65" s="12" customFormat="1" x14ac:dyDescent="0.2">
      <c r="B1038" s="164"/>
      <c r="D1038" s="165" t="s">
        <v>169</v>
      </c>
      <c r="E1038" s="166" t="s">
        <v>1</v>
      </c>
      <c r="F1038" s="167" t="s">
        <v>550</v>
      </c>
      <c r="H1038" s="166" t="s">
        <v>1</v>
      </c>
      <c r="I1038" s="168"/>
      <c r="L1038" s="164"/>
      <c r="M1038" s="169"/>
      <c r="T1038" s="170"/>
      <c r="W1038" s="239"/>
      <c r="AT1038" s="166" t="s">
        <v>169</v>
      </c>
      <c r="AU1038" s="166" t="s">
        <v>81</v>
      </c>
      <c r="AV1038" s="12" t="s">
        <v>77</v>
      </c>
      <c r="AW1038" s="12" t="s">
        <v>29</v>
      </c>
      <c r="AX1038" s="12" t="s">
        <v>72</v>
      </c>
      <c r="AY1038" s="166" t="s">
        <v>162</v>
      </c>
    </row>
    <row r="1039" spans="2:65" s="12" customFormat="1" x14ac:dyDescent="0.2">
      <c r="B1039" s="164"/>
      <c r="D1039" s="165" t="s">
        <v>169</v>
      </c>
      <c r="E1039" s="166" t="s">
        <v>1</v>
      </c>
      <c r="F1039" s="167" t="s">
        <v>551</v>
      </c>
      <c r="H1039" s="166" t="s">
        <v>1</v>
      </c>
      <c r="I1039" s="168"/>
      <c r="L1039" s="164"/>
      <c r="M1039" s="169"/>
      <c r="T1039" s="170"/>
      <c r="W1039" s="239"/>
      <c r="AT1039" s="166" t="s">
        <v>169</v>
      </c>
      <c r="AU1039" s="166" t="s">
        <v>81</v>
      </c>
      <c r="AV1039" s="12" t="s">
        <v>77</v>
      </c>
      <c r="AW1039" s="12" t="s">
        <v>29</v>
      </c>
      <c r="AX1039" s="12" t="s">
        <v>72</v>
      </c>
      <c r="AY1039" s="166" t="s">
        <v>162</v>
      </c>
    </row>
    <row r="1040" spans="2:65" s="12" customFormat="1" ht="22.5" x14ac:dyDescent="0.2">
      <c r="B1040" s="164"/>
      <c r="D1040" s="165" t="s">
        <v>169</v>
      </c>
      <c r="E1040" s="166" t="s">
        <v>1</v>
      </c>
      <c r="F1040" s="167" t="s">
        <v>552</v>
      </c>
      <c r="H1040" s="166" t="s">
        <v>1</v>
      </c>
      <c r="I1040" s="168"/>
      <c r="L1040" s="164"/>
      <c r="M1040" s="169"/>
      <c r="T1040" s="170"/>
      <c r="W1040" s="239"/>
      <c r="AT1040" s="166" t="s">
        <v>169</v>
      </c>
      <c r="AU1040" s="166" t="s">
        <v>81</v>
      </c>
      <c r="AV1040" s="12" t="s">
        <v>77</v>
      </c>
      <c r="AW1040" s="12" t="s">
        <v>29</v>
      </c>
      <c r="AX1040" s="12" t="s">
        <v>72</v>
      </c>
      <c r="AY1040" s="166" t="s">
        <v>162</v>
      </c>
    </row>
    <row r="1041" spans="2:65" s="12" customFormat="1" x14ac:dyDescent="0.2">
      <c r="B1041" s="164"/>
      <c r="D1041" s="165" t="s">
        <v>169</v>
      </c>
      <c r="E1041" s="166" t="s">
        <v>1</v>
      </c>
      <c r="F1041" s="167" t="s">
        <v>553</v>
      </c>
      <c r="H1041" s="166" t="s">
        <v>1</v>
      </c>
      <c r="I1041" s="168"/>
      <c r="L1041" s="164"/>
      <c r="M1041" s="169"/>
      <c r="T1041" s="170"/>
      <c r="W1041" s="239"/>
      <c r="AT1041" s="166" t="s">
        <v>169</v>
      </c>
      <c r="AU1041" s="166" t="s">
        <v>81</v>
      </c>
      <c r="AV1041" s="12" t="s">
        <v>77</v>
      </c>
      <c r="AW1041" s="12" t="s">
        <v>29</v>
      </c>
      <c r="AX1041" s="12" t="s">
        <v>72</v>
      </c>
      <c r="AY1041" s="166" t="s">
        <v>162</v>
      </c>
    </row>
    <row r="1042" spans="2:65" s="12" customFormat="1" ht="22.5" x14ac:dyDescent="0.2">
      <c r="B1042" s="164"/>
      <c r="D1042" s="165" t="s">
        <v>169</v>
      </c>
      <c r="E1042" s="166" t="s">
        <v>1</v>
      </c>
      <c r="F1042" s="167" t="s">
        <v>860</v>
      </c>
      <c r="H1042" s="166" t="s">
        <v>1</v>
      </c>
      <c r="I1042" s="168"/>
      <c r="L1042" s="164"/>
      <c r="M1042" s="169"/>
      <c r="T1042" s="170"/>
      <c r="W1042" s="239"/>
      <c r="AT1042" s="166" t="s">
        <v>169</v>
      </c>
      <c r="AU1042" s="166" t="s">
        <v>81</v>
      </c>
      <c r="AV1042" s="12" t="s">
        <v>77</v>
      </c>
      <c r="AW1042" s="12" t="s">
        <v>29</v>
      </c>
      <c r="AX1042" s="12" t="s">
        <v>72</v>
      </c>
      <c r="AY1042" s="166" t="s">
        <v>162</v>
      </c>
    </row>
    <row r="1043" spans="2:65" s="12" customFormat="1" ht="22.5" x14ac:dyDescent="0.2">
      <c r="B1043" s="164"/>
      <c r="D1043" s="165" t="s">
        <v>169</v>
      </c>
      <c r="E1043" s="166" t="s">
        <v>1</v>
      </c>
      <c r="F1043" s="167" t="s">
        <v>853</v>
      </c>
      <c r="H1043" s="166" t="s">
        <v>1</v>
      </c>
      <c r="I1043" s="168"/>
      <c r="L1043" s="164"/>
      <c r="M1043" s="169"/>
      <c r="T1043" s="170"/>
      <c r="W1043" s="239"/>
      <c r="AT1043" s="166" t="s">
        <v>169</v>
      </c>
      <c r="AU1043" s="166" t="s">
        <v>81</v>
      </c>
      <c r="AV1043" s="12" t="s">
        <v>77</v>
      </c>
      <c r="AW1043" s="12" t="s">
        <v>29</v>
      </c>
      <c r="AX1043" s="12" t="s">
        <v>72</v>
      </c>
      <c r="AY1043" s="166" t="s">
        <v>162</v>
      </c>
    </row>
    <row r="1044" spans="2:65" s="12" customFormat="1" x14ac:dyDescent="0.2">
      <c r="B1044" s="164"/>
      <c r="D1044" s="165" t="s">
        <v>169</v>
      </c>
      <c r="E1044" s="166" t="s">
        <v>1</v>
      </c>
      <c r="F1044" s="167" t="s">
        <v>556</v>
      </c>
      <c r="H1044" s="166" t="s">
        <v>1</v>
      </c>
      <c r="I1044" s="168"/>
      <c r="L1044" s="164"/>
      <c r="M1044" s="169"/>
      <c r="T1044" s="170"/>
      <c r="W1044" s="239"/>
      <c r="AT1044" s="166" t="s">
        <v>169</v>
      </c>
      <c r="AU1044" s="166" t="s">
        <v>81</v>
      </c>
      <c r="AV1044" s="12" t="s">
        <v>77</v>
      </c>
      <c r="AW1044" s="12" t="s">
        <v>29</v>
      </c>
      <c r="AX1044" s="12" t="s">
        <v>72</v>
      </c>
      <c r="AY1044" s="166" t="s">
        <v>162</v>
      </c>
    </row>
    <row r="1045" spans="2:65" s="12" customFormat="1" x14ac:dyDescent="0.2">
      <c r="B1045" s="164"/>
      <c r="D1045" s="165" t="s">
        <v>169</v>
      </c>
      <c r="E1045" s="166" t="s">
        <v>1</v>
      </c>
      <c r="F1045" s="167" t="s">
        <v>557</v>
      </c>
      <c r="H1045" s="166" t="s">
        <v>1</v>
      </c>
      <c r="I1045" s="168"/>
      <c r="L1045" s="164"/>
      <c r="M1045" s="169"/>
      <c r="T1045" s="170"/>
      <c r="W1045" s="239"/>
      <c r="AT1045" s="166" t="s">
        <v>169</v>
      </c>
      <c r="AU1045" s="166" t="s">
        <v>81</v>
      </c>
      <c r="AV1045" s="12" t="s">
        <v>77</v>
      </c>
      <c r="AW1045" s="12" t="s">
        <v>29</v>
      </c>
      <c r="AX1045" s="12" t="s">
        <v>72</v>
      </c>
      <c r="AY1045" s="166" t="s">
        <v>162</v>
      </c>
    </row>
    <row r="1046" spans="2:65" s="12" customFormat="1" x14ac:dyDescent="0.2">
      <c r="B1046" s="164"/>
      <c r="D1046" s="165" t="s">
        <v>169</v>
      </c>
      <c r="E1046" s="166" t="s">
        <v>1</v>
      </c>
      <c r="F1046" s="167" t="s">
        <v>558</v>
      </c>
      <c r="H1046" s="166" t="s">
        <v>1</v>
      </c>
      <c r="I1046" s="168"/>
      <c r="L1046" s="164"/>
      <c r="M1046" s="169"/>
      <c r="T1046" s="170"/>
      <c r="W1046" s="239"/>
      <c r="AT1046" s="166" t="s">
        <v>169</v>
      </c>
      <c r="AU1046" s="166" t="s">
        <v>81</v>
      </c>
      <c r="AV1046" s="12" t="s">
        <v>77</v>
      </c>
      <c r="AW1046" s="12" t="s">
        <v>29</v>
      </c>
      <c r="AX1046" s="12" t="s">
        <v>72</v>
      </c>
      <c r="AY1046" s="166" t="s">
        <v>162</v>
      </c>
    </row>
    <row r="1047" spans="2:65" s="12" customFormat="1" x14ac:dyDescent="0.2">
      <c r="B1047" s="164"/>
      <c r="D1047" s="165" t="s">
        <v>169</v>
      </c>
      <c r="E1047" s="166" t="s">
        <v>1</v>
      </c>
      <c r="F1047" s="167" t="s">
        <v>559</v>
      </c>
      <c r="H1047" s="166" t="s">
        <v>1</v>
      </c>
      <c r="I1047" s="168"/>
      <c r="L1047" s="164"/>
      <c r="M1047" s="169"/>
      <c r="T1047" s="170"/>
      <c r="W1047" s="239"/>
      <c r="AT1047" s="166" t="s">
        <v>169</v>
      </c>
      <c r="AU1047" s="166" t="s">
        <v>81</v>
      </c>
      <c r="AV1047" s="12" t="s">
        <v>77</v>
      </c>
      <c r="AW1047" s="12" t="s">
        <v>29</v>
      </c>
      <c r="AX1047" s="12" t="s">
        <v>72</v>
      </c>
      <c r="AY1047" s="166" t="s">
        <v>162</v>
      </c>
    </row>
    <row r="1048" spans="2:65" s="12" customFormat="1" ht="22.5" x14ac:dyDescent="0.2">
      <c r="B1048" s="164"/>
      <c r="D1048" s="165" t="s">
        <v>169</v>
      </c>
      <c r="E1048" s="166" t="s">
        <v>1</v>
      </c>
      <c r="F1048" s="167" t="s">
        <v>560</v>
      </c>
      <c r="H1048" s="166" t="s">
        <v>1</v>
      </c>
      <c r="I1048" s="168"/>
      <c r="L1048" s="164"/>
      <c r="M1048" s="169"/>
      <c r="T1048" s="170"/>
      <c r="W1048" s="239"/>
      <c r="AT1048" s="166" t="s">
        <v>169</v>
      </c>
      <c r="AU1048" s="166" t="s">
        <v>81</v>
      </c>
      <c r="AV1048" s="12" t="s">
        <v>77</v>
      </c>
      <c r="AW1048" s="12" t="s">
        <v>29</v>
      </c>
      <c r="AX1048" s="12" t="s">
        <v>72</v>
      </c>
      <c r="AY1048" s="166" t="s">
        <v>162</v>
      </c>
    </row>
    <row r="1049" spans="2:65" s="1" customFormat="1" ht="49.15" customHeight="1" x14ac:dyDescent="0.2">
      <c r="B1049" s="121"/>
      <c r="C1049" s="151" t="s">
        <v>1398</v>
      </c>
      <c r="D1049" s="151" t="s">
        <v>164</v>
      </c>
      <c r="E1049" s="152" t="s">
        <v>1399</v>
      </c>
      <c r="F1049" s="153" t="s">
        <v>1400</v>
      </c>
      <c r="G1049" s="154" t="s">
        <v>340</v>
      </c>
      <c r="H1049" s="155">
        <v>40</v>
      </c>
      <c r="I1049" s="156"/>
      <c r="J1049" s="157">
        <f>ROUND(I1049*H1049,2)</f>
        <v>0</v>
      </c>
      <c r="K1049" s="158"/>
      <c r="L1049" s="32"/>
      <c r="M1049" s="159" t="s">
        <v>1</v>
      </c>
      <c r="N1049" s="120" t="s">
        <v>38</v>
      </c>
      <c r="P1049" s="160">
        <f>O1049*H1049</f>
        <v>0</v>
      </c>
      <c r="Q1049" s="160">
        <v>0</v>
      </c>
      <c r="R1049" s="160">
        <f>Q1049*H1049</f>
        <v>0</v>
      </c>
      <c r="S1049" s="160">
        <v>0</v>
      </c>
      <c r="T1049" s="161">
        <f>S1049*H1049</f>
        <v>0</v>
      </c>
      <c r="W1049" s="262"/>
      <c r="AR1049" s="162" t="s">
        <v>302</v>
      </c>
      <c r="AT1049" s="162" t="s">
        <v>164</v>
      </c>
      <c r="AU1049" s="162" t="s">
        <v>81</v>
      </c>
      <c r="AY1049" s="17" t="s">
        <v>162</v>
      </c>
      <c r="BE1049" s="163">
        <f>IF(N1049="základná",J1049,0)</f>
        <v>0</v>
      </c>
      <c r="BF1049" s="163">
        <f>IF(N1049="znížená",J1049,0)</f>
        <v>0</v>
      </c>
      <c r="BG1049" s="163">
        <f>IF(N1049="zákl. prenesená",J1049,0)</f>
        <v>0</v>
      </c>
      <c r="BH1049" s="163">
        <f>IF(N1049="zníž. prenesená",J1049,0)</f>
        <v>0</v>
      </c>
      <c r="BI1049" s="163">
        <f>IF(N1049="nulová",J1049,0)</f>
        <v>0</v>
      </c>
      <c r="BJ1049" s="17" t="s">
        <v>81</v>
      </c>
      <c r="BK1049" s="163">
        <f>ROUND(I1049*H1049,2)</f>
        <v>0</v>
      </c>
      <c r="BL1049" s="17" t="s">
        <v>302</v>
      </c>
      <c r="BM1049" s="162" t="s">
        <v>1401</v>
      </c>
    </row>
    <row r="1050" spans="2:65" s="13" customFormat="1" x14ac:dyDescent="0.2">
      <c r="B1050" s="171"/>
      <c r="D1050" s="165" t="s">
        <v>169</v>
      </c>
      <c r="E1050" s="172" t="s">
        <v>1</v>
      </c>
      <c r="F1050" s="173" t="s">
        <v>437</v>
      </c>
      <c r="H1050" s="174">
        <v>40</v>
      </c>
      <c r="I1050" s="175"/>
      <c r="L1050" s="171"/>
      <c r="M1050" s="176"/>
      <c r="T1050" s="177"/>
      <c r="W1050" s="240"/>
      <c r="AT1050" s="172" t="s">
        <v>169</v>
      </c>
      <c r="AU1050" s="172" t="s">
        <v>81</v>
      </c>
      <c r="AV1050" s="13" t="s">
        <v>81</v>
      </c>
      <c r="AW1050" s="13" t="s">
        <v>29</v>
      </c>
      <c r="AX1050" s="13" t="s">
        <v>77</v>
      </c>
      <c r="AY1050" s="172" t="s">
        <v>162</v>
      </c>
    </row>
    <row r="1051" spans="2:65" s="12" customFormat="1" ht="22.5" x14ac:dyDescent="0.2">
      <c r="B1051" s="164"/>
      <c r="D1051" s="165" t="s">
        <v>169</v>
      </c>
      <c r="E1051" s="166" t="s">
        <v>1</v>
      </c>
      <c r="F1051" s="167" t="s">
        <v>1397</v>
      </c>
      <c r="H1051" s="166" t="s">
        <v>1</v>
      </c>
      <c r="I1051" s="168"/>
      <c r="L1051" s="164"/>
      <c r="M1051" s="169"/>
      <c r="T1051" s="170"/>
      <c r="W1051" s="239"/>
      <c r="AT1051" s="166" t="s">
        <v>169</v>
      </c>
      <c r="AU1051" s="166" t="s">
        <v>81</v>
      </c>
      <c r="AV1051" s="12" t="s">
        <v>77</v>
      </c>
      <c r="AW1051" s="12" t="s">
        <v>29</v>
      </c>
      <c r="AX1051" s="12" t="s">
        <v>72</v>
      </c>
      <c r="AY1051" s="166" t="s">
        <v>162</v>
      </c>
    </row>
    <row r="1052" spans="2:65" s="12" customFormat="1" ht="22.5" x14ac:dyDescent="0.2">
      <c r="B1052" s="164"/>
      <c r="D1052" s="165" t="s">
        <v>169</v>
      </c>
      <c r="E1052" s="166" t="s">
        <v>1</v>
      </c>
      <c r="F1052" s="167" t="s">
        <v>547</v>
      </c>
      <c r="H1052" s="166" t="s">
        <v>1</v>
      </c>
      <c r="I1052" s="168"/>
      <c r="L1052" s="164"/>
      <c r="M1052" s="169"/>
      <c r="T1052" s="170"/>
      <c r="W1052" s="239"/>
      <c r="AT1052" s="166" t="s">
        <v>169</v>
      </c>
      <c r="AU1052" s="166" t="s">
        <v>81</v>
      </c>
      <c r="AV1052" s="12" t="s">
        <v>77</v>
      </c>
      <c r="AW1052" s="12" t="s">
        <v>29</v>
      </c>
      <c r="AX1052" s="12" t="s">
        <v>72</v>
      </c>
      <c r="AY1052" s="166" t="s">
        <v>162</v>
      </c>
    </row>
    <row r="1053" spans="2:65" s="12" customFormat="1" x14ac:dyDescent="0.2">
      <c r="B1053" s="164"/>
      <c r="D1053" s="165" t="s">
        <v>169</v>
      </c>
      <c r="E1053" s="166" t="s">
        <v>1</v>
      </c>
      <c r="F1053" s="167" t="s">
        <v>548</v>
      </c>
      <c r="H1053" s="166" t="s">
        <v>1</v>
      </c>
      <c r="I1053" s="168"/>
      <c r="L1053" s="164"/>
      <c r="M1053" s="169"/>
      <c r="T1053" s="170"/>
      <c r="W1053" s="239"/>
      <c r="AT1053" s="166" t="s">
        <v>169</v>
      </c>
      <c r="AU1053" s="166" t="s">
        <v>81</v>
      </c>
      <c r="AV1053" s="12" t="s">
        <v>77</v>
      </c>
      <c r="AW1053" s="12" t="s">
        <v>29</v>
      </c>
      <c r="AX1053" s="12" t="s">
        <v>72</v>
      </c>
      <c r="AY1053" s="166" t="s">
        <v>162</v>
      </c>
    </row>
    <row r="1054" spans="2:65" s="12" customFormat="1" x14ac:dyDescent="0.2">
      <c r="B1054" s="164"/>
      <c r="D1054" s="165" t="s">
        <v>169</v>
      </c>
      <c r="E1054" s="166" t="s">
        <v>1</v>
      </c>
      <c r="F1054" s="167" t="s">
        <v>549</v>
      </c>
      <c r="H1054" s="166" t="s">
        <v>1</v>
      </c>
      <c r="I1054" s="168"/>
      <c r="L1054" s="164"/>
      <c r="M1054" s="169"/>
      <c r="T1054" s="170"/>
      <c r="W1054" s="239"/>
      <c r="AT1054" s="166" t="s">
        <v>169</v>
      </c>
      <c r="AU1054" s="166" t="s">
        <v>81</v>
      </c>
      <c r="AV1054" s="12" t="s">
        <v>77</v>
      </c>
      <c r="AW1054" s="12" t="s">
        <v>29</v>
      </c>
      <c r="AX1054" s="12" t="s">
        <v>72</v>
      </c>
      <c r="AY1054" s="166" t="s">
        <v>162</v>
      </c>
    </row>
    <row r="1055" spans="2:65" s="12" customFormat="1" x14ac:dyDescent="0.2">
      <c r="B1055" s="164"/>
      <c r="D1055" s="165" t="s">
        <v>169</v>
      </c>
      <c r="E1055" s="166" t="s">
        <v>1</v>
      </c>
      <c r="F1055" s="167" t="s">
        <v>550</v>
      </c>
      <c r="H1055" s="166" t="s">
        <v>1</v>
      </c>
      <c r="I1055" s="168"/>
      <c r="L1055" s="164"/>
      <c r="M1055" s="169"/>
      <c r="T1055" s="170"/>
      <c r="W1055" s="239"/>
      <c r="AT1055" s="166" t="s">
        <v>169</v>
      </c>
      <c r="AU1055" s="166" t="s">
        <v>81</v>
      </c>
      <c r="AV1055" s="12" t="s">
        <v>77</v>
      </c>
      <c r="AW1055" s="12" t="s">
        <v>29</v>
      </c>
      <c r="AX1055" s="12" t="s">
        <v>72</v>
      </c>
      <c r="AY1055" s="166" t="s">
        <v>162</v>
      </c>
    </row>
    <row r="1056" spans="2:65" s="12" customFormat="1" x14ac:dyDescent="0.2">
      <c r="B1056" s="164"/>
      <c r="D1056" s="165" t="s">
        <v>169</v>
      </c>
      <c r="E1056" s="166" t="s">
        <v>1</v>
      </c>
      <c r="F1056" s="167" t="s">
        <v>551</v>
      </c>
      <c r="H1056" s="166" t="s">
        <v>1</v>
      </c>
      <c r="I1056" s="168"/>
      <c r="L1056" s="164"/>
      <c r="M1056" s="169"/>
      <c r="T1056" s="170"/>
      <c r="W1056" s="239"/>
      <c r="AT1056" s="166" t="s">
        <v>169</v>
      </c>
      <c r="AU1056" s="166" t="s">
        <v>81</v>
      </c>
      <c r="AV1056" s="12" t="s">
        <v>77</v>
      </c>
      <c r="AW1056" s="12" t="s">
        <v>29</v>
      </c>
      <c r="AX1056" s="12" t="s">
        <v>72</v>
      </c>
      <c r="AY1056" s="166" t="s">
        <v>162</v>
      </c>
    </row>
    <row r="1057" spans="2:65" s="12" customFormat="1" ht="22.5" x14ac:dyDescent="0.2">
      <c r="B1057" s="164"/>
      <c r="D1057" s="165" t="s">
        <v>169</v>
      </c>
      <c r="E1057" s="166" t="s">
        <v>1</v>
      </c>
      <c r="F1057" s="167" t="s">
        <v>1364</v>
      </c>
      <c r="H1057" s="166" t="s">
        <v>1</v>
      </c>
      <c r="I1057" s="168"/>
      <c r="L1057" s="164"/>
      <c r="M1057" s="169"/>
      <c r="T1057" s="170"/>
      <c r="W1057" s="239"/>
      <c r="AT1057" s="166" t="s">
        <v>169</v>
      </c>
      <c r="AU1057" s="166" t="s">
        <v>81</v>
      </c>
      <c r="AV1057" s="12" t="s">
        <v>77</v>
      </c>
      <c r="AW1057" s="12" t="s">
        <v>29</v>
      </c>
      <c r="AX1057" s="12" t="s">
        <v>72</v>
      </c>
      <c r="AY1057" s="166" t="s">
        <v>162</v>
      </c>
    </row>
    <row r="1058" spans="2:65" s="12" customFormat="1" x14ac:dyDescent="0.2">
      <c r="B1058" s="164"/>
      <c r="D1058" s="165" t="s">
        <v>169</v>
      </c>
      <c r="E1058" s="166" t="s">
        <v>1</v>
      </c>
      <c r="F1058" s="167" t="s">
        <v>553</v>
      </c>
      <c r="H1058" s="166" t="s">
        <v>1</v>
      </c>
      <c r="I1058" s="168"/>
      <c r="L1058" s="164"/>
      <c r="M1058" s="169"/>
      <c r="T1058" s="170"/>
      <c r="W1058" s="239"/>
      <c r="AT1058" s="166" t="s">
        <v>169</v>
      </c>
      <c r="AU1058" s="166" t="s">
        <v>81</v>
      </c>
      <c r="AV1058" s="12" t="s">
        <v>77</v>
      </c>
      <c r="AW1058" s="12" t="s">
        <v>29</v>
      </c>
      <c r="AX1058" s="12" t="s">
        <v>72</v>
      </c>
      <c r="AY1058" s="166" t="s">
        <v>162</v>
      </c>
    </row>
    <row r="1059" spans="2:65" s="12" customFormat="1" ht="22.5" x14ac:dyDescent="0.2">
      <c r="B1059" s="164"/>
      <c r="D1059" s="165" t="s">
        <v>169</v>
      </c>
      <c r="E1059" s="166" t="s">
        <v>1</v>
      </c>
      <c r="F1059" s="167" t="s">
        <v>860</v>
      </c>
      <c r="H1059" s="166" t="s">
        <v>1</v>
      </c>
      <c r="I1059" s="168"/>
      <c r="L1059" s="164"/>
      <c r="M1059" s="169"/>
      <c r="T1059" s="170"/>
      <c r="W1059" s="239"/>
      <c r="AT1059" s="166" t="s">
        <v>169</v>
      </c>
      <c r="AU1059" s="166" t="s">
        <v>81</v>
      </c>
      <c r="AV1059" s="12" t="s">
        <v>77</v>
      </c>
      <c r="AW1059" s="12" t="s">
        <v>29</v>
      </c>
      <c r="AX1059" s="12" t="s">
        <v>72</v>
      </c>
      <c r="AY1059" s="166" t="s">
        <v>162</v>
      </c>
    </row>
    <row r="1060" spans="2:65" s="12" customFormat="1" ht="22.5" x14ac:dyDescent="0.2">
      <c r="B1060" s="164"/>
      <c r="D1060" s="165" t="s">
        <v>169</v>
      </c>
      <c r="E1060" s="166" t="s">
        <v>1</v>
      </c>
      <c r="F1060" s="167" t="s">
        <v>555</v>
      </c>
      <c r="H1060" s="166" t="s">
        <v>1</v>
      </c>
      <c r="I1060" s="168"/>
      <c r="L1060" s="164"/>
      <c r="M1060" s="169"/>
      <c r="T1060" s="170"/>
      <c r="W1060" s="239"/>
      <c r="AT1060" s="166" t="s">
        <v>169</v>
      </c>
      <c r="AU1060" s="166" t="s">
        <v>81</v>
      </c>
      <c r="AV1060" s="12" t="s">
        <v>77</v>
      </c>
      <c r="AW1060" s="12" t="s">
        <v>29</v>
      </c>
      <c r="AX1060" s="12" t="s">
        <v>72</v>
      </c>
      <c r="AY1060" s="166" t="s">
        <v>162</v>
      </c>
    </row>
    <row r="1061" spans="2:65" s="12" customFormat="1" x14ac:dyDescent="0.2">
      <c r="B1061" s="164"/>
      <c r="D1061" s="165" t="s">
        <v>169</v>
      </c>
      <c r="E1061" s="166" t="s">
        <v>1</v>
      </c>
      <c r="F1061" s="167" t="s">
        <v>556</v>
      </c>
      <c r="H1061" s="166" t="s">
        <v>1</v>
      </c>
      <c r="I1061" s="168"/>
      <c r="L1061" s="164"/>
      <c r="M1061" s="169"/>
      <c r="T1061" s="170"/>
      <c r="W1061" s="239"/>
      <c r="AT1061" s="166" t="s">
        <v>169</v>
      </c>
      <c r="AU1061" s="166" t="s">
        <v>81</v>
      </c>
      <c r="AV1061" s="12" t="s">
        <v>77</v>
      </c>
      <c r="AW1061" s="12" t="s">
        <v>29</v>
      </c>
      <c r="AX1061" s="12" t="s">
        <v>72</v>
      </c>
      <c r="AY1061" s="166" t="s">
        <v>162</v>
      </c>
    </row>
    <row r="1062" spans="2:65" s="12" customFormat="1" x14ac:dyDescent="0.2">
      <c r="B1062" s="164"/>
      <c r="D1062" s="165" t="s">
        <v>169</v>
      </c>
      <c r="E1062" s="166" t="s">
        <v>1</v>
      </c>
      <c r="F1062" s="167" t="s">
        <v>557</v>
      </c>
      <c r="H1062" s="166" t="s">
        <v>1</v>
      </c>
      <c r="I1062" s="168"/>
      <c r="L1062" s="164"/>
      <c r="M1062" s="169"/>
      <c r="T1062" s="170"/>
      <c r="W1062" s="239"/>
      <c r="AT1062" s="166" t="s">
        <v>169</v>
      </c>
      <c r="AU1062" s="166" t="s">
        <v>81</v>
      </c>
      <c r="AV1062" s="12" t="s">
        <v>77</v>
      </c>
      <c r="AW1062" s="12" t="s">
        <v>29</v>
      </c>
      <c r="AX1062" s="12" t="s">
        <v>72</v>
      </c>
      <c r="AY1062" s="166" t="s">
        <v>162</v>
      </c>
    </row>
    <row r="1063" spans="2:65" s="12" customFormat="1" x14ac:dyDescent="0.2">
      <c r="B1063" s="164"/>
      <c r="D1063" s="165" t="s">
        <v>169</v>
      </c>
      <c r="E1063" s="166" t="s">
        <v>1</v>
      </c>
      <c r="F1063" s="167" t="s">
        <v>558</v>
      </c>
      <c r="H1063" s="166" t="s">
        <v>1</v>
      </c>
      <c r="I1063" s="168"/>
      <c r="L1063" s="164"/>
      <c r="M1063" s="169"/>
      <c r="T1063" s="170"/>
      <c r="W1063" s="239"/>
      <c r="AT1063" s="166" t="s">
        <v>169</v>
      </c>
      <c r="AU1063" s="166" t="s">
        <v>81</v>
      </c>
      <c r="AV1063" s="12" t="s">
        <v>77</v>
      </c>
      <c r="AW1063" s="12" t="s">
        <v>29</v>
      </c>
      <c r="AX1063" s="12" t="s">
        <v>72</v>
      </c>
      <c r="AY1063" s="166" t="s">
        <v>162</v>
      </c>
    </row>
    <row r="1064" spans="2:65" s="12" customFormat="1" x14ac:dyDescent="0.2">
      <c r="B1064" s="164"/>
      <c r="D1064" s="165" t="s">
        <v>169</v>
      </c>
      <c r="E1064" s="166" t="s">
        <v>1</v>
      </c>
      <c r="F1064" s="167" t="s">
        <v>559</v>
      </c>
      <c r="H1064" s="166" t="s">
        <v>1</v>
      </c>
      <c r="I1064" s="168"/>
      <c r="L1064" s="164"/>
      <c r="M1064" s="169"/>
      <c r="T1064" s="170"/>
      <c r="W1064" s="239"/>
      <c r="AT1064" s="166" t="s">
        <v>169</v>
      </c>
      <c r="AU1064" s="166" t="s">
        <v>81</v>
      </c>
      <c r="AV1064" s="12" t="s">
        <v>77</v>
      </c>
      <c r="AW1064" s="12" t="s">
        <v>29</v>
      </c>
      <c r="AX1064" s="12" t="s">
        <v>72</v>
      </c>
      <c r="AY1064" s="166" t="s">
        <v>162</v>
      </c>
    </row>
    <row r="1065" spans="2:65" s="12" customFormat="1" ht="22.5" x14ac:dyDescent="0.2">
      <c r="B1065" s="164"/>
      <c r="D1065" s="165" t="s">
        <v>169</v>
      </c>
      <c r="E1065" s="166" t="s">
        <v>1</v>
      </c>
      <c r="F1065" s="167" t="s">
        <v>560</v>
      </c>
      <c r="H1065" s="166" t="s">
        <v>1</v>
      </c>
      <c r="I1065" s="168"/>
      <c r="L1065" s="164"/>
      <c r="M1065" s="169"/>
      <c r="T1065" s="170"/>
      <c r="W1065" s="244"/>
      <c r="AT1065" s="166" t="s">
        <v>169</v>
      </c>
      <c r="AU1065" s="166" t="s">
        <v>81</v>
      </c>
      <c r="AV1065" s="12" t="s">
        <v>77</v>
      </c>
      <c r="AW1065" s="12" t="s">
        <v>29</v>
      </c>
      <c r="AX1065" s="12" t="s">
        <v>72</v>
      </c>
      <c r="AY1065" s="166" t="s">
        <v>162</v>
      </c>
    </row>
    <row r="1066" spans="2:65" s="1" customFormat="1" ht="49.15" customHeight="1" x14ac:dyDescent="0.2">
      <c r="B1066" s="121"/>
      <c r="C1066" s="151" t="s">
        <v>1402</v>
      </c>
      <c r="D1066" s="151" t="s">
        <v>164</v>
      </c>
      <c r="E1066" s="152" t="s">
        <v>1403</v>
      </c>
      <c r="F1066" s="153" t="s">
        <v>1404</v>
      </c>
      <c r="G1066" s="154" t="s">
        <v>340</v>
      </c>
      <c r="H1066" s="155">
        <v>20</v>
      </c>
      <c r="I1066" s="156"/>
      <c r="J1066" s="157">
        <f>ROUND(I1066*H1066,2)</f>
        <v>0</v>
      </c>
      <c r="K1066" s="158"/>
      <c r="L1066" s="32"/>
      <c r="M1066" s="159" t="s">
        <v>1</v>
      </c>
      <c r="N1066" s="120" t="s">
        <v>38</v>
      </c>
      <c r="P1066" s="160">
        <f>O1066*H1066</f>
        <v>0</v>
      </c>
      <c r="Q1066" s="160">
        <v>0</v>
      </c>
      <c r="R1066" s="160">
        <f>Q1066*H1066</f>
        <v>0</v>
      </c>
      <c r="S1066" s="160">
        <v>0</v>
      </c>
      <c r="T1066" s="161">
        <f>S1066*H1066</f>
        <v>0</v>
      </c>
      <c r="W1066" s="262"/>
      <c r="AR1066" s="162" t="s">
        <v>302</v>
      </c>
      <c r="AT1066" s="162" t="s">
        <v>164</v>
      </c>
      <c r="AU1066" s="162" t="s">
        <v>81</v>
      </c>
      <c r="AY1066" s="17" t="s">
        <v>162</v>
      </c>
      <c r="BE1066" s="163">
        <f>IF(N1066="základná",J1066,0)</f>
        <v>0</v>
      </c>
      <c r="BF1066" s="163">
        <f>IF(N1066="znížená",J1066,0)</f>
        <v>0</v>
      </c>
      <c r="BG1066" s="163">
        <f>IF(N1066="zákl. prenesená",J1066,0)</f>
        <v>0</v>
      </c>
      <c r="BH1066" s="163">
        <f>IF(N1066="zníž. prenesená",J1066,0)</f>
        <v>0</v>
      </c>
      <c r="BI1066" s="163">
        <f>IF(N1066="nulová",J1066,0)</f>
        <v>0</v>
      </c>
      <c r="BJ1066" s="17" t="s">
        <v>81</v>
      </c>
      <c r="BK1066" s="163">
        <f>ROUND(I1066*H1066,2)</f>
        <v>0</v>
      </c>
      <c r="BL1066" s="17" t="s">
        <v>302</v>
      </c>
      <c r="BM1066" s="162" t="s">
        <v>1405</v>
      </c>
    </row>
    <row r="1067" spans="2:65" s="13" customFormat="1" x14ac:dyDescent="0.2">
      <c r="B1067" s="171"/>
      <c r="D1067" s="165" t="s">
        <v>169</v>
      </c>
      <c r="E1067" s="172" t="s">
        <v>1</v>
      </c>
      <c r="F1067" s="173" t="s">
        <v>7</v>
      </c>
      <c r="H1067" s="174">
        <v>20</v>
      </c>
      <c r="I1067" s="175"/>
      <c r="L1067" s="171"/>
      <c r="M1067" s="176"/>
      <c r="T1067" s="177"/>
      <c r="W1067" s="240"/>
      <c r="AT1067" s="172" t="s">
        <v>169</v>
      </c>
      <c r="AU1067" s="172" t="s">
        <v>81</v>
      </c>
      <c r="AV1067" s="13" t="s">
        <v>81</v>
      </c>
      <c r="AW1067" s="13" t="s">
        <v>29</v>
      </c>
      <c r="AX1067" s="13" t="s">
        <v>77</v>
      </c>
      <c r="AY1067" s="172" t="s">
        <v>162</v>
      </c>
    </row>
    <row r="1068" spans="2:65" s="12" customFormat="1" ht="22.5" x14ac:dyDescent="0.2">
      <c r="B1068" s="164"/>
      <c r="D1068" s="165" t="s">
        <v>169</v>
      </c>
      <c r="E1068" s="166" t="s">
        <v>1</v>
      </c>
      <c r="F1068" s="167" t="s">
        <v>1406</v>
      </c>
      <c r="H1068" s="166" t="s">
        <v>1</v>
      </c>
      <c r="I1068" s="168"/>
      <c r="L1068" s="164"/>
      <c r="M1068" s="169"/>
      <c r="T1068" s="170"/>
      <c r="W1068" s="239"/>
      <c r="AT1068" s="166" t="s">
        <v>169</v>
      </c>
      <c r="AU1068" s="166" t="s">
        <v>81</v>
      </c>
      <c r="AV1068" s="12" t="s">
        <v>77</v>
      </c>
      <c r="AW1068" s="12" t="s">
        <v>29</v>
      </c>
      <c r="AX1068" s="12" t="s">
        <v>72</v>
      </c>
      <c r="AY1068" s="166" t="s">
        <v>162</v>
      </c>
    </row>
    <row r="1069" spans="2:65" s="12" customFormat="1" ht="22.5" x14ac:dyDescent="0.2">
      <c r="B1069" s="164"/>
      <c r="D1069" s="165" t="s">
        <v>169</v>
      </c>
      <c r="E1069" s="166" t="s">
        <v>1</v>
      </c>
      <c r="F1069" s="167" t="s">
        <v>547</v>
      </c>
      <c r="H1069" s="166" t="s">
        <v>1</v>
      </c>
      <c r="I1069" s="168"/>
      <c r="L1069" s="164"/>
      <c r="M1069" s="169"/>
      <c r="T1069" s="170"/>
      <c r="W1069" s="239"/>
      <c r="AT1069" s="166" t="s">
        <v>169</v>
      </c>
      <c r="AU1069" s="166" t="s">
        <v>81</v>
      </c>
      <c r="AV1069" s="12" t="s">
        <v>77</v>
      </c>
      <c r="AW1069" s="12" t="s">
        <v>29</v>
      </c>
      <c r="AX1069" s="12" t="s">
        <v>72</v>
      </c>
      <c r="AY1069" s="166" t="s">
        <v>162</v>
      </c>
    </row>
    <row r="1070" spans="2:65" s="12" customFormat="1" x14ac:dyDescent="0.2">
      <c r="B1070" s="164"/>
      <c r="D1070" s="165" t="s">
        <v>169</v>
      </c>
      <c r="E1070" s="166" t="s">
        <v>1</v>
      </c>
      <c r="F1070" s="167" t="s">
        <v>548</v>
      </c>
      <c r="H1070" s="166" t="s">
        <v>1</v>
      </c>
      <c r="I1070" s="168"/>
      <c r="L1070" s="164"/>
      <c r="M1070" s="169"/>
      <c r="T1070" s="170"/>
      <c r="W1070" s="239"/>
      <c r="AT1070" s="166" t="s">
        <v>169</v>
      </c>
      <c r="AU1070" s="166" t="s">
        <v>81</v>
      </c>
      <c r="AV1070" s="12" t="s">
        <v>77</v>
      </c>
      <c r="AW1070" s="12" t="s">
        <v>29</v>
      </c>
      <c r="AX1070" s="12" t="s">
        <v>72</v>
      </c>
      <c r="AY1070" s="166" t="s">
        <v>162</v>
      </c>
    </row>
    <row r="1071" spans="2:65" s="12" customFormat="1" x14ac:dyDescent="0.2">
      <c r="B1071" s="164"/>
      <c r="D1071" s="165" t="s">
        <v>169</v>
      </c>
      <c r="E1071" s="166" t="s">
        <v>1</v>
      </c>
      <c r="F1071" s="167" t="s">
        <v>549</v>
      </c>
      <c r="H1071" s="166" t="s">
        <v>1</v>
      </c>
      <c r="I1071" s="168"/>
      <c r="L1071" s="164"/>
      <c r="M1071" s="169"/>
      <c r="T1071" s="170"/>
      <c r="W1071" s="239"/>
      <c r="AT1071" s="166" t="s">
        <v>169</v>
      </c>
      <c r="AU1071" s="166" t="s">
        <v>81</v>
      </c>
      <c r="AV1071" s="12" t="s">
        <v>77</v>
      </c>
      <c r="AW1071" s="12" t="s">
        <v>29</v>
      </c>
      <c r="AX1071" s="12" t="s">
        <v>72</v>
      </c>
      <c r="AY1071" s="166" t="s">
        <v>162</v>
      </c>
    </row>
    <row r="1072" spans="2:65" s="12" customFormat="1" x14ac:dyDescent="0.2">
      <c r="B1072" s="164"/>
      <c r="D1072" s="165" t="s">
        <v>169</v>
      </c>
      <c r="E1072" s="166" t="s">
        <v>1</v>
      </c>
      <c r="F1072" s="167" t="s">
        <v>550</v>
      </c>
      <c r="H1072" s="166" t="s">
        <v>1</v>
      </c>
      <c r="I1072" s="168"/>
      <c r="L1072" s="164"/>
      <c r="M1072" s="169"/>
      <c r="T1072" s="170"/>
      <c r="W1072" s="239"/>
      <c r="AT1072" s="166" t="s">
        <v>169</v>
      </c>
      <c r="AU1072" s="166" t="s">
        <v>81</v>
      </c>
      <c r="AV1072" s="12" t="s">
        <v>77</v>
      </c>
      <c r="AW1072" s="12" t="s">
        <v>29</v>
      </c>
      <c r="AX1072" s="12" t="s">
        <v>72</v>
      </c>
      <c r="AY1072" s="166" t="s">
        <v>162</v>
      </c>
    </row>
    <row r="1073" spans="2:65" s="12" customFormat="1" x14ac:dyDescent="0.2">
      <c r="B1073" s="164"/>
      <c r="D1073" s="165" t="s">
        <v>169</v>
      </c>
      <c r="E1073" s="166" t="s">
        <v>1</v>
      </c>
      <c r="F1073" s="167" t="s">
        <v>551</v>
      </c>
      <c r="H1073" s="166" t="s">
        <v>1</v>
      </c>
      <c r="I1073" s="168"/>
      <c r="L1073" s="164"/>
      <c r="M1073" s="169"/>
      <c r="T1073" s="170"/>
      <c r="W1073" s="239"/>
      <c r="AT1073" s="166" t="s">
        <v>169</v>
      </c>
      <c r="AU1073" s="166" t="s">
        <v>81</v>
      </c>
      <c r="AV1073" s="12" t="s">
        <v>77</v>
      </c>
      <c r="AW1073" s="12" t="s">
        <v>29</v>
      </c>
      <c r="AX1073" s="12" t="s">
        <v>72</v>
      </c>
      <c r="AY1073" s="166" t="s">
        <v>162</v>
      </c>
    </row>
    <row r="1074" spans="2:65" s="12" customFormat="1" ht="22.5" x14ac:dyDescent="0.2">
      <c r="B1074" s="164"/>
      <c r="D1074" s="165" t="s">
        <v>169</v>
      </c>
      <c r="E1074" s="166" t="s">
        <v>1</v>
      </c>
      <c r="F1074" s="167" t="s">
        <v>552</v>
      </c>
      <c r="H1074" s="166" t="s">
        <v>1</v>
      </c>
      <c r="I1074" s="168"/>
      <c r="L1074" s="164"/>
      <c r="M1074" s="169"/>
      <c r="T1074" s="170"/>
      <c r="W1074" s="239"/>
      <c r="AT1074" s="166" t="s">
        <v>169</v>
      </c>
      <c r="AU1074" s="166" t="s">
        <v>81</v>
      </c>
      <c r="AV1074" s="12" t="s">
        <v>77</v>
      </c>
      <c r="AW1074" s="12" t="s">
        <v>29</v>
      </c>
      <c r="AX1074" s="12" t="s">
        <v>72</v>
      </c>
      <c r="AY1074" s="166" t="s">
        <v>162</v>
      </c>
    </row>
    <row r="1075" spans="2:65" s="12" customFormat="1" x14ac:dyDescent="0.2">
      <c r="B1075" s="164"/>
      <c r="D1075" s="165" t="s">
        <v>169</v>
      </c>
      <c r="E1075" s="166" t="s">
        <v>1</v>
      </c>
      <c r="F1075" s="167" t="s">
        <v>553</v>
      </c>
      <c r="H1075" s="166" t="s">
        <v>1</v>
      </c>
      <c r="I1075" s="168"/>
      <c r="L1075" s="164"/>
      <c r="M1075" s="169"/>
      <c r="T1075" s="170"/>
      <c r="W1075" s="239"/>
      <c r="AT1075" s="166" t="s">
        <v>169</v>
      </c>
      <c r="AU1075" s="166" t="s">
        <v>81</v>
      </c>
      <c r="AV1075" s="12" t="s">
        <v>77</v>
      </c>
      <c r="AW1075" s="12" t="s">
        <v>29</v>
      </c>
      <c r="AX1075" s="12" t="s">
        <v>72</v>
      </c>
      <c r="AY1075" s="166" t="s">
        <v>162</v>
      </c>
    </row>
    <row r="1076" spans="2:65" s="12" customFormat="1" ht="22.5" x14ac:dyDescent="0.2">
      <c r="B1076" s="164"/>
      <c r="D1076" s="165" t="s">
        <v>169</v>
      </c>
      <c r="E1076" s="166" t="s">
        <v>1</v>
      </c>
      <c r="F1076" s="167" t="s">
        <v>554</v>
      </c>
      <c r="H1076" s="166" t="s">
        <v>1</v>
      </c>
      <c r="I1076" s="168"/>
      <c r="L1076" s="164"/>
      <c r="M1076" s="169"/>
      <c r="T1076" s="170"/>
      <c r="W1076" s="239"/>
      <c r="AT1076" s="166" t="s">
        <v>169</v>
      </c>
      <c r="AU1076" s="166" t="s">
        <v>81</v>
      </c>
      <c r="AV1076" s="12" t="s">
        <v>77</v>
      </c>
      <c r="AW1076" s="12" t="s">
        <v>29</v>
      </c>
      <c r="AX1076" s="12" t="s">
        <v>72</v>
      </c>
      <c r="AY1076" s="166" t="s">
        <v>162</v>
      </c>
    </row>
    <row r="1077" spans="2:65" s="12" customFormat="1" ht="22.5" x14ac:dyDescent="0.2">
      <c r="B1077" s="164"/>
      <c r="D1077" s="165" t="s">
        <v>169</v>
      </c>
      <c r="E1077" s="166" t="s">
        <v>1</v>
      </c>
      <c r="F1077" s="167" t="s">
        <v>853</v>
      </c>
      <c r="H1077" s="166" t="s">
        <v>1</v>
      </c>
      <c r="I1077" s="168"/>
      <c r="L1077" s="164"/>
      <c r="M1077" s="169"/>
      <c r="T1077" s="170"/>
      <c r="W1077" s="239"/>
      <c r="AT1077" s="166" t="s">
        <v>169</v>
      </c>
      <c r="AU1077" s="166" t="s">
        <v>81</v>
      </c>
      <c r="AV1077" s="12" t="s">
        <v>77</v>
      </c>
      <c r="AW1077" s="12" t="s">
        <v>29</v>
      </c>
      <c r="AX1077" s="12" t="s">
        <v>72</v>
      </c>
      <c r="AY1077" s="166" t="s">
        <v>162</v>
      </c>
    </row>
    <row r="1078" spans="2:65" s="12" customFormat="1" x14ac:dyDescent="0.2">
      <c r="B1078" s="164"/>
      <c r="D1078" s="165" t="s">
        <v>169</v>
      </c>
      <c r="E1078" s="166" t="s">
        <v>1</v>
      </c>
      <c r="F1078" s="167" t="s">
        <v>556</v>
      </c>
      <c r="H1078" s="166" t="s">
        <v>1</v>
      </c>
      <c r="I1078" s="168"/>
      <c r="L1078" s="164"/>
      <c r="M1078" s="169"/>
      <c r="T1078" s="170"/>
      <c r="W1078" s="239"/>
      <c r="AT1078" s="166" t="s">
        <v>169</v>
      </c>
      <c r="AU1078" s="166" t="s">
        <v>81</v>
      </c>
      <c r="AV1078" s="12" t="s">
        <v>77</v>
      </c>
      <c r="AW1078" s="12" t="s">
        <v>29</v>
      </c>
      <c r="AX1078" s="12" t="s">
        <v>72</v>
      </c>
      <c r="AY1078" s="166" t="s">
        <v>162</v>
      </c>
    </row>
    <row r="1079" spans="2:65" s="12" customFormat="1" x14ac:dyDescent="0.2">
      <c r="B1079" s="164"/>
      <c r="D1079" s="165" t="s">
        <v>169</v>
      </c>
      <c r="E1079" s="166" t="s">
        <v>1</v>
      </c>
      <c r="F1079" s="167" t="s">
        <v>557</v>
      </c>
      <c r="H1079" s="166" t="s">
        <v>1</v>
      </c>
      <c r="I1079" s="168"/>
      <c r="L1079" s="164"/>
      <c r="M1079" s="169"/>
      <c r="T1079" s="170"/>
      <c r="W1079" s="239"/>
      <c r="AT1079" s="166" t="s">
        <v>169</v>
      </c>
      <c r="AU1079" s="166" t="s">
        <v>81</v>
      </c>
      <c r="AV1079" s="12" t="s">
        <v>77</v>
      </c>
      <c r="AW1079" s="12" t="s">
        <v>29</v>
      </c>
      <c r="AX1079" s="12" t="s">
        <v>72</v>
      </c>
      <c r="AY1079" s="166" t="s">
        <v>162</v>
      </c>
    </row>
    <row r="1080" spans="2:65" s="12" customFormat="1" x14ac:dyDescent="0.2">
      <c r="B1080" s="164"/>
      <c r="D1080" s="165" t="s">
        <v>169</v>
      </c>
      <c r="E1080" s="166" t="s">
        <v>1</v>
      </c>
      <c r="F1080" s="167" t="s">
        <v>558</v>
      </c>
      <c r="H1080" s="166" t="s">
        <v>1</v>
      </c>
      <c r="I1080" s="168"/>
      <c r="L1080" s="164"/>
      <c r="M1080" s="169"/>
      <c r="T1080" s="170"/>
      <c r="W1080" s="239"/>
      <c r="AT1080" s="166" t="s">
        <v>169</v>
      </c>
      <c r="AU1080" s="166" t="s">
        <v>81</v>
      </c>
      <c r="AV1080" s="12" t="s">
        <v>77</v>
      </c>
      <c r="AW1080" s="12" t="s">
        <v>29</v>
      </c>
      <c r="AX1080" s="12" t="s">
        <v>72</v>
      </c>
      <c r="AY1080" s="166" t="s">
        <v>162</v>
      </c>
    </row>
    <row r="1081" spans="2:65" s="12" customFormat="1" x14ac:dyDescent="0.2">
      <c r="B1081" s="164"/>
      <c r="D1081" s="165" t="s">
        <v>169</v>
      </c>
      <c r="E1081" s="166" t="s">
        <v>1</v>
      </c>
      <c r="F1081" s="167" t="s">
        <v>559</v>
      </c>
      <c r="H1081" s="166" t="s">
        <v>1</v>
      </c>
      <c r="I1081" s="168"/>
      <c r="L1081" s="164"/>
      <c r="M1081" s="169"/>
      <c r="T1081" s="170"/>
      <c r="W1081" s="239"/>
      <c r="AT1081" s="166" t="s">
        <v>169</v>
      </c>
      <c r="AU1081" s="166" t="s">
        <v>81</v>
      </c>
      <c r="AV1081" s="12" t="s">
        <v>77</v>
      </c>
      <c r="AW1081" s="12" t="s">
        <v>29</v>
      </c>
      <c r="AX1081" s="12" t="s">
        <v>72</v>
      </c>
      <c r="AY1081" s="166" t="s">
        <v>162</v>
      </c>
    </row>
    <row r="1082" spans="2:65" s="12" customFormat="1" ht="22.5" x14ac:dyDescent="0.2">
      <c r="B1082" s="164"/>
      <c r="D1082" s="165" t="s">
        <v>169</v>
      </c>
      <c r="E1082" s="166" t="s">
        <v>1</v>
      </c>
      <c r="F1082" s="167" t="s">
        <v>560</v>
      </c>
      <c r="H1082" s="166" t="s">
        <v>1</v>
      </c>
      <c r="I1082" s="168"/>
      <c r="L1082" s="164"/>
      <c r="M1082" s="169"/>
      <c r="T1082" s="170"/>
      <c r="W1082" s="244"/>
      <c r="AT1082" s="166" t="s">
        <v>169</v>
      </c>
      <c r="AU1082" s="166" t="s">
        <v>81</v>
      </c>
      <c r="AV1082" s="12" t="s">
        <v>77</v>
      </c>
      <c r="AW1082" s="12" t="s">
        <v>29</v>
      </c>
      <c r="AX1082" s="12" t="s">
        <v>72</v>
      </c>
      <c r="AY1082" s="166" t="s">
        <v>162</v>
      </c>
    </row>
    <row r="1083" spans="2:65" s="1" customFormat="1" ht="62.65" customHeight="1" x14ac:dyDescent="0.2">
      <c r="B1083" s="121"/>
      <c r="C1083" s="151" t="s">
        <v>1407</v>
      </c>
      <c r="D1083" s="151" t="s">
        <v>164</v>
      </c>
      <c r="E1083" s="152" t="s">
        <v>1408</v>
      </c>
      <c r="F1083" s="153" t="s">
        <v>1409</v>
      </c>
      <c r="G1083" s="154" t="s">
        <v>340</v>
      </c>
      <c r="H1083" s="155">
        <v>8</v>
      </c>
      <c r="I1083" s="156"/>
      <c r="J1083" s="157">
        <f>ROUND(I1083*H1083,2)</f>
        <v>0</v>
      </c>
      <c r="K1083" s="158"/>
      <c r="L1083" s="32"/>
      <c r="M1083" s="159" t="s">
        <v>1</v>
      </c>
      <c r="N1083" s="120" t="s">
        <v>38</v>
      </c>
      <c r="P1083" s="160">
        <f>O1083*H1083</f>
        <v>0</v>
      </c>
      <c r="Q1083" s="160">
        <v>0</v>
      </c>
      <c r="R1083" s="160">
        <f>Q1083*H1083</f>
        <v>0</v>
      </c>
      <c r="S1083" s="160">
        <v>0</v>
      </c>
      <c r="T1083" s="161">
        <f>S1083*H1083</f>
        <v>0</v>
      </c>
      <c r="W1083" s="262"/>
      <c r="AR1083" s="162" t="s">
        <v>302</v>
      </c>
      <c r="AT1083" s="162" t="s">
        <v>164</v>
      </c>
      <c r="AU1083" s="162" t="s">
        <v>81</v>
      </c>
      <c r="AY1083" s="17" t="s">
        <v>162</v>
      </c>
      <c r="BE1083" s="163">
        <f>IF(N1083="základná",J1083,0)</f>
        <v>0</v>
      </c>
      <c r="BF1083" s="163">
        <f>IF(N1083="znížená",J1083,0)</f>
        <v>0</v>
      </c>
      <c r="BG1083" s="163">
        <f>IF(N1083="zákl. prenesená",J1083,0)</f>
        <v>0</v>
      </c>
      <c r="BH1083" s="163">
        <f>IF(N1083="zníž. prenesená",J1083,0)</f>
        <v>0</v>
      </c>
      <c r="BI1083" s="163">
        <f>IF(N1083="nulová",J1083,0)</f>
        <v>0</v>
      </c>
      <c r="BJ1083" s="17" t="s">
        <v>81</v>
      </c>
      <c r="BK1083" s="163">
        <f>ROUND(I1083*H1083,2)</f>
        <v>0</v>
      </c>
      <c r="BL1083" s="17" t="s">
        <v>302</v>
      </c>
      <c r="BM1083" s="162" t="s">
        <v>1410</v>
      </c>
    </row>
    <row r="1084" spans="2:65" s="13" customFormat="1" x14ac:dyDescent="0.2">
      <c r="B1084" s="171"/>
      <c r="D1084" s="165" t="s">
        <v>169</v>
      </c>
      <c r="E1084" s="172" t="s">
        <v>1</v>
      </c>
      <c r="F1084" s="173" t="s">
        <v>210</v>
      </c>
      <c r="H1084" s="174">
        <v>8</v>
      </c>
      <c r="I1084" s="175"/>
      <c r="L1084" s="171"/>
      <c r="M1084" s="176"/>
      <c r="T1084" s="177"/>
      <c r="W1084" s="240"/>
      <c r="AT1084" s="172" t="s">
        <v>169</v>
      </c>
      <c r="AU1084" s="172" t="s">
        <v>81</v>
      </c>
      <c r="AV1084" s="13" t="s">
        <v>81</v>
      </c>
      <c r="AW1084" s="13" t="s">
        <v>29</v>
      </c>
      <c r="AX1084" s="13" t="s">
        <v>77</v>
      </c>
      <c r="AY1084" s="172" t="s">
        <v>162</v>
      </c>
    </row>
    <row r="1085" spans="2:65" s="12" customFormat="1" ht="22.5" x14ac:dyDescent="0.2">
      <c r="B1085" s="164"/>
      <c r="D1085" s="165" t="s">
        <v>169</v>
      </c>
      <c r="E1085" s="166" t="s">
        <v>1</v>
      </c>
      <c r="F1085" s="167" t="s">
        <v>1397</v>
      </c>
      <c r="H1085" s="166" t="s">
        <v>1</v>
      </c>
      <c r="I1085" s="168"/>
      <c r="L1085" s="164"/>
      <c r="M1085" s="169"/>
      <c r="T1085" s="170"/>
      <c r="W1085" s="239"/>
      <c r="AT1085" s="166" t="s">
        <v>169</v>
      </c>
      <c r="AU1085" s="166" t="s">
        <v>81</v>
      </c>
      <c r="AV1085" s="12" t="s">
        <v>77</v>
      </c>
      <c r="AW1085" s="12" t="s">
        <v>29</v>
      </c>
      <c r="AX1085" s="12" t="s">
        <v>72</v>
      </c>
      <c r="AY1085" s="166" t="s">
        <v>162</v>
      </c>
    </row>
    <row r="1086" spans="2:65" s="12" customFormat="1" x14ac:dyDescent="0.2">
      <c r="B1086" s="164"/>
      <c r="D1086" s="165" t="s">
        <v>169</v>
      </c>
      <c r="E1086" s="166" t="s">
        <v>1</v>
      </c>
      <c r="F1086" s="167" t="s">
        <v>1411</v>
      </c>
      <c r="H1086" s="166" t="s">
        <v>1</v>
      </c>
      <c r="I1086" s="168"/>
      <c r="L1086" s="164"/>
      <c r="M1086" s="169"/>
      <c r="T1086" s="170"/>
      <c r="W1086" s="239"/>
      <c r="AT1086" s="166" t="s">
        <v>169</v>
      </c>
      <c r="AU1086" s="166" t="s">
        <v>81</v>
      </c>
      <c r="AV1086" s="12" t="s">
        <v>77</v>
      </c>
      <c r="AW1086" s="12" t="s">
        <v>29</v>
      </c>
      <c r="AX1086" s="12" t="s">
        <v>72</v>
      </c>
      <c r="AY1086" s="166" t="s">
        <v>162</v>
      </c>
    </row>
    <row r="1087" spans="2:65" s="12" customFormat="1" x14ac:dyDescent="0.2">
      <c r="B1087" s="164"/>
      <c r="D1087" s="165" t="s">
        <v>169</v>
      </c>
      <c r="E1087" s="166" t="s">
        <v>1</v>
      </c>
      <c r="F1087" s="167" t="s">
        <v>1412</v>
      </c>
      <c r="H1087" s="166" t="s">
        <v>1</v>
      </c>
      <c r="I1087" s="168"/>
      <c r="L1087" s="164"/>
      <c r="M1087" s="169"/>
      <c r="T1087" s="170"/>
      <c r="W1087" s="239"/>
      <c r="AT1087" s="166" t="s">
        <v>169</v>
      </c>
      <c r="AU1087" s="166" t="s">
        <v>81</v>
      </c>
      <c r="AV1087" s="12" t="s">
        <v>77</v>
      </c>
      <c r="AW1087" s="12" t="s">
        <v>29</v>
      </c>
      <c r="AX1087" s="12" t="s">
        <v>72</v>
      </c>
      <c r="AY1087" s="166" t="s">
        <v>162</v>
      </c>
    </row>
    <row r="1088" spans="2:65" s="12" customFormat="1" ht="22.5" x14ac:dyDescent="0.2">
      <c r="B1088" s="164"/>
      <c r="D1088" s="165" t="s">
        <v>169</v>
      </c>
      <c r="E1088" s="166" t="s">
        <v>1</v>
      </c>
      <c r="F1088" s="167" t="s">
        <v>547</v>
      </c>
      <c r="H1088" s="166" t="s">
        <v>1</v>
      </c>
      <c r="I1088" s="168"/>
      <c r="L1088" s="164"/>
      <c r="M1088" s="169"/>
      <c r="T1088" s="170"/>
      <c r="W1088" s="239"/>
      <c r="AT1088" s="166" t="s">
        <v>169</v>
      </c>
      <c r="AU1088" s="166" t="s">
        <v>81</v>
      </c>
      <c r="AV1088" s="12" t="s">
        <v>77</v>
      </c>
      <c r="AW1088" s="12" t="s">
        <v>29</v>
      </c>
      <c r="AX1088" s="12" t="s">
        <v>72</v>
      </c>
      <c r="AY1088" s="166" t="s">
        <v>162</v>
      </c>
    </row>
    <row r="1089" spans="2:65" s="12" customFormat="1" x14ac:dyDescent="0.2">
      <c r="B1089" s="164"/>
      <c r="D1089" s="165" t="s">
        <v>169</v>
      </c>
      <c r="E1089" s="166" t="s">
        <v>1</v>
      </c>
      <c r="F1089" s="167" t="s">
        <v>548</v>
      </c>
      <c r="H1089" s="166" t="s">
        <v>1</v>
      </c>
      <c r="I1089" s="168"/>
      <c r="L1089" s="164"/>
      <c r="M1089" s="169"/>
      <c r="T1089" s="170"/>
      <c r="W1089" s="239"/>
      <c r="AT1089" s="166" t="s">
        <v>169</v>
      </c>
      <c r="AU1089" s="166" t="s">
        <v>81</v>
      </c>
      <c r="AV1089" s="12" t="s">
        <v>77</v>
      </c>
      <c r="AW1089" s="12" t="s">
        <v>29</v>
      </c>
      <c r="AX1089" s="12" t="s">
        <v>72</v>
      </c>
      <c r="AY1089" s="166" t="s">
        <v>162</v>
      </c>
    </row>
    <row r="1090" spans="2:65" s="12" customFormat="1" x14ac:dyDescent="0.2">
      <c r="B1090" s="164"/>
      <c r="D1090" s="165" t="s">
        <v>169</v>
      </c>
      <c r="E1090" s="166" t="s">
        <v>1</v>
      </c>
      <c r="F1090" s="167" t="s">
        <v>549</v>
      </c>
      <c r="H1090" s="166" t="s">
        <v>1</v>
      </c>
      <c r="I1090" s="168"/>
      <c r="L1090" s="164"/>
      <c r="M1090" s="169"/>
      <c r="T1090" s="170"/>
      <c r="W1090" s="239"/>
      <c r="AT1090" s="166" t="s">
        <v>169</v>
      </c>
      <c r="AU1090" s="166" t="s">
        <v>81</v>
      </c>
      <c r="AV1090" s="12" t="s">
        <v>77</v>
      </c>
      <c r="AW1090" s="12" t="s">
        <v>29</v>
      </c>
      <c r="AX1090" s="12" t="s">
        <v>72</v>
      </c>
      <c r="AY1090" s="166" t="s">
        <v>162</v>
      </c>
    </row>
    <row r="1091" spans="2:65" s="12" customFormat="1" x14ac:dyDescent="0.2">
      <c r="B1091" s="164"/>
      <c r="D1091" s="165" t="s">
        <v>169</v>
      </c>
      <c r="E1091" s="166" t="s">
        <v>1</v>
      </c>
      <c r="F1091" s="167" t="s">
        <v>550</v>
      </c>
      <c r="H1091" s="166" t="s">
        <v>1</v>
      </c>
      <c r="I1091" s="168"/>
      <c r="L1091" s="164"/>
      <c r="M1091" s="169"/>
      <c r="T1091" s="170"/>
      <c r="W1091" s="239"/>
      <c r="AT1091" s="166" t="s">
        <v>169</v>
      </c>
      <c r="AU1091" s="166" t="s">
        <v>81</v>
      </c>
      <c r="AV1091" s="12" t="s">
        <v>77</v>
      </c>
      <c r="AW1091" s="12" t="s">
        <v>29</v>
      </c>
      <c r="AX1091" s="12" t="s">
        <v>72</v>
      </c>
      <c r="AY1091" s="166" t="s">
        <v>162</v>
      </c>
    </row>
    <row r="1092" spans="2:65" s="12" customFormat="1" x14ac:dyDescent="0.2">
      <c r="B1092" s="164"/>
      <c r="D1092" s="165" t="s">
        <v>169</v>
      </c>
      <c r="E1092" s="166" t="s">
        <v>1</v>
      </c>
      <c r="F1092" s="167" t="s">
        <v>551</v>
      </c>
      <c r="H1092" s="166" t="s">
        <v>1</v>
      </c>
      <c r="I1092" s="168"/>
      <c r="L1092" s="164"/>
      <c r="M1092" s="169"/>
      <c r="T1092" s="170"/>
      <c r="W1092" s="239"/>
      <c r="AT1092" s="166" t="s">
        <v>169</v>
      </c>
      <c r="AU1092" s="166" t="s">
        <v>81</v>
      </c>
      <c r="AV1092" s="12" t="s">
        <v>77</v>
      </c>
      <c r="AW1092" s="12" t="s">
        <v>29</v>
      </c>
      <c r="AX1092" s="12" t="s">
        <v>72</v>
      </c>
      <c r="AY1092" s="166" t="s">
        <v>162</v>
      </c>
    </row>
    <row r="1093" spans="2:65" s="12" customFormat="1" ht="22.5" x14ac:dyDescent="0.2">
      <c r="B1093" s="164"/>
      <c r="D1093" s="165" t="s">
        <v>169</v>
      </c>
      <c r="E1093" s="166" t="s">
        <v>1</v>
      </c>
      <c r="F1093" s="167" t="s">
        <v>552</v>
      </c>
      <c r="H1093" s="166" t="s">
        <v>1</v>
      </c>
      <c r="I1093" s="168"/>
      <c r="L1093" s="164"/>
      <c r="M1093" s="169"/>
      <c r="T1093" s="170"/>
      <c r="W1093" s="239"/>
      <c r="AT1093" s="166" t="s">
        <v>169</v>
      </c>
      <c r="AU1093" s="166" t="s">
        <v>81</v>
      </c>
      <c r="AV1093" s="12" t="s">
        <v>77</v>
      </c>
      <c r="AW1093" s="12" t="s">
        <v>29</v>
      </c>
      <c r="AX1093" s="12" t="s">
        <v>72</v>
      </c>
      <c r="AY1093" s="166" t="s">
        <v>162</v>
      </c>
    </row>
    <row r="1094" spans="2:65" s="12" customFormat="1" x14ac:dyDescent="0.2">
      <c r="B1094" s="164"/>
      <c r="D1094" s="165" t="s">
        <v>169</v>
      </c>
      <c r="E1094" s="166" t="s">
        <v>1</v>
      </c>
      <c r="F1094" s="167" t="s">
        <v>553</v>
      </c>
      <c r="H1094" s="166" t="s">
        <v>1</v>
      </c>
      <c r="I1094" s="168"/>
      <c r="L1094" s="164"/>
      <c r="M1094" s="169"/>
      <c r="T1094" s="170"/>
      <c r="W1094" s="239"/>
      <c r="AT1094" s="166" t="s">
        <v>169</v>
      </c>
      <c r="AU1094" s="166" t="s">
        <v>81</v>
      </c>
      <c r="AV1094" s="12" t="s">
        <v>77</v>
      </c>
      <c r="AW1094" s="12" t="s">
        <v>29</v>
      </c>
      <c r="AX1094" s="12" t="s">
        <v>72</v>
      </c>
      <c r="AY1094" s="166" t="s">
        <v>162</v>
      </c>
    </row>
    <row r="1095" spans="2:65" s="12" customFormat="1" ht="22.5" x14ac:dyDescent="0.2">
      <c r="B1095" s="164"/>
      <c r="D1095" s="165" t="s">
        <v>169</v>
      </c>
      <c r="E1095" s="166" t="s">
        <v>1</v>
      </c>
      <c r="F1095" s="167" t="s">
        <v>554</v>
      </c>
      <c r="H1095" s="166" t="s">
        <v>1</v>
      </c>
      <c r="I1095" s="168"/>
      <c r="L1095" s="164"/>
      <c r="M1095" s="169"/>
      <c r="T1095" s="170"/>
      <c r="W1095" s="239"/>
      <c r="AT1095" s="166" t="s">
        <v>169</v>
      </c>
      <c r="AU1095" s="166" t="s">
        <v>81</v>
      </c>
      <c r="AV1095" s="12" t="s">
        <v>77</v>
      </c>
      <c r="AW1095" s="12" t="s">
        <v>29</v>
      </c>
      <c r="AX1095" s="12" t="s">
        <v>72</v>
      </c>
      <c r="AY1095" s="166" t="s">
        <v>162</v>
      </c>
    </row>
    <row r="1096" spans="2:65" s="12" customFormat="1" ht="22.5" x14ac:dyDescent="0.2">
      <c r="B1096" s="164"/>
      <c r="D1096" s="165" t="s">
        <v>169</v>
      </c>
      <c r="E1096" s="166" t="s">
        <v>1</v>
      </c>
      <c r="F1096" s="167" t="s">
        <v>555</v>
      </c>
      <c r="H1096" s="166" t="s">
        <v>1</v>
      </c>
      <c r="I1096" s="168"/>
      <c r="L1096" s="164"/>
      <c r="M1096" s="169"/>
      <c r="T1096" s="170"/>
      <c r="W1096" s="239"/>
      <c r="AT1096" s="166" t="s">
        <v>169</v>
      </c>
      <c r="AU1096" s="166" t="s">
        <v>81</v>
      </c>
      <c r="AV1096" s="12" t="s">
        <v>77</v>
      </c>
      <c r="AW1096" s="12" t="s">
        <v>29</v>
      </c>
      <c r="AX1096" s="12" t="s">
        <v>72</v>
      </c>
      <c r="AY1096" s="166" t="s">
        <v>162</v>
      </c>
    </row>
    <row r="1097" spans="2:65" s="12" customFormat="1" x14ac:dyDescent="0.2">
      <c r="B1097" s="164"/>
      <c r="D1097" s="165" t="s">
        <v>169</v>
      </c>
      <c r="E1097" s="166" t="s">
        <v>1</v>
      </c>
      <c r="F1097" s="167" t="s">
        <v>556</v>
      </c>
      <c r="H1097" s="166" t="s">
        <v>1</v>
      </c>
      <c r="I1097" s="168"/>
      <c r="L1097" s="164"/>
      <c r="M1097" s="169"/>
      <c r="T1097" s="170"/>
      <c r="W1097" s="239"/>
      <c r="AT1097" s="166" t="s">
        <v>169</v>
      </c>
      <c r="AU1097" s="166" t="s">
        <v>81</v>
      </c>
      <c r="AV1097" s="12" t="s">
        <v>77</v>
      </c>
      <c r="AW1097" s="12" t="s">
        <v>29</v>
      </c>
      <c r="AX1097" s="12" t="s">
        <v>72</v>
      </c>
      <c r="AY1097" s="166" t="s">
        <v>162</v>
      </c>
    </row>
    <row r="1098" spans="2:65" s="12" customFormat="1" x14ac:dyDescent="0.2">
      <c r="B1098" s="164"/>
      <c r="D1098" s="165" t="s">
        <v>169</v>
      </c>
      <c r="E1098" s="166" t="s">
        <v>1</v>
      </c>
      <c r="F1098" s="167" t="s">
        <v>557</v>
      </c>
      <c r="H1098" s="166" t="s">
        <v>1</v>
      </c>
      <c r="I1098" s="168"/>
      <c r="L1098" s="164"/>
      <c r="M1098" s="169"/>
      <c r="T1098" s="170"/>
      <c r="W1098" s="239"/>
      <c r="AT1098" s="166" t="s">
        <v>169</v>
      </c>
      <c r="AU1098" s="166" t="s">
        <v>81</v>
      </c>
      <c r="AV1098" s="12" t="s">
        <v>77</v>
      </c>
      <c r="AW1098" s="12" t="s">
        <v>29</v>
      </c>
      <c r="AX1098" s="12" t="s">
        <v>72</v>
      </c>
      <c r="AY1098" s="166" t="s">
        <v>162</v>
      </c>
    </row>
    <row r="1099" spans="2:65" s="12" customFormat="1" x14ac:dyDescent="0.2">
      <c r="B1099" s="164"/>
      <c r="D1099" s="165" t="s">
        <v>169</v>
      </c>
      <c r="E1099" s="166" t="s">
        <v>1</v>
      </c>
      <c r="F1099" s="167" t="s">
        <v>558</v>
      </c>
      <c r="H1099" s="166" t="s">
        <v>1</v>
      </c>
      <c r="I1099" s="168"/>
      <c r="L1099" s="164"/>
      <c r="M1099" s="169"/>
      <c r="T1099" s="170"/>
      <c r="W1099" s="239"/>
      <c r="AT1099" s="166" t="s">
        <v>169</v>
      </c>
      <c r="AU1099" s="166" t="s">
        <v>81</v>
      </c>
      <c r="AV1099" s="12" t="s">
        <v>77</v>
      </c>
      <c r="AW1099" s="12" t="s">
        <v>29</v>
      </c>
      <c r="AX1099" s="12" t="s">
        <v>72</v>
      </c>
      <c r="AY1099" s="166" t="s">
        <v>162</v>
      </c>
    </row>
    <row r="1100" spans="2:65" s="12" customFormat="1" x14ac:dyDescent="0.2">
      <c r="B1100" s="164"/>
      <c r="D1100" s="165" t="s">
        <v>169</v>
      </c>
      <c r="E1100" s="166" t="s">
        <v>1</v>
      </c>
      <c r="F1100" s="167" t="s">
        <v>559</v>
      </c>
      <c r="H1100" s="166" t="s">
        <v>1</v>
      </c>
      <c r="I1100" s="168"/>
      <c r="L1100" s="164"/>
      <c r="M1100" s="169"/>
      <c r="T1100" s="170"/>
      <c r="W1100" s="239"/>
      <c r="AT1100" s="166" t="s">
        <v>169</v>
      </c>
      <c r="AU1100" s="166" t="s">
        <v>81</v>
      </c>
      <c r="AV1100" s="12" t="s">
        <v>77</v>
      </c>
      <c r="AW1100" s="12" t="s">
        <v>29</v>
      </c>
      <c r="AX1100" s="12" t="s">
        <v>72</v>
      </c>
      <c r="AY1100" s="166" t="s">
        <v>162</v>
      </c>
    </row>
    <row r="1101" spans="2:65" s="12" customFormat="1" ht="22.5" x14ac:dyDescent="0.2">
      <c r="B1101" s="164"/>
      <c r="D1101" s="165" t="s">
        <v>169</v>
      </c>
      <c r="E1101" s="166" t="s">
        <v>1</v>
      </c>
      <c r="F1101" s="167" t="s">
        <v>560</v>
      </c>
      <c r="H1101" s="166" t="s">
        <v>1</v>
      </c>
      <c r="I1101" s="168"/>
      <c r="L1101" s="164"/>
      <c r="M1101" s="169"/>
      <c r="T1101" s="170"/>
      <c r="W1101" s="239"/>
      <c r="AT1101" s="166" t="s">
        <v>169</v>
      </c>
      <c r="AU1101" s="166" t="s">
        <v>81</v>
      </c>
      <c r="AV1101" s="12" t="s">
        <v>77</v>
      </c>
      <c r="AW1101" s="12" t="s">
        <v>29</v>
      </c>
      <c r="AX1101" s="12" t="s">
        <v>72</v>
      </c>
      <c r="AY1101" s="166" t="s">
        <v>162</v>
      </c>
    </row>
    <row r="1102" spans="2:65" s="1" customFormat="1" ht="62.65" customHeight="1" x14ac:dyDescent="0.2">
      <c r="B1102" s="121"/>
      <c r="C1102" s="151" t="s">
        <v>404</v>
      </c>
      <c r="D1102" s="151" t="s">
        <v>164</v>
      </c>
      <c r="E1102" s="152" t="s">
        <v>1413</v>
      </c>
      <c r="F1102" s="153" t="s">
        <v>1414</v>
      </c>
      <c r="G1102" s="154" t="s">
        <v>340</v>
      </c>
      <c r="H1102" s="155">
        <v>4</v>
      </c>
      <c r="I1102" s="156"/>
      <c r="J1102" s="157">
        <f>ROUND(I1102*H1102,2)</f>
        <v>0</v>
      </c>
      <c r="K1102" s="158"/>
      <c r="L1102" s="32"/>
      <c r="M1102" s="159" t="s">
        <v>1</v>
      </c>
      <c r="N1102" s="120" t="s">
        <v>38</v>
      </c>
      <c r="P1102" s="160">
        <f>O1102*H1102</f>
        <v>0</v>
      </c>
      <c r="Q1102" s="160">
        <v>0</v>
      </c>
      <c r="R1102" s="160">
        <f>Q1102*H1102</f>
        <v>0</v>
      </c>
      <c r="S1102" s="160">
        <v>0</v>
      </c>
      <c r="T1102" s="161">
        <f>S1102*H1102</f>
        <v>0</v>
      </c>
      <c r="W1102" s="262"/>
      <c r="AR1102" s="162" t="s">
        <v>302</v>
      </c>
      <c r="AT1102" s="162" t="s">
        <v>164</v>
      </c>
      <c r="AU1102" s="162" t="s">
        <v>81</v>
      </c>
      <c r="AY1102" s="17" t="s">
        <v>162</v>
      </c>
      <c r="BE1102" s="163">
        <f>IF(N1102="základná",J1102,0)</f>
        <v>0</v>
      </c>
      <c r="BF1102" s="163">
        <f>IF(N1102="znížená",J1102,0)</f>
        <v>0</v>
      </c>
      <c r="BG1102" s="163">
        <f>IF(N1102="zákl. prenesená",J1102,0)</f>
        <v>0</v>
      </c>
      <c r="BH1102" s="163">
        <f>IF(N1102="zníž. prenesená",J1102,0)</f>
        <v>0</v>
      </c>
      <c r="BI1102" s="163">
        <f>IF(N1102="nulová",J1102,0)</f>
        <v>0</v>
      </c>
      <c r="BJ1102" s="17" t="s">
        <v>81</v>
      </c>
      <c r="BK1102" s="163">
        <f>ROUND(I1102*H1102,2)</f>
        <v>0</v>
      </c>
      <c r="BL1102" s="17" t="s">
        <v>302</v>
      </c>
      <c r="BM1102" s="162" t="s">
        <v>1415</v>
      </c>
    </row>
    <row r="1103" spans="2:65" s="13" customFormat="1" x14ac:dyDescent="0.2">
      <c r="B1103" s="171"/>
      <c r="D1103" s="165" t="s">
        <v>169</v>
      </c>
      <c r="E1103" s="172" t="s">
        <v>1</v>
      </c>
      <c r="F1103" s="173" t="s">
        <v>87</v>
      </c>
      <c r="H1103" s="174">
        <v>4</v>
      </c>
      <c r="I1103" s="175"/>
      <c r="L1103" s="171"/>
      <c r="M1103" s="176"/>
      <c r="T1103" s="177"/>
      <c r="W1103" s="240"/>
      <c r="AT1103" s="172" t="s">
        <v>169</v>
      </c>
      <c r="AU1103" s="172" t="s">
        <v>81</v>
      </c>
      <c r="AV1103" s="13" t="s">
        <v>81</v>
      </c>
      <c r="AW1103" s="13" t="s">
        <v>29</v>
      </c>
      <c r="AX1103" s="13" t="s">
        <v>77</v>
      </c>
      <c r="AY1103" s="172" t="s">
        <v>162</v>
      </c>
    </row>
    <row r="1104" spans="2:65" s="12" customFormat="1" ht="22.5" x14ac:dyDescent="0.2">
      <c r="B1104" s="164"/>
      <c r="D1104" s="165" t="s">
        <v>169</v>
      </c>
      <c r="E1104" s="166" t="s">
        <v>1</v>
      </c>
      <c r="F1104" s="167" t="s">
        <v>1406</v>
      </c>
      <c r="H1104" s="166" t="s">
        <v>1</v>
      </c>
      <c r="I1104" s="168"/>
      <c r="L1104" s="164"/>
      <c r="M1104" s="169"/>
      <c r="T1104" s="170"/>
      <c r="W1104" s="239"/>
      <c r="AT1104" s="166" t="s">
        <v>169</v>
      </c>
      <c r="AU1104" s="166" t="s">
        <v>81</v>
      </c>
      <c r="AV1104" s="12" t="s">
        <v>77</v>
      </c>
      <c r="AW1104" s="12" t="s">
        <v>29</v>
      </c>
      <c r="AX1104" s="12" t="s">
        <v>72</v>
      </c>
      <c r="AY1104" s="166" t="s">
        <v>162</v>
      </c>
    </row>
    <row r="1105" spans="2:51" s="12" customFormat="1" x14ac:dyDescent="0.2">
      <c r="B1105" s="164"/>
      <c r="D1105" s="165" t="s">
        <v>169</v>
      </c>
      <c r="E1105" s="166" t="s">
        <v>1</v>
      </c>
      <c r="F1105" s="167" t="s">
        <v>1411</v>
      </c>
      <c r="H1105" s="166" t="s">
        <v>1</v>
      </c>
      <c r="I1105" s="168"/>
      <c r="L1105" s="164"/>
      <c r="M1105" s="169"/>
      <c r="T1105" s="170"/>
      <c r="W1105" s="239"/>
      <c r="AT1105" s="166" t="s">
        <v>169</v>
      </c>
      <c r="AU1105" s="166" t="s">
        <v>81</v>
      </c>
      <c r="AV1105" s="12" t="s">
        <v>77</v>
      </c>
      <c r="AW1105" s="12" t="s">
        <v>29</v>
      </c>
      <c r="AX1105" s="12" t="s">
        <v>72</v>
      </c>
      <c r="AY1105" s="166" t="s">
        <v>162</v>
      </c>
    </row>
    <row r="1106" spans="2:51" s="12" customFormat="1" x14ac:dyDescent="0.2">
      <c r="B1106" s="164"/>
      <c r="D1106" s="165" t="s">
        <v>169</v>
      </c>
      <c r="E1106" s="166" t="s">
        <v>1</v>
      </c>
      <c r="F1106" s="167" t="s">
        <v>1412</v>
      </c>
      <c r="H1106" s="166" t="s">
        <v>1</v>
      </c>
      <c r="I1106" s="168"/>
      <c r="L1106" s="164"/>
      <c r="M1106" s="169"/>
      <c r="T1106" s="170"/>
      <c r="W1106" s="239"/>
      <c r="AT1106" s="166" t="s">
        <v>169</v>
      </c>
      <c r="AU1106" s="166" t="s">
        <v>81</v>
      </c>
      <c r="AV1106" s="12" t="s">
        <v>77</v>
      </c>
      <c r="AW1106" s="12" t="s">
        <v>29</v>
      </c>
      <c r="AX1106" s="12" t="s">
        <v>72</v>
      </c>
      <c r="AY1106" s="166" t="s">
        <v>162</v>
      </c>
    </row>
    <row r="1107" spans="2:51" s="12" customFormat="1" ht="22.5" x14ac:dyDescent="0.2">
      <c r="B1107" s="164"/>
      <c r="D1107" s="165" t="s">
        <v>169</v>
      </c>
      <c r="E1107" s="166" t="s">
        <v>1</v>
      </c>
      <c r="F1107" s="167" t="s">
        <v>547</v>
      </c>
      <c r="H1107" s="166" t="s">
        <v>1</v>
      </c>
      <c r="I1107" s="168"/>
      <c r="L1107" s="164"/>
      <c r="M1107" s="169"/>
      <c r="T1107" s="170"/>
      <c r="W1107" s="239"/>
      <c r="AT1107" s="166" t="s">
        <v>169</v>
      </c>
      <c r="AU1107" s="166" t="s">
        <v>81</v>
      </c>
      <c r="AV1107" s="12" t="s">
        <v>77</v>
      </c>
      <c r="AW1107" s="12" t="s">
        <v>29</v>
      </c>
      <c r="AX1107" s="12" t="s">
        <v>72</v>
      </c>
      <c r="AY1107" s="166" t="s">
        <v>162</v>
      </c>
    </row>
    <row r="1108" spans="2:51" s="12" customFormat="1" x14ac:dyDescent="0.2">
      <c r="B1108" s="164"/>
      <c r="D1108" s="165" t="s">
        <v>169</v>
      </c>
      <c r="E1108" s="166" t="s">
        <v>1</v>
      </c>
      <c r="F1108" s="167" t="s">
        <v>548</v>
      </c>
      <c r="H1108" s="166" t="s">
        <v>1</v>
      </c>
      <c r="I1108" s="168"/>
      <c r="L1108" s="164"/>
      <c r="M1108" s="169"/>
      <c r="T1108" s="170"/>
      <c r="W1108" s="239"/>
      <c r="AT1108" s="166" t="s">
        <v>169</v>
      </c>
      <c r="AU1108" s="166" t="s">
        <v>81</v>
      </c>
      <c r="AV1108" s="12" t="s">
        <v>77</v>
      </c>
      <c r="AW1108" s="12" t="s">
        <v>29</v>
      </c>
      <c r="AX1108" s="12" t="s">
        <v>72</v>
      </c>
      <c r="AY1108" s="166" t="s">
        <v>162</v>
      </c>
    </row>
    <row r="1109" spans="2:51" s="12" customFormat="1" x14ac:dyDescent="0.2">
      <c r="B1109" s="164"/>
      <c r="D1109" s="165" t="s">
        <v>169</v>
      </c>
      <c r="E1109" s="166" t="s">
        <v>1</v>
      </c>
      <c r="F1109" s="167" t="s">
        <v>549</v>
      </c>
      <c r="H1109" s="166" t="s">
        <v>1</v>
      </c>
      <c r="I1109" s="168"/>
      <c r="L1109" s="164"/>
      <c r="M1109" s="169"/>
      <c r="T1109" s="170"/>
      <c r="W1109" s="239"/>
      <c r="AT1109" s="166" t="s">
        <v>169</v>
      </c>
      <c r="AU1109" s="166" t="s">
        <v>81</v>
      </c>
      <c r="AV1109" s="12" t="s">
        <v>77</v>
      </c>
      <c r="AW1109" s="12" t="s">
        <v>29</v>
      </c>
      <c r="AX1109" s="12" t="s">
        <v>72</v>
      </c>
      <c r="AY1109" s="166" t="s">
        <v>162</v>
      </c>
    </row>
    <row r="1110" spans="2:51" s="12" customFormat="1" x14ac:dyDescent="0.2">
      <c r="B1110" s="164"/>
      <c r="D1110" s="165" t="s">
        <v>169</v>
      </c>
      <c r="E1110" s="166" t="s">
        <v>1</v>
      </c>
      <c r="F1110" s="167" t="s">
        <v>550</v>
      </c>
      <c r="H1110" s="166" t="s">
        <v>1</v>
      </c>
      <c r="I1110" s="168"/>
      <c r="L1110" s="164"/>
      <c r="M1110" s="169"/>
      <c r="T1110" s="170"/>
      <c r="W1110" s="239"/>
      <c r="AT1110" s="166" t="s">
        <v>169</v>
      </c>
      <c r="AU1110" s="166" t="s">
        <v>81</v>
      </c>
      <c r="AV1110" s="12" t="s">
        <v>77</v>
      </c>
      <c r="AW1110" s="12" t="s">
        <v>29</v>
      </c>
      <c r="AX1110" s="12" t="s">
        <v>72</v>
      </c>
      <c r="AY1110" s="166" t="s">
        <v>162</v>
      </c>
    </row>
    <row r="1111" spans="2:51" s="12" customFormat="1" x14ac:dyDescent="0.2">
      <c r="B1111" s="164"/>
      <c r="D1111" s="165" t="s">
        <v>169</v>
      </c>
      <c r="E1111" s="166" t="s">
        <v>1</v>
      </c>
      <c r="F1111" s="167" t="s">
        <v>551</v>
      </c>
      <c r="H1111" s="166" t="s">
        <v>1</v>
      </c>
      <c r="I1111" s="168"/>
      <c r="L1111" s="164"/>
      <c r="M1111" s="169"/>
      <c r="T1111" s="170"/>
      <c r="W1111" s="239"/>
      <c r="AT1111" s="166" t="s">
        <v>169</v>
      </c>
      <c r="AU1111" s="166" t="s">
        <v>81</v>
      </c>
      <c r="AV1111" s="12" t="s">
        <v>77</v>
      </c>
      <c r="AW1111" s="12" t="s">
        <v>29</v>
      </c>
      <c r="AX1111" s="12" t="s">
        <v>72</v>
      </c>
      <c r="AY1111" s="166" t="s">
        <v>162</v>
      </c>
    </row>
    <row r="1112" spans="2:51" s="12" customFormat="1" ht="22.5" x14ac:dyDescent="0.2">
      <c r="B1112" s="164"/>
      <c r="D1112" s="165" t="s">
        <v>169</v>
      </c>
      <c r="E1112" s="166" t="s">
        <v>1</v>
      </c>
      <c r="F1112" s="167" t="s">
        <v>552</v>
      </c>
      <c r="H1112" s="166" t="s">
        <v>1</v>
      </c>
      <c r="I1112" s="168"/>
      <c r="L1112" s="164"/>
      <c r="M1112" s="169"/>
      <c r="T1112" s="170"/>
      <c r="W1112" s="239"/>
      <c r="AT1112" s="166" t="s">
        <v>169</v>
      </c>
      <c r="AU1112" s="166" t="s">
        <v>81</v>
      </c>
      <c r="AV1112" s="12" t="s">
        <v>77</v>
      </c>
      <c r="AW1112" s="12" t="s">
        <v>29</v>
      </c>
      <c r="AX1112" s="12" t="s">
        <v>72</v>
      </c>
      <c r="AY1112" s="166" t="s">
        <v>162</v>
      </c>
    </row>
    <row r="1113" spans="2:51" s="12" customFormat="1" x14ac:dyDescent="0.2">
      <c r="B1113" s="164"/>
      <c r="D1113" s="165" t="s">
        <v>169</v>
      </c>
      <c r="E1113" s="166" t="s">
        <v>1</v>
      </c>
      <c r="F1113" s="167" t="s">
        <v>553</v>
      </c>
      <c r="H1113" s="166" t="s">
        <v>1</v>
      </c>
      <c r="I1113" s="168"/>
      <c r="L1113" s="164"/>
      <c r="M1113" s="169"/>
      <c r="T1113" s="170"/>
      <c r="W1113" s="239"/>
      <c r="AT1113" s="166" t="s">
        <v>169</v>
      </c>
      <c r="AU1113" s="166" t="s">
        <v>81</v>
      </c>
      <c r="AV1113" s="12" t="s">
        <v>77</v>
      </c>
      <c r="AW1113" s="12" t="s">
        <v>29</v>
      </c>
      <c r="AX1113" s="12" t="s">
        <v>72</v>
      </c>
      <c r="AY1113" s="166" t="s">
        <v>162</v>
      </c>
    </row>
    <row r="1114" spans="2:51" s="12" customFormat="1" ht="22.5" x14ac:dyDescent="0.2">
      <c r="B1114" s="164"/>
      <c r="D1114" s="165" t="s">
        <v>169</v>
      </c>
      <c r="E1114" s="166" t="s">
        <v>1</v>
      </c>
      <c r="F1114" s="167" t="s">
        <v>554</v>
      </c>
      <c r="H1114" s="166" t="s">
        <v>1</v>
      </c>
      <c r="I1114" s="168"/>
      <c r="L1114" s="164"/>
      <c r="M1114" s="169"/>
      <c r="T1114" s="170"/>
      <c r="W1114" s="239"/>
      <c r="AT1114" s="166" t="s">
        <v>169</v>
      </c>
      <c r="AU1114" s="166" t="s">
        <v>81</v>
      </c>
      <c r="AV1114" s="12" t="s">
        <v>77</v>
      </c>
      <c r="AW1114" s="12" t="s">
        <v>29</v>
      </c>
      <c r="AX1114" s="12" t="s">
        <v>72</v>
      </c>
      <c r="AY1114" s="166" t="s">
        <v>162</v>
      </c>
    </row>
    <row r="1115" spans="2:51" s="12" customFormat="1" ht="22.5" x14ac:dyDescent="0.2">
      <c r="B1115" s="164"/>
      <c r="D1115" s="165" t="s">
        <v>169</v>
      </c>
      <c r="E1115" s="166" t="s">
        <v>1</v>
      </c>
      <c r="F1115" s="167" t="s">
        <v>555</v>
      </c>
      <c r="H1115" s="166" t="s">
        <v>1</v>
      </c>
      <c r="I1115" s="168"/>
      <c r="L1115" s="164"/>
      <c r="M1115" s="169"/>
      <c r="T1115" s="170"/>
      <c r="W1115" s="239"/>
      <c r="AT1115" s="166" t="s">
        <v>169</v>
      </c>
      <c r="AU1115" s="166" t="s">
        <v>81</v>
      </c>
      <c r="AV1115" s="12" t="s">
        <v>77</v>
      </c>
      <c r="AW1115" s="12" t="s">
        <v>29</v>
      </c>
      <c r="AX1115" s="12" t="s">
        <v>72</v>
      </c>
      <c r="AY1115" s="166" t="s">
        <v>162</v>
      </c>
    </row>
    <row r="1116" spans="2:51" s="12" customFormat="1" x14ac:dyDescent="0.2">
      <c r="B1116" s="164"/>
      <c r="D1116" s="165" t="s">
        <v>169</v>
      </c>
      <c r="E1116" s="166" t="s">
        <v>1</v>
      </c>
      <c r="F1116" s="167" t="s">
        <v>556</v>
      </c>
      <c r="H1116" s="166" t="s">
        <v>1</v>
      </c>
      <c r="I1116" s="168"/>
      <c r="L1116" s="164"/>
      <c r="M1116" s="169"/>
      <c r="T1116" s="170"/>
      <c r="W1116" s="239"/>
      <c r="AT1116" s="166" t="s">
        <v>169</v>
      </c>
      <c r="AU1116" s="166" t="s">
        <v>81</v>
      </c>
      <c r="AV1116" s="12" t="s">
        <v>77</v>
      </c>
      <c r="AW1116" s="12" t="s">
        <v>29</v>
      </c>
      <c r="AX1116" s="12" t="s">
        <v>72</v>
      </c>
      <c r="AY1116" s="166" t="s">
        <v>162</v>
      </c>
    </row>
    <row r="1117" spans="2:51" s="12" customFormat="1" x14ac:dyDescent="0.2">
      <c r="B1117" s="164"/>
      <c r="D1117" s="165" t="s">
        <v>169</v>
      </c>
      <c r="E1117" s="166" t="s">
        <v>1</v>
      </c>
      <c r="F1117" s="167" t="s">
        <v>557</v>
      </c>
      <c r="H1117" s="166" t="s">
        <v>1</v>
      </c>
      <c r="I1117" s="168"/>
      <c r="L1117" s="164"/>
      <c r="M1117" s="169"/>
      <c r="T1117" s="170"/>
      <c r="W1117" s="239"/>
      <c r="AT1117" s="166" t="s">
        <v>169</v>
      </c>
      <c r="AU1117" s="166" t="s">
        <v>81</v>
      </c>
      <c r="AV1117" s="12" t="s">
        <v>77</v>
      </c>
      <c r="AW1117" s="12" t="s">
        <v>29</v>
      </c>
      <c r="AX1117" s="12" t="s">
        <v>72</v>
      </c>
      <c r="AY1117" s="166" t="s">
        <v>162</v>
      </c>
    </row>
    <row r="1118" spans="2:51" s="12" customFormat="1" x14ac:dyDescent="0.2">
      <c r="B1118" s="164"/>
      <c r="D1118" s="165" t="s">
        <v>169</v>
      </c>
      <c r="E1118" s="166" t="s">
        <v>1</v>
      </c>
      <c r="F1118" s="167" t="s">
        <v>558</v>
      </c>
      <c r="H1118" s="166" t="s">
        <v>1</v>
      </c>
      <c r="I1118" s="168"/>
      <c r="L1118" s="164"/>
      <c r="M1118" s="169"/>
      <c r="T1118" s="170"/>
      <c r="W1118" s="239"/>
      <c r="AT1118" s="166" t="s">
        <v>169</v>
      </c>
      <c r="AU1118" s="166" t="s">
        <v>81</v>
      </c>
      <c r="AV1118" s="12" t="s">
        <v>77</v>
      </c>
      <c r="AW1118" s="12" t="s">
        <v>29</v>
      </c>
      <c r="AX1118" s="12" t="s">
        <v>72</v>
      </c>
      <c r="AY1118" s="166" t="s">
        <v>162</v>
      </c>
    </row>
    <row r="1119" spans="2:51" s="12" customFormat="1" x14ac:dyDescent="0.2">
      <c r="B1119" s="164"/>
      <c r="D1119" s="165" t="s">
        <v>169</v>
      </c>
      <c r="E1119" s="166" t="s">
        <v>1</v>
      </c>
      <c r="F1119" s="167" t="s">
        <v>559</v>
      </c>
      <c r="H1119" s="166" t="s">
        <v>1</v>
      </c>
      <c r="I1119" s="168"/>
      <c r="L1119" s="164"/>
      <c r="M1119" s="169"/>
      <c r="T1119" s="170"/>
      <c r="W1119" s="239"/>
      <c r="AT1119" s="166" t="s">
        <v>169</v>
      </c>
      <c r="AU1119" s="166" t="s">
        <v>81</v>
      </c>
      <c r="AV1119" s="12" t="s">
        <v>77</v>
      </c>
      <c r="AW1119" s="12" t="s">
        <v>29</v>
      </c>
      <c r="AX1119" s="12" t="s">
        <v>72</v>
      </c>
      <c r="AY1119" s="166" t="s">
        <v>162</v>
      </c>
    </row>
    <row r="1120" spans="2:51" s="12" customFormat="1" ht="22.5" x14ac:dyDescent="0.2">
      <c r="B1120" s="164"/>
      <c r="D1120" s="165" t="s">
        <v>169</v>
      </c>
      <c r="E1120" s="166" t="s">
        <v>1</v>
      </c>
      <c r="F1120" s="167" t="s">
        <v>560</v>
      </c>
      <c r="H1120" s="166" t="s">
        <v>1</v>
      </c>
      <c r="I1120" s="168"/>
      <c r="L1120" s="164"/>
      <c r="M1120" s="169"/>
      <c r="T1120" s="170"/>
      <c r="W1120" s="239"/>
      <c r="AT1120" s="166" t="s">
        <v>169</v>
      </c>
      <c r="AU1120" s="166" t="s">
        <v>81</v>
      </c>
      <c r="AV1120" s="12" t="s">
        <v>77</v>
      </c>
      <c r="AW1120" s="12" t="s">
        <v>29</v>
      </c>
      <c r="AX1120" s="12" t="s">
        <v>72</v>
      </c>
      <c r="AY1120" s="166" t="s">
        <v>162</v>
      </c>
    </row>
    <row r="1121" spans="2:65" s="1" customFormat="1" ht="66.75" customHeight="1" x14ac:dyDescent="0.2">
      <c r="B1121" s="121"/>
      <c r="C1121" s="151" t="s">
        <v>1416</v>
      </c>
      <c r="D1121" s="151" t="s">
        <v>164</v>
      </c>
      <c r="E1121" s="152" t="s">
        <v>1417</v>
      </c>
      <c r="F1121" s="153" t="s">
        <v>1418</v>
      </c>
      <c r="G1121" s="154" t="s">
        <v>340</v>
      </c>
      <c r="H1121" s="155">
        <v>1</v>
      </c>
      <c r="I1121" s="156"/>
      <c r="J1121" s="157">
        <f>ROUND(I1121*H1121,2)</f>
        <v>0</v>
      </c>
      <c r="K1121" s="158"/>
      <c r="L1121" s="32"/>
      <c r="M1121" s="159" t="s">
        <v>1</v>
      </c>
      <c r="N1121" s="120" t="s">
        <v>38</v>
      </c>
      <c r="P1121" s="160">
        <f>O1121*H1121</f>
        <v>0</v>
      </c>
      <c r="Q1121" s="160">
        <v>0</v>
      </c>
      <c r="R1121" s="160">
        <f>Q1121*H1121</f>
        <v>0</v>
      </c>
      <c r="S1121" s="160">
        <v>0</v>
      </c>
      <c r="T1121" s="161">
        <f>S1121*H1121</f>
        <v>0</v>
      </c>
      <c r="W1121" s="266"/>
      <c r="AR1121" s="162" t="s">
        <v>302</v>
      </c>
      <c r="AT1121" s="162" t="s">
        <v>164</v>
      </c>
      <c r="AU1121" s="162" t="s">
        <v>81</v>
      </c>
      <c r="AY1121" s="17" t="s">
        <v>162</v>
      </c>
      <c r="BE1121" s="163">
        <f>IF(N1121="základná",J1121,0)</f>
        <v>0</v>
      </c>
      <c r="BF1121" s="163">
        <f>IF(N1121="znížená",J1121,0)</f>
        <v>0</v>
      </c>
      <c r="BG1121" s="163">
        <f>IF(N1121="zákl. prenesená",J1121,0)</f>
        <v>0</v>
      </c>
      <c r="BH1121" s="163">
        <f>IF(N1121="zníž. prenesená",J1121,0)</f>
        <v>0</v>
      </c>
      <c r="BI1121" s="163">
        <f>IF(N1121="nulová",J1121,0)</f>
        <v>0</v>
      </c>
      <c r="BJ1121" s="17" t="s">
        <v>81</v>
      </c>
      <c r="BK1121" s="163">
        <f>ROUND(I1121*H1121,2)</f>
        <v>0</v>
      </c>
      <c r="BL1121" s="17" t="s">
        <v>302</v>
      </c>
      <c r="BM1121" s="162" t="s">
        <v>1419</v>
      </c>
    </row>
    <row r="1122" spans="2:65" s="13" customFormat="1" x14ac:dyDescent="0.2">
      <c r="B1122" s="171"/>
      <c r="D1122" s="165" t="s">
        <v>169</v>
      </c>
      <c r="E1122" s="172" t="s">
        <v>1</v>
      </c>
      <c r="F1122" s="173" t="s">
        <v>77</v>
      </c>
      <c r="H1122" s="174">
        <v>1</v>
      </c>
      <c r="I1122" s="175"/>
      <c r="L1122" s="171"/>
      <c r="M1122" s="176"/>
      <c r="T1122" s="177"/>
      <c r="W1122" s="246"/>
      <c r="AT1122" s="172" t="s">
        <v>169</v>
      </c>
      <c r="AU1122" s="172" t="s">
        <v>81</v>
      </c>
      <c r="AV1122" s="13" t="s">
        <v>81</v>
      </c>
      <c r="AW1122" s="13" t="s">
        <v>29</v>
      </c>
      <c r="AX1122" s="13" t="s">
        <v>77</v>
      </c>
      <c r="AY1122" s="172" t="s">
        <v>162</v>
      </c>
    </row>
    <row r="1123" spans="2:65" s="12" customFormat="1" ht="22.5" x14ac:dyDescent="0.2">
      <c r="B1123" s="164"/>
      <c r="D1123" s="165" t="s">
        <v>169</v>
      </c>
      <c r="E1123" s="166" t="s">
        <v>1</v>
      </c>
      <c r="F1123" s="167" t="s">
        <v>1397</v>
      </c>
      <c r="H1123" s="166" t="s">
        <v>1</v>
      </c>
      <c r="I1123" s="168"/>
      <c r="L1123" s="164"/>
      <c r="M1123" s="169"/>
      <c r="T1123" s="170"/>
      <c r="W1123" s="239"/>
      <c r="AT1123" s="166" t="s">
        <v>169</v>
      </c>
      <c r="AU1123" s="166" t="s">
        <v>81</v>
      </c>
      <c r="AV1123" s="12" t="s">
        <v>77</v>
      </c>
      <c r="AW1123" s="12" t="s">
        <v>29</v>
      </c>
      <c r="AX1123" s="12" t="s">
        <v>72</v>
      </c>
      <c r="AY1123" s="166" t="s">
        <v>162</v>
      </c>
    </row>
    <row r="1124" spans="2:65" s="12" customFormat="1" x14ac:dyDescent="0.2">
      <c r="B1124" s="164"/>
      <c r="D1124" s="165" t="s">
        <v>169</v>
      </c>
      <c r="E1124" s="166" t="s">
        <v>1</v>
      </c>
      <c r="F1124" s="167" t="s">
        <v>1420</v>
      </c>
      <c r="H1124" s="166" t="s">
        <v>1</v>
      </c>
      <c r="I1124" s="168"/>
      <c r="L1124" s="164"/>
      <c r="M1124" s="169"/>
      <c r="T1124" s="170"/>
      <c r="W1124" s="239"/>
      <c r="AT1124" s="166" t="s">
        <v>169</v>
      </c>
      <c r="AU1124" s="166" t="s">
        <v>81</v>
      </c>
      <c r="AV1124" s="12" t="s">
        <v>77</v>
      </c>
      <c r="AW1124" s="12" t="s">
        <v>29</v>
      </c>
      <c r="AX1124" s="12" t="s">
        <v>72</v>
      </c>
      <c r="AY1124" s="166" t="s">
        <v>162</v>
      </c>
    </row>
    <row r="1125" spans="2:65" s="12" customFormat="1" x14ac:dyDescent="0.2">
      <c r="B1125" s="164"/>
      <c r="D1125" s="165" t="s">
        <v>169</v>
      </c>
      <c r="E1125" s="166" t="s">
        <v>1</v>
      </c>
      <c r="F1125" s="167" t="s">
        <v>1421</v>
      </c>
      <c r="H1125" s="166" t="s">
        <v>1</v>
      </c>
      <c r="I1125" s="168"/>
      <c r="L1125" s="164"/>
      <c r="M1125" s="169"/>
      <c r="T1125" s="170"/>
      <c r="W1125" s="239"/>
      <c r="AT1125" s="166" t="s">
        <v>169</v>
      </c>
      <c r="AU1125" s="166" t="s">
        <v>81</v>
      </c>
      <c r="AV1125" s="12" t="s">
        <v>77</v>
      </c>
      <c r="AW1125" s="12" t="s">
        <v>29</v>
      </c>
      <c r="AX1125" s="12" t="s">
        <v>72</v>
      </c>
      <c r="AY1125" s="166" t="s">
        <v>162</v>
      </c>
    </row>
    <row r="1126" spans="2:65" s="12" customFormat="1" ht="22.5" x14ac:dyDescent="0.2">
      <c r="B1126" s="164"/>
      <c r="D1126" s="165" t="s">
        <v>169</v>
      </c>
      <c r="E1126" s="166" t="s">
        <v>1</v>
      </c>
      <c r="F1126" s="167" t="s">
        <v>547</v>
      </c>
      <c r="H1126" s="166" t="s">
        <v>1</v>
      </c>
      <c r="I1126" s="168"/>
      <c r="L1126" s="164"/>
      <c r="M1126" s="169"/>
      <c r="T1126" s="170"/>
      <c r="W1126" s="239"/>
      <c r="AT1126" s="166" t="s">
        <v>169</v>
      </c>
      <c r="AU1126" s="166" t="s">
        <v>81</v>
      </c>
      <c r="AV1126" s="12" t="s">
        <v>77</v>
      </c>
      <c r="AW1126" s="12" t="s">
        <v>29</v>
      </c>
      <c r="AX1126" s="12" t="s">
        <v>72</v>
      </c>
      <c r="AY1126" s="166" t="s">
        <v>162</v>
      </c>
    </row>
    <row r="1127" spans="2:65" s="12" customFormat="1" x14ac:dyDescent="0.2">
      <c r="B1127" s="164"/>
      <c r="D1127" s="165" t="s">
        <v>169</v>
      </c>
      <c r="E1127" s="166" t="s">
        <v>1</v>
      </c>
      <c r="F1127" s="167" t="s">
        <v>548</v>
      </c>
      <c r="H1127" s="166" t="s">
        <v>1</v>
      </c>
      <c r="I1127" s="168"/>
      <c r="L1127" s="164"/>
      <c r="M1127" s="169"/>
      <c r="T1127" s="170"/>
      <c r="W1127" s="239"/>
      <c r="AT1127" s="166" t="s">
        <v>169</v>
      </c>
      <c r="AU1127" s="166" t="s">
        <v>81</v>
      </c>
      <c r="AV1127" s="12" t="s">
        <v>77</v>
      </c>
      <c r="AW1127" s="12" t="s">
        <v>29</v>
      </c>
      <c r="AX1127" s="12" t="s">
        <v>72</v>
      </c>
      <c r="AY1127" s="166" t="s">
        <v>162</v>
      </c>
    </row>
    <row r="1128" spans="2:65" s="12" customFormat="1" x14ac:dyDescent="0.2">
      <c r="B1128" s="164"/>
      <c r="D1128" s="165" t="s">
        <v>169</v>
      </c>
      <c r="E1128" s="166" t="s">
        <v>1</v>
      </c>
      <c r="F1128" s="167" t="s">
        <v>549</v>
      </c>
      <c r="H1128" s="166" t="s">
        <v>1</v>
      </c>
      <c r="I1128" s="168"/>
      <c r="L1128" s="164"/>
      <c r="M1128" s="169"/>
      <c r="T1128" s="170"/>
      <c r="W1128" s="239"/>
      <c r="AT1128" s="166" t="s">
        <v>169</v>
      </c>
      <c r="AU1128" s="166" t="s">
        <v>81</v>
      </c>
      <c r="AV1128" s="12" t="s">
        <v>77</v>
      </c>
      <c r="AW1128" s="12" t="s">
        <v>29</v>
      </c>
      <c r="AX1128" s="12" t="s">
        <v>72</v>
      </c>
      <c r="AY1128" s="166" t="s">
        <v>162</v>
      </c>
    </row>
    <row r="1129" spans="2:65" s="12" customFormat="1" x14ac:dyDescent="0.2">
      <c r="B1129" s="164"/>
      <c r="D1129" s="165" t="s">
        <v>169</v>
      </c>
      <c r="E1129" s="166" t="s">
        <v>1</v>
      </c>
      <c r="F1129" s="167" t="s">
        <v>550</v>
      </c>
      <c r="H1129" s="166" t="s">
        <v>1</v>
      </c>
      <c r="I1129" s="168"/>
      <c r="L1129" s="164"/>
      <c r="M1129" s="169"/>
      <c r="T1129" s="170"/>
      <c r="W1129" s="239"/>
      <c r="AT1129" s="166" t="s">
        <v>169</v>
      </c>
      <c r="AU1129" s="166" t="s">
        <v>81</v>
      </c>
      <c r="AV1129" s="12" t="s">
        <v>77</v>
      </c>
      <c r="AW1129" s="12" t="s">
        <v>29</v>
      </c>
      <c r="AX1129" s="12" t="s">
        <v>72</v>
      </c>
      <c r="AY1129" s="166" t="s">
        <v>162</v>
      </c>
    </row>
    <row r="1130" spans="2:65" s="12" customFormat="1" x14ac:dyDescent="0.2">
      <c r="B1130" s="164"/>
      <c r="D1130" s="165" t="s">
        <v>169</v>
      </c>
      <c r="E1130" s="166" t="s">
        <v>1</v>
      </c>
      <c r="F1130" s="167" t="s">
        <v>551</v>
      </c>
      <c r="H1130" s="166" t="s">
        <v>1</v>
      </c>
      <c r="I1130" s="168"/>
      <c r="L1130" s="164"/>
      <c r="M1130" s="169"/>
      <c r="T1130" s="170"/>
      <c r="W1130" s="239"/>
      <c r="AT1130" s="166" t="s">
        <v>169</v>
      </c>
      <c r="AU1130" s="166" t="s">
        <v>81</v>
      </c>
      <c r="AV1130" s="12" t="s">
        <v>77</v>
      </c>
      <c r="AW1130" s="12" t="s">
        <v>29</v>
      </c>
      <c r="AX1130" s="12" t="s">
        <v>72</v>
      </c>
      <c r="AY1130" s="166" t="s">
        <v>162</v>
      </c>
    </row>
    <row r="1131" spans="2:65" s="12" customFormat="1" ht="22.5" x14ac:dyDescent="0.2">
      <c r="B1131" s="164"/>
      <c r="D1131" s="165" t="s">
        <v>169</v>
      </c>
      <c r="E1131" s="166" t="s">
        <v>1</v>
      </c>
      <c r="F1131" s="167" t="s">
        <v>552</v>
      </c>
      <c r="H1131" s="166" t="s">
        <v>1</v>
      </c>
      <c r="I1131" s="168"/>
      <c r="L1131" s="164"/>
      <c r="M1131" s="169"/>
      <c r="T1131" s="170"/>
      <c r="W1131" s="239"/>
      <c r="AT1131" s="166" t="s">
        <v>169</v>
      </c>
      <c r="AU1131" s="166" t="s">
        <v>81</v>
      </c>
      <c r="AV1131" s="12" t="s">
        <v>77</v>
      </c>
      <c r="AW1131" s="12" t="s">
        <v>29</v>
      </c>
      <c r="AX1131" s="12" t="s">
        <v>72</v>
      </c>
      <c r="AY1131" s="166" t="s">
        <v>162</v>
      </c>
    </row>
    <row r="1132" spans="2:65" s="12" customFormat="1" x14ac:dyDescent="0.2">
      <c r="B1132" s="164"/>
      <c r="D1132" s="165" t="s">
        <v>169</v>
      </c>
      <c r="E1132" s="166" t="s">
        <v>1</v>
      </c>
      <c r="F1132" s="167" t="s">
        <v>553</v>
      </c>
      <c r="H1132" s="166" t="s">
        <v>1</v>
      </c>
      <c r="I1132" s="168"/>
      <c r="L1132" s="164"/>
      <c r="M1132" s="169"/>
      <c r="T1132" s="170"/>
      <c r="W1132" s="239"/>
      <c r="AT1132" s="166" t="s">
        <v>169</v>
      </c>
      <c r="AU1132" s="166" t="s">
        <v>81</v>
      </c>
      <c r="AV1132" s="12" t="s">
        <v>77</v>
      </c>
      <c r="AW1132" s="12" t="s">
        <v>29</v>
      </c>
      <c r="AX1132" s="12" t="s">
        <v>72</v>
      </c>
      <c r="AY1132" s="166" t="s">
        <v>162</v>
      </c>
    </row>
    <row r="1133" spans="2:65" s="12" customFormat="1" ht="22.5" x14ac:dyDescent="0.2">
      <c r="B1133" s="164"/>
      <c r="D1133" s="165" t="s">
        <v>169</v>
      </c>
      <c r="E1133" s="166" t="s">
        <v>1</v>
      </c>
      <c r="F1133" s="167" t="s">
        <v>860</v>
      </c>
      <c r="H1133" s="166" t="s">
        <v>1</v>
      </c>
      <c r="I1133" s="168"/>
      <c r="L1133" s="164"/>
      <c r="M1133" s="169"/>
      <c r="T1133" s="170"/>
      <c r="W1133" s="239"/>
      <c r="AT1133" s="166" t="s">
        <v>169</v>
      </c>
      <c r="AU1133" s="166" t="s">
        <v>81</v>
      </c>
      <c r="AV1133" s="12" t="s">
        <v>77</v>
      </c>
      <c r="AW1133" s="12" t="s">
        <v>29</v>
      </c>
      <c r="AX1133" s="12" t="s">
        <v>72</v>
      </c>
      <c r="AY1133" s="166" t="s">
        <v>162</v>
      </c>
    </row>
    <row r="1134" spans="2:65" s="12" customFormat="1" ht="22.5" x14ac:dyDescent="0.2">
      <c r="B1134" s="164"/>
      <c r="D1134" s="165" t="s">
        <v>169</v>
      </c>
      <c r="E1134" s="166" t="s">
        <v>1</v>
      </c>
      <c r="F1134" s="167" t="s">
        <v>853</v>
      </c>
      <c r="H1134" s="166" t="s">
        <v>1</v>
      </c>
      <c r="I1134" s="168"/>
      <c r="L1134" s="164"/>
      <c r="M1134" s="169"/>
      <c r="T1134" s="170"/>
      <c r="W1134" s="239"/>
      <c r="AT1134" s="166" t="s">
        <v>169</v>
      </c>
      <c r="AU1134" s="166" t="s">
        <v>81</v>
      </c>
      <c r="AV1134" s="12" t="s">
        <v>77</v>
      </c>
      <c r="AW1134" s="12" t="s">
        <v>29</v>
      </c>
      <c r="AX1134" s="12" t="s">
        <v>72</v>
      </c>
      <c r="AY1134" s="166" t="s">
        <v>162</v>
      </c>
    </row>
    <row r="1135" spans="2:65" s="12" customFormat="1" x14ac:dyDescent="0.2">
      <c r="B1135" s="164"/>
      <c r="D1135" s="165" t="s">
        <v>169</v>
      </c>
      <c r="E1135" s="166" t="s">
        <v>1</v>
      </c>
      <c r="F1135" s="167" t="s">
        <v>556</v>
      </c>
      <c r="H1135" s="166" t="s">
        <v>1</v>
      </c>
      <c r="I1135" s="168"/>
      <c r="L1135" s="164"/>
      <c r="M1135" s="169"/>
      <c r="T1135" s="170"/>
      <c r="W1135" s="239"/>
      <c r="AT1135" s="166" t="s">
        <v>169</v>
      </c>
      <c r="AU1135" s="166" t="s">
        <v>81</v>
      </c>
      <c r="AV1135" s="12" t="s">
        <v>77</v>
      </c>
      <c r="AW1135" s="12" t="s">
        <v>29</v>
      </c>
      <c r="AX1135" s="12" t="s">
        <v>72</v>
      </c>
      <c r="AY1135" s="166" t="s">
        <v>162</v>
      </c>
    </row>
    <row r="1136" spans="2:65" s="12" customFormat="1" x14ac:dyDescent="0.2">
      <c r="B1136" s="164"/>
      <c r="D1136" s="165" t="s">
        <v>169</v>
      </c>
      <c r="E1136" s="166" t="s">
        <v>1</v>
      </c>
      <c r="F1136" s="167" t="s">
        <v>557</v>
      </c>
      <c r="H1136" s="166" t="s">
        <v>1</v>
      </c>
      <c r="I1136" s="168"/>
      <c r="L1136" s="164"/>
      <c r="M1136" s="169"/>
      <c r="T1136" s="170"/>
      <c r="W1136" s="239"/>
      <c r="AT1136" s="166" t="s">
        <v>169</v>
      </c>
      <c r="AU1136" s="166" t="s">
        <v>81</v>
      </c>
      <c r="AV1136" s="12" t="s">
        <v>77</v>
      </c>
      <c r="AW1136" s="12" t="s">
        <v>29</v>
      </c>
      <c r="AX1136" s="12" t="s">
        <v>72</v>
      </c>
      <c r="AY1136" s="166" t="s">
        <v>162</v>
      </c>
    </row>
    <row r="1137" spans="2:65" s="12" customFormat="1" x14ac:dyDescent="0.2">
      <c r="B1137" s="164"/>
      <c r="D1137" s="165" t="s">
        <v>169</v>
      </c>
      <c r="E1137" s="166" t="s">
        <v>1</v>
      </c>
      <c r="F1137" s="167" t="s">
        <v>558</v>
      </c>
      <c r="H1137" s="166" t="s">
        <v>1</v>
      </c>
      <c r="I1137" s="168"/>
      <c r="L1137" s="164"/>
      <c r="M1137" s="169"/>
      <c r="T1137" s="170"/>
      <c r="W1137" s="239"/>
      <c r="AT1137" s="166" t="s">
        <v>169</v>
      </c>
      <c r="AU1137" s="166" t="s">
        <v>81</v>
      </c>
      <c r="AV1137" s="12" t="s">
        <v>77</v>
      </c>
      <c r="AW1137" s="12" t="s">
        <v>29</v>
      </c>
      <c r="AX1137" s="12" t="s">
        <v>72</v>
      </c>
      <c r="AY1137" s="166" t="s">
        <v>162</v>
      </c>
    </row>
    <row r="1138" spans="2:65" s="12" customFormat="1" x14ac:dyDescent="0.2">
      <c r="B1138" s="164"/>
      <c r="D1138" s="165" t="s">
        <v>169</v>
      </c>
      <c r="E1138" s="166" t="s">
        <v>1</v>
      </c>
      <c r="F1138" s="167" t="s">
        <v>559</v>
      </c>
      <c r="H1138" s="166" t="s">
        <v>1</v>
      </c>
      <c r="I1138" s="168"/>
      <c r="L1138" s="164"/>
      <c r="M1138" s="169"/>
      <c r="T1138" s="170"/>
      <c r="W1138" s="239"/>
      <c r="AT1138" s="166" t="s">
        <v>169</v>
      </c>
      <c r="AU1138" s="166" t="s">
        <v>81</v>
      </c>
      <c r="AV1138" s="12" t="s">
        <v>77</v>
      </c>
      <c r="AW1138" s="12" t="s">
        <v>29</v>
      </c>
      <c r="AX1138" s="12" t="s">
        <v>72</v>
      </c>
      <c r="AY1138" s="166" t="s">
        <v>162</v>
      </c>
    </row>
    <row r="1139" spans="2:65" s="12" customFormat="1" ht="22.5" x14ac:dyDescent="0.2">
      <c r="B1139" s="164"/>
      <c r="D1139" s="165" t="s">
        <v>169</v>
      </c>
      <c r="E1139" s="166" t="s">
        <v>1</v>
      </c>
      <c r="F1139" s="167" t="s">
        <v>560</v>
      </c>
      <c r="H1139" s="166" t="s">
        <v>1</v>
      </c>
      <c r="I1139" s="168"/>
      <c r="L1139" s="164"/>
      <c r="M1139" s="169"/>
      <c r="T1139" s="170"/>
      <c r="W1139" s="239"/>
      <c r="AT1139" s="166" t="s">
        <v>169</v>
      </c>
      <c r="AU1139" s="166" t="s">
        <v>81</v>
      </c>
      <c r="AV1139" s="12" t="s">
        <v>77</v>
      </c>
      <c r="AW1139" s="12" t="s">
        <v>29</v>
      </c>
      <c r="AX1139" s="12" t="s">
        <v>72</v>
      </c>
      <c r="AY1139" s="166" t="s">
        <v>162</v>
      </c>
    </row>
    <row r="1140" spans="2:65" s="1" customFormat="1" ht="24.2" customHeight="1" x14ac:dyDescent="0.2">
      <c r="B1140" s="121"/>
      <c r="C1140" s="151" t="s">
        <v>1422</v>
      </c>
      <c r="D1140" s="151" t="s">
        <v>164</v>
      </c>
      <c r="E1140" s="152" t="s">
        <v>569</v>
      </c>
      <c r="F1140" s="153" t="s">
        <v>570</v>
      </c>
      <c r="G1140" s="154" t="s">
        <v>340</v>
      </c>
      <c r="H1140" s="155">
        <v>179</v>
      </c>
      <c r="I1140" s="156"/>
      <c r="J1140" s="157">
        <f>ROUND(I1140*H1140,2)</f>
        <v>0</v>
      </c>
      <c r="K1140" s="158"/>
      <c r="L1140" s="32"/>
      <c r="M1140" s="159" t="s">
        <v>1</v>
      </c>
      <c r="N1140" s="120" t="s">
        <v>38</v>
      </c>
      <c r="P1140" s="160">
        <f>O1140*H1140</f>
        <v>0</v>
      </c>
      <c r="Q1140" s="160">
        <v>2.6000000000000003E-4</v>
      </c>
      <c r="R1140" s="160">
        <f>Q1140*H1140</f>
        <v>4.6540000000000005E-2</v>
      </c>
      <c r="S1140" s="160">
        <v>0</v>
      </c>
      <c r="T1140" s="161">
        <f>S1140*H1140</f>
        <v>0</v>
      </c>
      <c r="W1140" s="251"/>
      <c r="AR1140" s="162" t="s">
        <v>302</v>
      </c>
      <c r="AT1140" s="162" t="s">
        <v>164</v>
      </c>
      <c r="AU1140" s="162" t="s">
        <v>81</v>
      </c>
      <c r="AY1140" s="17" t="s">
        <v>162</v>
      </c>
      <c r="BE1140" s="163">
        <f>IF(N1140="základná",J1140,0)</f>
        <v>0</v>
      </c>
      <c r="BF1140" s="163">
        <f>IF(N1140="znížená",J1140,0)</f>
        <v>0</v>
      </c>
      <c r="BG1140" s="163">
        <f>IF(N1140="zákl. prenesená",J1140,0)</f>
        <v>0</v>
      </c>
      <c r="BH1140" s="163">
        <f>IF(N1140="zníž. prenesená",J1140,0)</f>
        <v>0</v>
      </c>
      <c r="BI1140" s="163">
        <f>IF(N1140="nulová",J1140,0)</f>
        <v>0</v>
      </c>
      <c r="BJ1140" s="17" t="s">
        <v>81</v>
      </c>
      <c r="BK1140" s="163">
        <f>ROUND(I1140*H1140,2)</f>
        <v>0</v>
      </c>
      <c r="BL1140" s="17" t="s">
        <v>302</v>
      </c>
      <c r="BM1140" s="162" t="s">
        <v>1423</v>
      </c>
    </row>
    <row r="1141" spans="2:65" s="13" customFormat="1" x14ac:dyDescent="0.2">
      <c r="B1141" s="171"/>
      <c r="D1141" s="165" t="s">
        <v>169</v>
      </c>
      <c r="E1141" s="172" t="s">
        <v>1</v>
      </c>
      <c r="F1141" s="173" t="s">
        <v>1424</v>
      </c>
      <c r="H1141" s="174">
        <v>179</v>
      </c>
      <c r="I1141" s="175"/>
      <c r="L1141" s="171"/>
      <c r="M1141" s="176"/>
      <c r="T1141" s="177"/>
      <c r="W1141" s="246"/>
      <c r="AT1141" s="172" t="s">
        <v>169</v>
      </c>
      <c r="AU1141" s="172" t="s">
        <v>81</v>
      </c>
      <c r="AV1141" s="13" t="s">
        <v>81</v>
      </c>
      <c r="AW1141" s="13" t="s">
        <v>29</v>
      </c>
      <c r="AX1141" s="13" t="s">
        <v>77</v>
      </c>
      <c r="AY1141" s="172" t="s">
        <v>162</v>
      </c>
    </row>
    <row r="1142" spans="2:65" s="12" customFormat="1" ht="22.5" x14ac:dyDescent="0.2">
      <c r="B1142" s="164"/>
      <c r="D1142" s="165" t="s">
        <v>169</v>
      </c>
      <c r="E1142" s="166" t="s">
        <v>1</v>
      </c>
      <c r="F1142" s="167" t="s">
        <v>573</v>
      </c>
      <c r="H1142" s="166" t="s">
        <v>1</v>
      </c>
      <c r="I1142" s="168"/>
      <c r="L1142" s="164"/>
      <c r="M1142" s="169"/>
      <c r="T1142" s="170"/>
      <c r="W1142" s="239"/>
      <c r="AT1142" s="166" t="s">
        <v>169</v>
      </c>
      <c r="AU1142" s="166" t="s">
        <v>81</v>
      </c>
      <c r="AV1142" s="12" t="s">
        <v>77</v>
      </c>
      <c r="AW1142" s="12" t="s">
        <v>29</v>
      </c>
      <c r="AX1142" s="12" t="s">
        <v>72</v>
      </c>
      <c r="AY1142" s="166" t="s">
        <v>162</v>
      </c>
    </row>
    <row r="1143" spans="2:65" s="1" customFormat="1" ht="37.9" customHeight="1" x14ac:dyDescent="0.2">
      <c r="B1143" s="121"/>
      <c r="C1143" s="192" t="s">
        <v>1425</v>
      </c>
      <c r="D1143" s="192" t="s">
        <v>438</v>
      </c>
      <c r="E1143" s="193" t="s">
        <v>575</v>
      </c>
      <c r="F1143" s="194" t="s">
        <v>576</v>
      </c>
      <c r="G1143" s="195" t="s">
        <v>177</v>
      </c>
      <c r="H1143" s="196">
        <v>200</v>
      </c>
      <c r="I1143" s="197"/>
      <c r="J1143" s="198">
        <f>ROUND(I1143*H1143,2)</f>
        <v>0</v>
      </c>
      <c r="K1143" s="199"/>
      <c r="L1143" s="200"/>
      <c r="M1143" s="201" t="s">
        <v>1</v>
      </c>
      <c r="N1143" s="202" t="s">
        <v>38</v>
      </c>
      <c r="P1143" s="160">
        <f>O1143*H1143</f>
        <v>0</v>
      </c>
      <c r="Q1143" s="160">
        <v>1.1000000000000001E-3</v>
      </c>
      <c r="R1143" s="160">
        <f>Q1143*H1143</f>
        <v>0.22</v>
      </c>
      <c r="S1143" s="160">
        <v>0</v>
      </c>
      <c r="T1143" s="161">
        <f>S1143*H1143</f>
        <v>0</v>
      </c>
      <c r="W1143" s="266"/>
      <c r="AR1143" s="162" t="s">
        <v>386</v>
      </c>
      <c r="AT1143" s="162" t="s">
        <v>438</v>
      </c>
      <c r="AU1143" s="162" t="s">
        <v>81</v>
      </c>
      <c r="AY1143" s="17" t="s">
        <v>162</v>
      </c>
      <c r="BE1143" s="163">
        <f>IF(N1143="základná",J1143,0)</f>
        <v>0</v>
      </c>
      <c r="BF1143" s="163">
        <f>IF(N1143="znížená",J1143,0)</f>
        <v>0</v>
      </c>
      <c r="BG1143" s="163">
        <f>IF(N1143="zákl. prenesená",J1143,0)</f>
        <v>0</v>
      </c>
      <c r="BH1143" s="163">
        <f>IF(N1143="zníž. prenesená",J1143,0)</f>
        <v>0</v>
      </c>
      <c r="BI1143" s="163">
        <f>IF(N1143="nulová",J1143,0)</f>
        <v>0</v>
      </c>
      <c r="BJ1143" s="17" t="s">
        <v>81</v>
      </c>
      <c r="BK1143" s="163">
        <f>ROUND(I1143*H1143,2)</f>
        <v>0</v>
      </c>
      <c r="BL1143" s="17" t="s">
        <v>302</v>
      </c>
      <c r="BM1143" s="162" t="s">
        <v>1426</v>
      </c>
    </row>
    <row r="1144" spans="2:65" s="13" customFormat="1" x14ac:dyDescent="0.2">
      <c r="B1144" s="171"/>
      <c r="D1144" s="165" t="s">
        <v>169</v>
      </c>
      <c r="E1144" s="172" t="s">
        <v>1</v>
      </c>
      <c r="F1144" s="173" t="s">
        <v>1427</v>
      </c>
      <c r="H1144" s="174">
        <v>200</v>
      </c>
      <c r="I1144" s="175"/>
      <c r="L1144" s="171"/>
      <c r="M1144" s="176"/>
      <c r="T1144" s="177"/>
      <c r="W1144" s="246"/>
      <c r="AT1144" s="172" t="s">
        <v>169</v>
      </c>
      <c r="AU1144" s="172" t="s">
        <v>81</v>
      </c>
      <c r="AV1144" s="13" t="s">
        <v>81</v>
      </c>
      <c r="AW1144" s="13" t="s">
        <v>29</v>
      </c>
      <c r="AX1144" s="13" t="s">
        <v>77</v>
      </c>
      <c r="AY1144" s="172" t="s">
        <v>162</v>
      </c>
    </row>
    <row r="1145" spans="2:65" s="12" customFormat="1" ht="22.5" x14ac:dyDescent="0.2">
      <c r="B1145" s="164"/>
      <c r="D1145" s="165" t="s">
        <v>169</v>
      </c>
      <c r="E1145" s="166" t="s">
        <v>1</v>
      </c>
      <c r="F1145" s="167" t="s">
        <v>579</v>
      </c>
      <c r="H1145" s="166" t="s">
        <v>1</v>
      </c>
      <c r="I1145" s="168"/>
      <c r="L1145" s="164"/>
      <c r="M1145" s="169"/>
      <c r="T1145" s="170"/>
      <c r="W1145" s="239"/>
      <c r="AT1145" s="166" t="s">
        <v>169</v>
      </c>
      <c r="AU1145" s="166" t="s">
        <v>81</v>
      </c>
      <c r="AV1145" s="12" t="s">
        <v>77</v>
      </c>
      <c r="AW1145" s="12" t="s">
        <v>29</v>
      </c>
      <c r="AX1145" s="12" t="s">
        <v>72</v>
      </c>
      <c r="AY1145" s="166" t="s">
        <v>162</v>
      </c>
    </row>
    <row r="1146" spans="2:65" s="12" customFormat="1" x14ac:dyDescent="0.2">
      <c r="B1146" s="164"/>
      <c r="D1146" s="165" t="s">
        <v>169</v>
      </c>
      <c r="E1146" s="166" t="s">
        <v>1</v>
      </c>
      <c r="F1146" s="167" t="s">
        <v>580</v>
      </c>
      <c r="H1146" s="166" t="s">
        <v>1</v>
      </c>
      <c r="I1146" s="168"/>
      <c r="L1146" s="164"/>
      <c r="M1146" s="169"/>
      <c r="T1146" s="170"/>
      <c r="W1146" s="239"/>
      <c r="AT1146" s="166" t="s">
        <v>169</v>
      </c>
      <c r="AU1146" s="166" t="s">
        <v>81</v>
      </c>
      <c r="AV1146" s="12" t="s">
        <v>77</v>
      </c>
      <c r="AW1146" s="12" t="s">
        <v>29</v>
      </c>
      <c r="AX1146" s="12" t="s">
        <v>72</v>
      </c>
      <c r="AY1146" s="166" t="s">
        <v>162</v>
      </c>
    </row>
    <row r="1147" spans="2:65" s="12" customFormat="1" ht="22.5" x14ac:dyDescent="0.2">
      <c r="B1147" s="164"/>
      <c r="D1147" s="165" t="s">
        <v>169</v>
      </c>
      <c r="E1147" s="166" t="s">
        <v>1</v>
      </c>
      <c r="F1147" s="167" t="s">
        <v>581</v>
      </c>
      <c r="H1147" s="166" t="s">
        <v>1</v>
      </c>
      <c r="I1147" s="168"/>
      <c r="L1147" s="164"/>
      <c r="M1147" s="169"/>
      <c r="T1147" s="170"/>
      <c r="W1147" s="239"/>
      <c r="AT1147" s="166" t="s">
        <v>169</v>
      </c>
      <c r="AU1147" s="166" t="s">
        <v>81</v>
      </c>
      <c r="AV1147" s="12" t="s">
        <v>77</v>
      </c>
      <c r="AW1147" s="12" t="s">
        <v>29</v>
      </c>
      <c r="AX1147" s="12" t="s">
        <v>72</v>
      </c>
      <c r="AY1147" s="166" t="s">
        <v>162</v>
      </c>
    </row>
    <row r="1148" spans="2:65" s="12" customFormat="1" ht="22.5" x14ac:dyDescent="0.2">
      <c r="B1148" s="164"/>
      <c r="D1148" s="165" t="s">
        <v>169</v>
      </c>
      <c r="E1148" s="166" t="s">
        <v>1</v>
      </c>
      <c r="F1148" s="167" t="s">
        <v>582</v>
      </c>
      <c r="H1148" s="166" t="s">
        <v>1</v>
      </c>
      <c r="I1148" s="168"/>
      <c r="L1148" s="164"/>
      <c r="M1148" s="169"/>
      <c r="T1148" s="170"/>
      <c r="W1148" s="239"/>
      <c r="AT1148" s="166" t="s">
        <v>169</v>
      </c>
      <c r="AU1148" s="166" t="s">
        <v>81</v>
      </c>
      <c r="AV1148" s="12" t="s">
        <v>77</v>
      </c>
      <c r="AW1148" s="12" t="s">
        <v>29</v>
      </c>
      <c r="AX1148" s="12" t="s">
        <v>72</v>
      </c>
      <c r="AY1148" s="166" t="s">
        <v>162</v>
      </c>
    </row>
    <row r="1149" spans="2:65" s="12" customFormat="1" x14ac:dyDescent="0.2">
      <c r="B1149" s="164"/>
      <c r="D1149" s="165" t="s">
        <v>169</v>
      </c>
      <c r="E1149" s="166" t="s">
        <v>1</v>
      </c>
      <c r="F1149" s="167" t="s">
        <v>583</v>
      </c>
      <c r="H1149" s="166" t="s">
        <v>1</v>
      </c>
      <c r="I1149" s="168"/>
      <c r="L1149" s="164"/>
      <c r="M1149" s="169"/>
      <c r="T1149" s="170"/>
      <c r="W1149" s="239"/>
      <c r="AT1149" s="166" t="s">
        <v>169</v>
      </c>
      <c r="AU1149" s="166" t="s">
        <v>81</v>
      </c>
      <c r="AV1149" s="12" t="s">
        <v>77</v>
      </c>
      <c r="AW1149" s="12" t="s">
        <v>29</v>
      </c>
      <c r="AX1149" s="12" t="s">
        <v>72</v>
      </c>
      <c r="AY1149" s="166" t="s">
        <v>162</v>
      </c>
    </row>
    <row r="1150" spans="2:65" s="12" customFormat="1" x14ac:dyDescent="0.2">
      <c r="B1150" s="164"/>
      <c r="D1150" s="165" t="s">
        <v>169</v>
      </c>
      <c r="E1150" s="166" t="s">
        <v>1</v>
      </c>
      <c r="F1150" s="167" t="s">
        <v>584</v>
      </c>
      <c r="H1150" s="166" t="s">
        <v>1</v>
      </c>
      <c r="I1150" s="168"/>
      <c r="L1150" s="164"/>
      <c r="M1150" s="169"/>
      <c r="T1150" s="170"/>
      <c r="W1150" s="239"/>
      <c r="AT1150" s="166" t="s">
        <v>169</v>
      </c>
      <c r="AU1150" s="166" t="s">
        <v>81</v>
      </c>
      <c r="AV1150" s="12" t="s">
        <v>77</v>
      </c>
      <c r="AW1150" s="12" t="s">
        <v>29</v>
      </c>
      <c r="AX1150" s="12" t="s">
        <v>72</v>
      </c>
      <c r="AY1150" s="166" t="s">
        <v>162</v>
      </c>
    </row>
    <row r="1151" spans="2:65" s="12" customFormat="1" x14ac:dyDescent="0.2">
      <c r="B1151" s="164"/>
      <c r="D1151" s="165" t="s">
        <v>169</v>
      </c>
      <c r="E1151" s="166" t="s">
        <v>1</v>
      </c>
      <c r="F1151" s="167" t="s">
        <v>585</v>
      </c>
      <c r="H1151" s="166" t="s">
        <v>1</v>
      </c>
      <c r="I1151" s="168"/>
      <c r="L1151" s="164"/>
      <c r="M1151" s="169"/>
      <c r="T1151" s="170"/>
      <c r="W1151" s="239"/>
      <c r="AT1151" s="166" t="s">
        <v>169</v>
      </c>
      <c r="AU1151" s="166" t="s">
        <v>81</v>
      </c>
      <c r="AV1151" s="12" t="s">
        <v>77</v>
      </c>
      <c r="AW1151" s="12" t="s">
        <v>29</v>
      </c>
      <c r="AX1151" s="12" t="s">
        <v>72</v>
      </c>
      <c r="AY1151" s="166" t="s">
        <v>162</v>
      </c>
    </row>
    <row r="1152" spans="2:65" s="12" customFormat="1" x14ac:dyDescent="0.2">
      <c r="B1152" s="164"/>
      <c r="D1152" s="165" t="s">
        <v>169</v>
      </c>
      <c r="E1152" s="166" t="s">
        <v>1</v>
      </c>
      <c r="F1152" s="167" t="s">
        <v>586</v>
      </c>
      <c r="H1152" s="166" t="s">
        <v>1</v>
      </c>
      <c r="I1152" s="168"/>
      <c r="L1152" s="164"/>
      <c r="M1152" s="169"/>
      <c r="T1152" s="170"/>
      <c r="W1152" s="239"/>
      <c r="AT1152" s="166" t="s">
        <v>169</v>
      </c>
      <c r="AU1152" s="166" t="s">
        <v>81</v>
      </c>
      <c r="AV1152" s="12" t="s">
        <v>77</v>
      </c>
      <c r="AW1152" s="12" t="s">
        <v>29</v>
      </c>
      <c r="AX1152" s="12" t="s">
        <v>72</v>
      </c>
      <c r="AY1152" s="166" t="s">
        <v>162</v>
      </c>
    </row>
    <row r="1153" spans="2:65" s="1" customFormat="1" ht="24.2" customHeight="1" x14ac:dyDescent="0.2">
      <c r="B1153" s="121"/>
      <c r="C1153" s="151" t="s">
        <v>1428</v>
      </c>
      <c r="D1153" s="151" t="s">
        <v>164</v>
      </c>
      <c r="E1153" s="152" t="s">
        <v>588</v>
      </c>
      <c r="F1153" s="153" t="s">
        <v>589</v>
      </c>
      <c r="G1153" s="154" t="s">
        <v>340</v>
      </c>
      <c r="H1153" s="155">
        <v>179</v>
      </c>
      <c r="I1153" s="156"/>
      <c r="J1153" s="157">
        <f>ROUND(I1153*H1153,2)</f>
        <v>0</v>
      </c>
      <c r="K1153" s="158"/>
      <c r="L1153" s="32"/>
      <c r="M1153" s="159" t="s">
        <v>1</v>
      </c>
      <c r="N1153" s="120" t="s">
        <v>38</v>
      </c>
      <c r="P1153" s="160">
        <f>O1153*H1153</f>
        <v>0</v>
      </c>
      <c r="Q1153" s="160">
        <v>0</v>
      </c>
      <c r="R1153" s="160">
        <f>Q1153*H1153</f>
        <v>0</v>
      </c>
      <c r="S1153" s="160">
        <v>8.0000000000000002E-3</v>
      </c>
      <c r="T1153" s="161">
        <f>S1153*H1153</f>
        <v>1.4319999999999999</v>
      </c>
      <c r="W1153" s="245"/>
      <c r="AR1153" s="162" t="s">
        <v>302</v>
      </c>
      <c r="AT1153" s="162" t="s">
        <v>164</v>
      </c>
      <c r="AU1153" s="162" t="s">
        <v>81</v>
      </c>
      <c r="AY1153" s="17" t="s">
        <v>162</v>
      </c>
      <c r="BE1153" s="163">
        <f>IF(N1153="základná",J1153,0)</f>
        <v>0</v>
      </c>
      <c r="BF1153" s="163">
        <f>IF(N1153="znížená",J1153,0)</f>
        <v>0</v>
      </c>
      <c r="BG1153" s="163">
        <f>IF(N1153="zákl. prenesená",J1153,0)</f>
        <v>0</v>
      </c>
      <c r="BH1153" s="163">
        <f>IF(N1153="zníž. prenesená",J1153,0)</f>
        <v>0</v>
      </c>
      <c r="BI1153" s="163">
        <f>IF(N1153="nulová",J1153,0)</f>
        <v>0</v>
      </c>
      <c r="BJ1153" s="17" t="s">
        <v>81</v>
      </c>
      <c r="BK1153" s="163">
        <f>ROUND(I1153*H1153,2)</f>
        <v>0</v>
      </c>
      <c r="BL1153" s="17" t="s">
        <v>302</v>
      </c>
      <c r="BM1153" s="162" t="s">
        <v>1429</v>
      </c>
    </row>
    <row r="1154" spans="2:65" s="1" customFormat="1" ht="24.2" customHeight="1" x14ac:dyDescent="0.2">
      <c r="B1154" s="121"/>
      <c r="C1154" s="151" t="s">
        <v>1430</v>
      </c>
      <c r="D1154" s="151" t="s">
        <v>164</v>
      </c>
      <c r="E1154" s="152" t="s">
        <v>1431</v>
      </c>
      <c r="F1154" s="153" t="s">
        <v>1432</v>
      </c>
      <c r="G1154" s="154" t="s">
        <v>464</v>
      </c>
      <c r="H1154" s="203"/>
      <c r="I1154" s="156"/>
      <c r="J1154" s="157">
        <f>ROUND(I1154*H1154,2)</f>
        <v>0</v>
      </c>
      <c r="K1154" s="158"/>
      <c r="L1154" s="32"/>
      <c r="M1154" s="159" t="s">
        <v>1</v>
      </c>
      <c r="N1154" s="120" t="s">
        <v>38</v>
      </c>
      <c r="P1154" s="160">
        <f>O1154*H1154</f>
        <v>0</v>
      </c>
      <c r="Q1154" s="160">
        <v>0</v>
      </c>
      <c r="R1154" s="160">
        <f>Q1154*H1154</f>
        <v>0</v>
      </c>
      <c r="S1154" s="160">
        <v>0</v>
      </c>
      <c r="T1154" s="161">
        <f>S1154*H1154</f>
        <v>0</v>
      </c>
      <c r="W1154" s="233"/>
      <c r="AR1154" s="162" t="s">
        <v>302</v>
      </c>
      <c r="AT1154" s="162" t="s">
        <v>164</v>
      </c>
      <c r="AU1154" s="162" t="s">
        <v>81</v>
      </c>
      <c r="AY1154" s="17" t="s">
        <v>162</v>
      </c>
      <c r="BE1154" s="163">
        <f>IF(N1154="základná",J1154,0)</f>
        <v>0</v>
      </c>
      <c r="BF1154" s="163">
        <f>IF(N1154="znížená",J1154,0)</f>
        <v>0</v>
      </c>
      <c r="BG1154" s="163">
        <f>IF(N1154="zákl. prenesená",J1154,0)</f>
        <v>0</v>
      </c>
      <c r="BH1154" s="163">
        <f>IF(N1154="zníž. prenesená",J1154,0)</f>
        <v>0</v>
      </c>
      <c r="BI1154" s="163">
        <f>IF(N1154="nulová",J1154,0)</f>
        <v>0</v>
      </c>
      <c r="BJ1154" s="17" t="s">
        <v>81</v>
      </c>
      <c r="BK1154" s="163">
        <f>ROUND(I1154*H1154,2)</f>
        <v>0</v>
      </c>
      <c r="BL1154" s="17" t="s">
        <v>302</v>
      </c>
      <c r="BM1154" s="162" t="s">
        <v>1433</v>
      </c>
    </row>
    <row r="1155" spans="2:65" s="1" customFormat="1" ht="24.2" customHeight="1" x14ac:dyDescent="0.2">
      <c r="B1155" s="121"/>
      <c r="C1155" s="151" t="s">
        <v>1434</v>
      </c>
      <c r="D1155" s="151" t="s">
        <v>164</v>
      </c>
      <c r="E1155" s="152" t="s">
        <v>596</v>
      </c>
      <c r="F1155" s="153" t="s">
        <v>597</v>
      </c>
      <c r="G1155" s="154" t="s">
        <v>464</v>
      </c>
      <c r="H1155" s="203"/>
      <c r="I1155" s="156"/>
      <c r="J1155" s="157">
        <f>ROUND(I1155*H1155,2)</f>
        <v>0</v>
      </c>
      <c r="K1155" s="158"/>
      <c r="L1155" s="32"/>
      <c r="M1155" s="159" t="s">
        <v>1</v>
      </c>
      <c r="N1155" s="120" t="s">
        <v>38</v>
      </c>
      <c r="P1155" s="160">
        <f>O1155*H1155</f>
        <v>0</v>
      </c>
      <c r="Q1155" s="160">
        <v>0</v>
      </c>
      <c r="R1155" s="160">
        <f>Q1155*H1155</f>
        <v>0</v>
      </c>
      <c r="S1155" s="160">
        <v>0</v>
      </c>
      <c r="T1155" s="161">
        <f>S1155*H1155</f>
        <v>0</v>
      </c>
      <c r="W1155" s="245"/>
      <c r="AR1155" s="162" t="s">
        <v>302</v>
      </c>
      <c r="AT1155" s="162" t="s">
        <v>164</v>
      </c>
      <c r="AU1155" s="162" t="s">
        <v>81</v>
      </c>
      <c r="AY1155" s="17" t="s">
        <v>162</v>
      </c>
      <c r="BE1155" s="163">
        <f>IF(N1155="základná",J1155,0)</f>
        <v>0</v>
      </c>
      <c r="BF1155" s="163">
        <f>IF(N1155="znížená",J1155,0)</f>
        <v>0</v>
      </c>
      <c r="BG1155" s="163">
        <f>IF(N1155="zákl. prenesená",J1155,0)</f>
        <v>0</v>
      </c>
      <c r="BH1155" s="163">
        <f>IF(N1155="zníž. prenesená",J1155,0)</f>
        <v>0</v>
      </c>
      <c r="BI1155" s="163">
        <f>IF(N1155="nulová",J1155,0)</f>
        <v>0</v>
      </c>
      <c r="BJ1155" s="17" t="s">
        <v>81</v>
      </c>
      <c r="BK1155" s="163">
        <f>ROUND(I1155*H1155,2)</f>
        <v>0</v>
      </c>
      <c r="BL1155" s="17" t="s">
        <v>302</v>
      </c>
      <c r="BM1155" s="162" t="s">
        <v>1435</v>
      </c>
    </row>
    <row r="1156" spans="2:65" s="11" customFormat="1" ht="22.9" customHeight="1" x14ac:dyDescent="0.2">
      <c r="B1156" s="139"/>
      <c r="D1156" s="140" t="s">
        <v>71</v>
      </c>
      <c r="E1156" s="149" t="s">
        <v>599</v>
      </c>
      <c r="F1156" s="149" t="s">
        <v>600</v>
      </c>
      <c r="I1156" s="142"/>
      <c r="J1156" s="150">
        <f>BK1156</f>
        <v>0</v>
      </c>
      <c r="L1156" s="139"/>
      <c r="M1156" s="144"/>
      <c r="P1156" s="145">
        <f>SUM(P1157:P1172)</f>
        <v>0</v>
      </c>
      <c r="R1156" s="145">
        <f>SUM(R1157:R1172)</f>
        <v>1.64E-3</v>
      </c>
      <c r="T1156" s="146">
        <f>SUM(T1157:T1172)</f>
        <v>0.06</v>
      </c>
      <c r="W1156" s="238"/>
      <c r="AR1156" s="140" t="s">
        <v>81</v>
      </c>
      <c r="AT1156" s="147" t="s">
        <v>71</v>
      </c>
      <c r="AU1156" s="147" t="s">
        <v>77</v>
      </c>
      <c r="AY1156" s="140" t="s">
        <v>162</v>
      </c>
      <c r="BK1156" s="148">
        <f>SUM(BK1157:BK1172)</f>
        <v>0</v>
      </c>
    </row>
    <row r="1157" spans="2:65" s="1" customFormat="1" ht="76.349999999999994" customHeight="1" x14ac:dyDescent="0.2">
      <c r="B1157" s="121"/>
      <c r="C1157" s="151" t="s">
        <v>1436</v>
      </c>
      <c r="D1157" s="151" t="s">
        <v>164</v>
      </c>
      <c r="E1157" s="152" t="s">
        <v>1437</v>
      </c>
      <c r="F1157" s="153" t="s">
        <v>1438</v>
      </c>
      <c r="G1157" s="154" t="s">
        <v>177</v>
      </c>
      <c r="H1157" s="155">
        <v>18.399999999999999</v>
      </c>
      <c r="I1157" s="156"/>
      <c r="J1157" s="157">
        <f>ROUND(I1157*H1157,2)</f>
        <v>0</v>
      </c>
      <c r="K1157" s="158"/>
      <c r="L1157" s="32"/>
      <c r="M1157" s="159" t="s">
        <v>1</v>
      </c>
      <c r="N1157" s="120" t="s">
        <v>38</v>
      </c>
      <c r="P1157" s="160">
        <f>O1157*H1157</f>
        <v>0</v>
      </c>
      <c r="Q1157" s="160">
        <v>5.0000000000000002E-5</v>
      </c>
      <c r="R1157" s="160">
        <f>Q1157*H1157</f>
        <v>9.1999999999999992E-4</v>
      </c>
      <c r="S1157" s="160">
        <v>0</v>
      </c>
      <c r="T1157" s="161">
        <f>S1157*H1157</f>
        <v>0</v>
      </c>
      <c r="W1157" s="264"/>
      <c r="AR1157" s="162" t="s">
        <v>302</v>
      </c>
      <c r="AT1157" s="162" t="s">
        <v>164</v>
      </c>
      <c r="AU1157" s="162" t="s">
        <v>81</v>
      </c>
      <c r="AY1157" s="17" t="s">
        <v>162</v>
      </c>
      <c r="BE1157" s="163">
        <f>IF(N1157="základná",J1157,0)</f>
        <v>0</v>
      </c>
      <c r="BF1157" s="163">
        <f>IF(N1157="znížená",J1157,0)</f>
        <v>0</v>
      </c>
      <c r="BG1157" s="163">
        <f>IF(N1157="zákl. prenesená",J1157,0)</f>
        <v>0</v>
      </c>
      <c r="BH1157" s="163">
        <f>IF(N1157="zníž. prenesená",J1157,0)</f>
        <v>0</v>
      </c>
      <c r="BI1157" s="163">
        <f>IF(N1157="nulová",J1157,0)</f>
        <v>0</v>
      </c>
      <c r="BJ1157" s="17" t="s">
        <v>81</v>
      </c>
      <c r="BK1157" s="163">
        <f>ROUND(I1157*H1157,2)</f>
        <v>0</v>
      </c>
      <c r="BL1157" s="17" t="s">
        <v>302</v>
      </c>
      <c r="BM1157" s="162" t="s">
        <v>1439</v>
      </c>
    </row>
    <row r="1158" spans="2:65" s="13" customFormat="1" x14ac:dyDescent="0.2">
      <c r="B1158" s="171"/>
      <c r="D1158" s="165" t="s">
        <v>169</v>
      </c>
      <c r="E1158" s="172" t="s">
        <v>1</v>
      </c>
      <c r="F1158" s="173" t="s">
        <v>1440</v>
      </c>
      <c r="H1158" s="174">
        <v>18.399999999999999</v>
      </c>
      <c r="I1158" s="175"/>
      <c r="L1158" s="171"/>
      <c r="M1158" s="176"/>
      <c r="T1158" s="177"/>
      <c r="W1158" s="240"/>
      <c r="AT1158" s="172" t="s">
        <v>169</v>
      </c>
      <c r="AU1158" s="172" t="s">
        <v>81</v>
      </c>
      <c r="AV1158" s="13" t="s">
        <v>81</v>
      </c>
      <c r="AW1158" s="13" t="s">
        <v>29</v>
      </c>
      <c r="AX1158" s="13" t="s">
        <v>77</v>
      </c>
      <c r="AY1158" s="172" t="s">
        <v>162</v>
      </c>
    </row>
    <row r="1159" spans="2:65" s="1" customFormat="1" ht="66.75" customHeight="1" x14ac:dyDescent="0.2">
      <c r="B1159" s="121"/>
      <c r="C1159" s="151" t="s">
        <v>1441</v>
      </c>
      <c r="D1159" s="151" t="s">
        <v>164</v>
      </c>
      <c r="E1159" s="152" t="s">
        <v>1442</v>
      </c>
      <c r="F1159" s="153" t="s">
        <v>1443</v>
      </c>
      <c r="G1159" s="154" t="s">
        <v>177</v>
      </c>
      <c r="H1159" s="155">
        <v>14.4</v>
      </c>
      <c r="I1159" s="156"/>
      <c r="J1159" s="157">
        <f>ROUND(I1159*H1159,2)</f>
        <v>0</v>
      </c>
      <c r="K1159" s="158"/>
      <c r="L1159" s="32"/>
      <c r="M1159" s="159" t="s">
        <v>1</v>
      </c>
      <c r="N1159" s="120" t="s">
        <v>38</v>
      </c>
      <c r="P1159" s="160">
        <f>O1159*H1159</f>
        <v>0</v>
      </c>
      <c r="Q1159" s="160">
        <v>5.0000000000000002E-5</v>
      </c>
      <c r="R1159" s="160">
        <f>Q1159*H1159</f>
        <v>7.2000000000000005E-4</v>
      </c>
      <c r="S1159" s="160">
        <v>0</v>
      </c>
      <c r="T1159" s="161">
        <f>S1159*H1159</f>
        <v>0</v>
      </c>
      <c r="W1159" s="269"/>
      <c r="AR1159" s="162" t="s">
        <v>302</v>
      </c>
      <c r="AT1159" s="162" t="s">
        <v>164</v>
      </c>
      <c r="AU1159" s="162" t="s">
        <v>81</v>
      </c>
      <c r="AY1159" s="17" t="s">
        <v>162</v>
      </c>
      <c r="BE1159" s="163">
        <f>IF(N1159="základná",J1159,0)</f>
        <v>0</v>
      </c>
      <c r="BF1159" s="163">
        <f>IF(N1159="znížená",J1159,0)</f>
        <v>0</v>
      </c>
      <c r="BG1159" s="163">
        <f>IF(N1159="zákl. prenesená",J1159,0)</f>
        <v>0</v>
      </c>
      <c r="BH1159" s="163">
        <f>IF(N1159="zníž. prenesená",J1159,0)</f>
        <v>0</v>
      </c>
      <c r="BI1159" s="163">
        <f>IF(N1159="nulová",J1159,0)</f>
        <v>0</v>
      </c>
      <c r="BJ1159" s="17" t="s">
        <v>81</v>
      </c>
      <c r="BK1159" s="163">
        <f>ROUND(I1159*H1159,2)</f>
        <v>0</v>
      </c>
      <c r="BL1159" s="17" t="s">
        <v>302</v>
      </c>
      <c r="BM1159" s="162" t="s">
        <v>1444</v>
      </c>
    </row>
    <row r="1160" spans="2:65" s="13" customFormat="1" x14ac:dyDescent="0.2">
      <c r="B1160" s="171"/>
      <c r="D1160" s="165" t="s">
        <v>169</v>
      </c>
      <c r="E1160" s="172" t="s">
        <v>1</v>
      </c>
      <c r="F1160" s="173" t="s">
        <v>1445</v>
      </c>
      <c r="H1160" s="174">
        <v>14.4</v>
      </c>
      <c r="I1160" s="175"/>
      <c r="L1160" s="171"/>
      <c r="M1160" s="176"/>
      <c r="T1160" s="177"/>
      <c r="W1160" s="246"/>
      <c r="AT1160" s="172" t="s">
        <v>169</v>
      </c>
      <c r="AU1160" s="172" t="s">
        <v>81</v>
      </c>
      <c r="AV1160" s="13" t="s">
        <v>81</v>
      </c>
      <c r="AW1160" s="13" t="s">
        <v>29</v>
      </c>
      <c r="AX1160" s="13" t="s">
        <v>77</v>
      </c>
      <c r="AY1160" s="172" t="s">
        <v>162</v>
      </c>
    </row>
    <row r="1161" spans="2:65" s="1" customFormat="1" ht="24.2" customHeight="1" x14ac:dyDescent="0.2">
      <c r="B1161" s="121"/>
      <c r="C1161" s="151" t="s">
        <v>1446</v>
      </c>
      <c r="D1161" s="151" t="s">
        <v>164</v>
      </c>
      <c r="E1161" s="152" t="s">
        <v>889</v>
      </c>
      <c r="F1161" s="153" t="s">
        <v>890</v>
      </c>
      <c r="G1161" s="154" t="s">
        <v>340</v>
      </c>
      <c r="H1161" s="155">
        <v>2</v>
      </c>
      <c r="I1161" s="156"/>
      <c r="J1161" s="157">
        <f>ROUND(I1161*H1161,2)</f>
        <v>0</v>
      </c>
      <c r="K1161" s="158"/>
      <c r="L1161" s="32"/>
      <c r="M1161" s="159" t="s">
        <v>1</v>
      </c>
      <c r="N1161" s="120" t="s">
        <v>38</v>
      </c>
      <c r="P1161" s="160">
        <f>O1161*H1161</f>
        <v>0</v>
      </c>
      <c r="Q1161" s="160">
        <v>0</v>
      </c>
      <c r="R1161" s="160">
        <f>Q1161*H1161</f>
        <v>0</v>
      </c>
      <c r="S1161" s="160">
        <v>1.4999999999999999E-2</v>
      </c>
      <c r="T1161" s="161">
        <f>S1161*H1161</f>
        <v>0.03</v>
      </c>
      <c r="W1161" s="245"/>
      <c r="AR1161" s="162" t="s">
        <v>302</v>
      </c>
      <c r="AT1161" s="162" t="s">
        <v>164</v>
      </c>
      <c r="AU1161" s="162" t="s">
        <v>81</v>
      </c>
      <c r="AY1161" s="17" t="s">
        <v>162</v>
      </c>
      <c r="BE1161" s="163">
        <f>IF(N1161="základná",J1161,0)</f>
        <v>0</v>
      </c>
      <c r="BF1161" s="163">
        <f>IF(N1161="znížená",J1161,0)</f>
        <v>0</v>
      </c>
      <c r="BG1161" s="163">
        <f>IF(N1161="zákl. prenesená",J1161,0)</f>
        <v>0</v>
      </c>
      <c r="BH1161" s="163">
        <f>IF(N1161="zníž. prenesená",J1161,0)</f>
        <v>0</v>
      </c>
      <c r="BI1161" s="163">
        <f>IF(N1161="nulová",J1161,0)</f>
        <v>0</v>
      </c>
      <c r="BJ1161" s="17" t="s">
        <v>81</v>
      </c>
      <c r="BK1161" s="163">
        <f>ROUND(I1161*H1161,2)</f>
        <v>0</v>
      </c>
      <c r="BL1161" s="17" t="s">
        <v>302</v>
      </c>
      <c r="BM1161" s="162" t="s">
        <v>1447</v>
      </c>
    </row>
    <row r="1162" spans="2:65" s="1" customFormat="1" ht="24.2" customHeight="1" x14ac:dyDescent="0.2">
      <c r="B1162" s="121"/>
      <c r="C1162" s="151" t="s">
        <v>1448</v>
      </c>
      <c r="D1162" s="151" t="s">
        <v>164</v>
      </c>
      <c r="E1162" s="152" t="s">
        <v>892</v>
      </c>
      <c r="F1162" s="153" t="s">
        <v>893</v>
      </c>
      <c r="G1162" s="154" t="s">
        <v>340</v>
      </c>
      <c r="H1162" s="155">
        <v>2</v>
      </c>
      <c r="I1162" s="156"/>
      <c r="J1162" s="157">
        <f>ROUND(I1162*H1162,2)</f>
        <v>0</v>
      </c>
      <c r="K1162" s="158"/>
      <c r="L1162" s="32"/>
      <c r="M1162" s="159" t="s">
        <v>1</v>
      </c>
      <c r="N1162" s="120" t="s">
        <v>38</v>
      </c>
      <c r="P1162" s="160">
        <f>O1162*H1162</f>
        <v>0</v>
      </c>
      <c r="Q1162" s="160">
        <v>0</v>
      </c>
      <c r="R1162" s="160">
        <f>Q1162*H1162</f>
        <v>0</v>
      </c>
      <c r="S1162" s="160">
        <v>1.4999999999999999E-2</v>
      </c>
      <c r="T1162" s="161">
        <f>S1162*H1162</f>
        <v>0.03</v>
      </c>
      <c r="W1162" s="233"/>
      <c r="AR1162" s="162" t="s">
        <v>302</v>
      </c>
      <c r="AT1162" s="162" t="s">
        <v>164</v>
      </c>
      <c r="AU1162" s="162" t="s">
        <v>81</v>
      </c>
      <c r="AY1162" s="17" t="s">
        <v>162</v>
      </c>
      <c r="BE1162" s="163">
        <f>IF(N1162="základná",J1162,0)</f>
        <v>0</v>
      </c>
      <c r="BF1162" s="163">
        <f>IF(N1162="znížená",J1162,0)</f>
        <v>0</v>
      </c>
      <c r="BG1162" s="163">
        <f>IF(N1162="zákl. prenesená",J1162,0)</f>
        <v>0</v>
      </c>
      <c r="BH1162" s="163">
        <f>IF(N1162="zníž. prenesená",J1162,0)</f>
        <v>0</v>
      </c>
      <c r="BI1162" s="163">
        <f>IF(N1162="nulová",J1162,0)</f>
        <v>0</v>
      </c>
      <c r="BJ1162" s="17" t="s">
        <v>81</v>
      </c>
      <c r="BK1162" s="163">
        <f>ROUND(I1162*H1162,2)</f>
        <v>0</v>
      </c>
      <c r="BL1162" s="17" t="s">
        <v>302</v>
      </c>
      <c r="BM1162" s="162" t="s">
        <v>1449</v>
      </c>
    </row>
    <row r="1163" spans="2:65" s="1" customFormat="1" ht="55.5" customHeight="1" x14ac:dyDescent="0.2">
      <c r="B1163" s="121"/>
      <c r="C1163" s="151" t="s">
        <v>1450</v>
      </c>
      <c r="D1163" s="151" t="s">
        <v>164</v>
      </c>
      <c r="E1163" s="152" t="s">
        <v>608</v>
      </c>
      <c r="F1163" s="153" t="s">
        <v>609</v>
      </c>
      <c r="G1163" s="154" t="s">
        <v>340</v>
      </c>
      <c r="H1163" s="155">
        <v>41</v>
      </c>
      <c r="I1163" s="156"/>
      <c r="J1163" s="157">
        <f>ROUND(I1163*H1163,2)</f>
        <v>0</v>
      </c>
      <c r="K1163" s="158"/>
      <c r="L1163" s="32"/>
      <c r="M1163" s="159" t="s">
        <v>1</v>
      </c>
      <c r="N1163" s="120" t="s">
        <v>38</v>
      </c>
      <c r="P1163" s="160">
        <f>O1163*H1163</f>
        <v>0</v>
      </c>
      <c r="Q1163" s="160">
        <v>0</v>
      </c>
      <c r="R1163" s="160">
        <f>Q1163*H1163</f>
        <v>0</v>
      </c>
      <c r="S1163" s="160">
        <v>0</v>
      </c>
      <c r="T1163" s="161">
        <f>S1163*H1163</f>
        <v>0</v>
      </c>
      <c r="W1163" s="269"/>
      <c r="AR1163" s="162" t="s">
        <v>302</v>
      </c>
      <c r="AT1163" s="162" t="s">
        <v>164</v>
      </c>
      <c r="AU1163" s="162" t="s">
        <v>81</v>
      </c>
      <c r="AY1163" s="17" t="s">
        <v>162</v>
      </c>
      <c r="BE1163" s="163">
        <f>IF(N1163="základná",J1163,0)</f>
        <v>0</v>
      </c>
      <c r="BF1163" s="163">
        <f>IF(N1163="znížená",J1163,0)</f>
        <v>0</v>
      </c>
      <c r="BG1163" s="163">
        <f>IF(N1163="zákl. prenesená",J1163,0)</f>
        <v>0</v>
      </c>
      <c r="BH1163" s="163">
        <f>IF(N1163="zníž. prenesená",J1163,0)</f>
        <v>0</v>
      </c>
      <c r="BI1163" s="163">
        <f>IF(N1163="nulová",J1163,0)</f>
        <v>0</v>
      </c>
      <c r="BJ1163" s="17" t="s">
        <v>81</v>
      </c>
      <c r="BK1163" s="163">
        <f>ROUND(I1163*H1163,2)</f>
        <v>0</v>
      </c>
      <c r="BL1163" s="17" t="s">
        <v>302</v>
      </c>
      <c r="BM1163" s="162" t="s">
        <v>1451</v>
      </c>
    </row>
    <row r="1164" spans="2:65" s="13" customFormat="1" x14ac:dyDescent="0.2">
      <c r="B1164" s="171"/>
      <c r="D1164" s="165" t="s">
        <v>169</v>
      </c>
      <c r="E1164" s="172" t="s">
        <v>1</v>
      </c>
      <c r="F1164" s="173" t="s">
        <v>443</v>
      </c>
      <c r="H1164" s="174">
        <v>41</v>
      </c>
      <c r="I1164" s="175"/>
      <c r="L1164" s="171"/>
      <c r="M1164" s="176"/>
      <c r="T1164" s="177"/>
      <c r="W1164" s="246"/>
      <c r="AT1164" s="172" t="s">
        <v>169</v>
      </c>
      <c r="AU1164" s="172" t="s">
        <v>81</v>
      </c>
      <c r="AV1164" s="13" t="s">
        <v>81</v>
      </c>
      <c r="AW1164" s="13" t="s">
        <v>29</v>
      </c>
      <c r="AX1164" s="13" t="s">
        <v>77</v>
      </c>
      <c r="AY1164" s="172" t="s">
        <v>162</v>
      </c>
    </row>
    <row r="1165" spans="2:65" s="12" customFormat="1" x14ac:dyDescent="0.2">
      <c r="B1165" s="164"/>
      <c r="D1165" s="165" t="s">
        <v>169</v>
      </c>
      <c r="E1165" s="166" t="s">
        <v>1</v>
      </c>
      <c r="F1165" s="167" t="s">
        <v>611</v>
      </c>
      <c r="H1165" s="166" t="s">
        <v>1</v>
      </c>
      <c r="I1165" s="168"/>
      <c r="L1165" s="164"/>
      <c r="M1165" s="169"/>
      <c r="T1165" s="170"/>
      <c r="W1165" s="239"/>
      <c r="AT1165" s="166" t="s">
        <v>169</v>
      </c>
      <c r="AU1165" s="166" t="s">
        <v>81</v>
      </c>
      <c r="AV1165" s="12" t="s">
        <v>77</v>
      </c>
      <c r="AW1165" s="12" t="s">
        <v>29</v>
      </c>
      <c r="AX1165" s="12" t="s">
        <v>72</v>
      </c>
      <c r="AY1165" s="166" t="s">
        <v>162</v>
      </c>
    </row>
    <row r="1166" spans="2:65" s="12" customFormat="1" ht="22.5" x14ac:dyDescent="0.2">
      <c r="B1166" s="164"/>
      <c r="D1166" s="165" t="s">
        <v>169</v>
      </c>
      <c r="E1166" s="166" t="s">
        <v>1</v>
      </c>
      <c r="F1166" s="167" t="s">
        <v>612</v>
      </c>
      <c r="H1166" s="166" t="s">
        <v>1</v>
      </c>
      <c r="I1166" s="168"/>
      <c r="L1166" s="164"/>
      <c r="M1166" s="169"/>
      <c r="T1166" s="170"/>
      <c r="W1166" s="239"/>
      <c r="AT1166" s="166" t="s">
        <v>169</v>
      </c>
      <c r="AU1166" s="166" t="s">
        <v>81</v>
      </c>
      <c r="AV1166" s="12" t="s">
        <v>77</v>
      </c>
      <c r="AW1166" s="12" t="s">
        <v>29</v>
      </c>
      <c r="AX1166" s="12" t="s">
        <v>72</v>
      </c>
      <c r="AY1166" s="166" t="s">
        <v>162</v>
      </c>
    </row>
    <row r="1167" spans="2:65" s="1" customFormat="1" ht="37.9" customHeight="1" x14ac:dyDescent="0.2">
      <c r="B1167" s="121"/>
      <c r="C1167" s="151" t="s">
        <v>1452</v>
      </c>
      <c r="D1167" s="151" t="s">
        <v>164</v>
      </c>
      <c r="E1167" s="152" t="s">
        <v>897</v>
      </c>
      <c r="F1167" s="153" t="s">
        <v>898</v>
      </c>
      <c r="G1167" s="154" t="s">
        <v>340</v>
      </c>
      <c r="H1167" s="155">
        <v>2</v>
      </c>
      <c r="I1167" s="156"/>
      <c r="J1167" s="157">
        <f>ROUND(I1167*H1167,2)</f>
        <v>0</v>
      </c>
      <c r="K1167" s="158"/>
      <c r="L1167" s="32"/>
      <c r="M1167" s="159" t="s">
        <v>1</v>
      </c>
      <c r="N1167" s="120" t="s">
        <v>38</v>
      </c>
      <c r="P1167" s="160">
        <f>O1167*H1167</f>
        <v>0</v>
      </c>
      <c r="Q1167" s="160">
        <v>0</v>
      </c>
      <c r="R1167" s="160">
        <f>Q1167*H1167</f>
        <v>0</v>
      </c>
      <c r="S1167" s="160">
        <v>0</v>
      </c>
      <c r="T1167" s="161">
        <f>S1167*H1167</f>
        <v>0</v>
      </c>
      <c r="W1167" s="269"/>
      <c r="AR1167" s="162" t="s">
        <v>302</v>
      </c>
      <c r="AT1167" s="162" t="s">
        <v>164</v>
      </c>
      <c r="AU1167" s="162" t="s">
        <v>81</v>
      </c>
      <c r="AY1167" s="17" t="s">
        <v>162</v>
      </c>
      <c r="BE1167" s="163">
        <f>IF(N1167="základná",J1167,0)</f>
        <v>0</v>
      </c>
      <c r="BF1167" s="163">
        <f>IF(N1167="znížená",J1167,0)</f>
        <v>0</v>
      </c>
      <c r="BG1167" s="163">
        <f>IF(N1167="zákl. prenesená",J1167,0)</f>
        <v>0</v>
      </c>
      <c r="BH1167" s="163">
        <f>IF(N1167="zníž. prenesená",J1167,0)</f>
        <v>0</v>
      </c>
      <c r="BI1167" s="163">
        <f>IF(N1167="nulová",J1167,0)</f>
        <v>0</v>
      </c>
      <c r="BJ1167" s="17" t="s">
        <v>81</v>
      </c>
      <c r="BK1167" s="163">
        <f>ROUND(I1167*H1167,2)</f>
        <v>0</v>
      </c>
      <c r="BL1167" s="17" t="s">
        <v>302</v>
      </c>
      <c r="BM1167" s="162" t="s">
        <v>1453</v>
      </c>
    </row>
    <row r="1168" spans="2:65" s="13" customFormat="1" x14ac:dyDescent="0.2">
      <c r="B1168" s="171"/>
      <c r="D1168" s="165" t="s">
        <v>169</v>
      </c>
      <c r="E1168" s="172" t="s">
        <v>1</v>
      </c>
      <c r="F1168" s="173" t="s">
        <v>81</v>
      </c>
      <c r="H1168" s="174">
        <v>2</v>
      </c>
      <c r="I1168" s="175"/>
      <c r="L1168" s="171"/>
      <c r="M1168" s="176"/>
      <c r="T1168" s="177"/>
      <c r="W1168" s="246"/>
      <c r="AT1168" s="172" t="s">
        <v>169</v>
      </c>
      <c r="AU1168" s="172" t="s">
        <v>81</v>
      </c>
      <c r="AV1168" s="13" t="s">
        <v>81</v>
      </c>
      <c r="AW1168" s="13" t="s">
        <v>29</v>
      </c>
      <c r="AX1168" s="13" t="s">
        <v>77</v>
      </c>
      <c r="AY1168" s="172" t="s">
        <v>162</v>
      </c>
    </row>
    <row r="1169" spans="2:65" s="12" customFormat="1" ht="22.5" x14ac:dyDescent="0.2">
      <c r="B1169" s="164"/>
      <c r="D1169" s="165" t="s">
        <v>169</v>
      </c>
      <c r="E1169" s="166" t="s">
        <v>1</v>
      </c>
      <c r="F1169" s="167" t="s">
        <v>900</v>
      </c>
      <c r="H1169" s="166" t="s">
        <v>1</v>
      </c>
      <c r="I1169" s="168"/>
      <c r="L1169" s="164"/>
      <c r="M1169" s="169"/>
      <c r="T1169" s="170"/>
      <c r="W1169" s="239"/>
      <c r="AT1169" s="166" t="s">
        <v>169</v>
      </c>
      <c r="AU1169" s="166" t="s">
        <v>81</v>
      </c>
      <c r="AV1169" s="12" t="s">
        <v>77</v>
      </c>
      <c r="AW1169" s="12" t="s">
        <v>29</v>
      </c>
      <c r="AX1169" s="12" t="s">
        <v>72</v>
      </c>
      <c r="AY1169" s="166" t="s">
        <v>162</v>
      </c>
    </row>
    <row r="1170" spans="2:65" s="12" customFormat="1" x14ac:dyDescent="0.2">
      <c r="B1170" s="164"/>
      <c r="D1170" s="165" t="s">
        <v>169</v>
      </c>
      <c r="E1170" s="166" t="s">
        <v>1</v>
      </c>
      <c r="F1170" s="167" t="s">
        <v>901</v>
      </c>
      <c r="H1170" s="166" t="s">
        <v>1</v>
      </c>
      <c r="I1170" s="168"/>
      <c r="L1170" s="164"/>
      <c r="M1170" s="169"/>
      <c r="T1170" s="170"/>
      <c r="W1170" s="244"/>
      <c r="AT1170" s="166" t="s">
        <v>169</v>
      </c>
      <c r="AU1170" s="166" t="s">
        <v>81</v>
      </c>
      <c r="AV1170" s="12" t="s">
        <v>77</v>
      </c>
      <c r="AW1170" s="12" t="s">
        <v>29</v>
      </c>
      <c r="AX1170" s="12" t="s">
        <v>72</v>
      </c>
      <c r="AY1170" s="166" t="s">
        <v>162</v>
      </c>
    </row>
    <row r="1171" spans="2:65" s="1" customFormat="1" ht="24.2" customHeight="1" x14ac:dyDescent="0.2">
      <c r="B1171" s="121"/>
      <c r="C1171" s="151" t="s">
        <v>1454</v>
      </c>
      <c r="D1171" s="151" t="s">
        <v>164</v>
      </c>
      <c r="E1171" s="152" t="s">
        <v>1455</v>
      </c>
      <c r="F1171" s="153" t="s">
        <v>1456</v>
      </c>
      <c r="G1171" s="154" t="s">
        <v>464</v>
      </c>
      <c r="H1171" s="203"/>
      <c r="I1171" s="156"/>
      <c r="J1171" s="157">
        <f>ROUND(I1171*H1171,2)</f>
        <v>0</v>
      </c>
      <c r="K1171" s="158"/>
      <c r="L1171" s="32"/>
      <c r="M1171" s="159" t="s">
        <v>1</v>
      </c>
      <c r="N1171" s="120" t="s">
        <v>38</v>
      </c>
      <c r="P1171" s="160">
        <f>O1171*H1171</f>
        <v>0</v>
      </c>
      <c r="Q1171" s="160">
        <v>0</v>
      </c>
      <c r="R1171" s="160">
        <f>Q1171*H1171</f>
        <v>0</v>
      </c>
      <c r="S1171" s="160">
        <v>0</v>
      </c>
      <c r="T1171" s="161">
        <f>S1171*H1171</f>
        <v>0</v>
      </c>
      <c r="W1171" s="233"/>
      <c r="AR1171" s="162" t="s">
        <v>302</v>
      </c>
      <c r="AT1171" s="162" t="s">
        <v>164</v>
      </c>
      <c r="AU1171" s="162" t="s">
        <v>81</v>
      </c>
      <c r="AY1171" s="17" t="s">
        <v>162</v>
      </c>
      <c r="BE1171" s="163">
        <f>IF(N1171="základná",J1171,0)</f>
        <v>0</v>
      </c>
      <c r="BF1171" s="163">
        <f>IF(N1171="znížená",J1171,0)</f>
        <v>0</v>
      </c>
      <c r="BG1171" s="163">
        <f>IF(N1171="zákl. prenesená",J1171,0)</f>
        <v>0</v>
      </c>
      <c r="BH1171" s="163">
        <f>IF(N1171="zníž. prenesená",J1171,0)</f>
        <v>0</v>
      </c>
      <c r="BI1171" s="163">
        <f>IF(N1171="nulová",J1171,0)</f>
        <v>0</v>
      </c>
      <c r="BJ1171" s="17" t="s">
        <v>81</v>
      </c>
      <c r="BK1171" s="163">
        <f>ROUND(I1171*H1171,2)</f>
        <v>0</v>
      </c>
      <c r="BL1171" s="17" t="s">
        <v>302</v>
      </c>
      <c r="BM1171" s="162" t="s">
        <v>1457</v>
      </c>
    </row>
    <row r="1172" spans="2:65" s="1" customFormat="1" ht="24.2" customHeight="1" x14ac:dyDescent="0.2">
      <c r="B1172" s="121"/>
      <c r="C1172" s="151" t="s">
        <v>1458</v>
      </c>
      <c r="D1172" s="151" t="s">
        <v>164</v>
      </c>
      <c r="E1172" s="152" t="s">
        <v>617</v>
      </c>
      <c r="F1172" s="153" t="s">
        <v>618</v>
      </c>
      <c r="G1172" s="154" t="s">
        <v>464</v>
      </c>
      <c r="H1172" s="203"/>
      <c r="I1172" s="156"/>
      <c r="J1172" s="157">
        <f>ROUND(I1172*H1172,2)</f>
        <v>0</v>
      </c>
      <c r="K1172" s="158"/>
      <c r="L1172" s="32"/>
      <c r="M1172" s="159" t="s">
        <v>1</v>
      </c>
      <c r="N1172" s="120" t="s">
        <v>38</v>
      </c>
      <c r="P1172" s="160">
        <f>O1172*H1172</f>
        <v>0</v>
      </c>
      <c r="Q1172" s="160">
        <v>0</v>
      </c>
      <c r="R1172" s="160">
        <f>Q1172*H1172</f>
        <v>0</v>
      </c>
      <c r="S1172" s="160">
        <v>0</v>
      </c>
      <c r="T1172" s="161">
        <f>S1172*H1172</f>
        <v>0</v>
      </c>
      <c r="W1172" s="251"/>
      <c r="AR1172" s="162" t="s">
        <v>302</v>
      </c>
      <c r="AT1172" s="162" t="s">
        <v>164</v>
      </c>
      <c r="AU1172" s="162" t="s">
        <v>81</v>
      </c>
      <c r="AY1172" s="17" t="s">
        <v>162</v>
      </c>
      <c r="BE1172" s="163">
        <f>IF(N1172="základná",J1172,0)</f>
        <v>0</v>
      </c>
      <c r="BF1172" s="163">
        <f>IF(N1172="znížená",J1172,0)</f>
        <v>0</v>
      </c>
      <c r="BG1172" s="163">
        <f>IF(N1172="zákl. prenesená",J1172,0)</f>
        <v>0</v>
      </c>
      <c r="BH1172" s="163">
        <f>IF(N1172="zníž. prenesená",J1172,0)</f>
        <v>0</v>
      </c>
      <c r="BI1172" s="163">
        <f>IF(N1172="nulová",J1172,0)</f>
        <v>0</v>
      </c>
      <c r="BJ1172" s="17" t="s">
        <v>81</v>
      </c>
      <c r="BK1172" s="163">
        <f>ROUND(I1172*H1172,2)</f>
        <v>0</v>
      </c>
      <c r="BL1172" s="17" t="s">
        <v>302</v>
      </c>
      <c r="BM1172" s="162" t="s">
        <v>1459</v>
      </c>
    </row>
    <row r="1173" spans="2:65" s="11" customFormat="1" ht="22.9" customHeight="1" x14ac:dyDescent="0.2">
      <c r="B1173" s="139"/>
      <c r="D1173" s="140" t="s">
        <v>71</v>
      </c>
      <c r="E1173" s="149" t="s">
        <v>1460</v>
      </c>
      <c r="F1173" s="149" t="s">
        <v>1461</v>
      </c>
      <c r="I1173" s="142"/>
      <c r="J1173" s="150">
        <f>BK1173</f>
        <v>0</v>
      </c>
      <c r="L1173" s="139"/>
      <c r="M1173" s="144"/>
      <c r="P1173" s="145">
        <f>SUM(P1174:P1183)</f>
        <v>0</v>
      </c>
      <c r="R1173" s="145">
        <f>SUM(R1174:R1183)</f>
        <v>2.0407849999999998E-2</v>
      </c>
      <c r="T1173" s="146">
        <f>SUM(T1174:T1183)</f>
        <v>0</v>
      </c>
      <c r="W1173" s="259"/>
      <c r="AR1173" s="140" t="s">
        <v>81</v>
      </c>
      <c r="AT1173" s="147" t="s">
        <v>71</v>
      </c>
      <c r="AU1173" s="147" t="s">
        <v>77</v>
      </c>
      <c r="AY1173" s="140" t="s">
        <v>162</v>
      </c>
      <c r="BK1173" s="148">
        <f>SUM(BK1174:BK1183)</f>
        <v>0</v>
      </c>
    </row>
    <row r="1174" spans="2:65" s="1" customFormat="1" ht="24.2" customHeight="1" x14ac:dyDescent="0.2">
      <c r="B1174" s="121"/>
      <c r="C1174" s="151" t="s">
        <v>1462</v>
      </c>
      <c r="D1174" s="151" t="s">
        <v>164</v>
      </c>
      <c r="E1174" s="152" t="s">
        <v>1463</v>
      </c>
      <c r="F1174" s="153" t="s">
        <v>1464</v>
      </c>
      <c r="G1174" s="154" t="s">
        <v>167</v>
      </c>
      <c r="H1174" s="155">
        <v>1.125</v>
      </c>
      <c r="I1174" s="156"/>
      <c r="J1174" s="157">
        <f>ROUND(I1174*H1174,2)</f>
        <v>0</v>
      </c>
      <c r="K1174" s="158"/>
      <c r="L1174" s="32"/>
      <c r="M1174" s="159" t="s">
        <v>1</v>
      </c>
      <c r="N1174" s="120" t="s">
        <v>38</v>
      </c>
      <c r="P1174" s="160">
        <f>O1174*H1174</f>
        <v>0</v>
      </c>
      <c r="Q1174" s="160">
        <v>3.65E-3</v>
      </c>
      <c r="R1174" s="160">
        <f>Q1174*H1174</f>
        <v>4.1062499999999997E-3</v>
      </c>
      <c r="S1174" s="160">
        <v>0</v>
      </c>
      <c r="T1174" s="161">
        <f>S1174*H1174</f>
        <v>0</v>
      </c>
      <c r="W1174" s="245"/>
      <c r="AR1174" s="162" t="s">
        <v>302</v>
      </c>
      <c r="AT1174" s="162" t="s">
        <v>164</v>
      </c>
      <c r="AU1174" s="162" t="s">
        <v>81</v>
      </c>
      <c r="AY1174" s="17" t="s">
        <v>162</v>
      </c>
      <c r="BE1174" s="163">
        <f>IF(N1174="základná",J1174,0)</f>
        <v>0</v>
      </c>
      <c r="BF1174" s="163">
        <f>IF(N1174="znížená",J1174,0)</f>
        <v>0</v>
      </c>
      <c r="BG1174" s="163">
        <f>IF(N1174="zákl. prenesená",J1174,0)</f>
        <v>0</v>
      </c>
      <c r="BH1174" s="163">
        <f>IF(N1174="zníž. prenesená",J1174,0)</f>
        <v>0</v>
      </c>
      <c r="BI1174" s="163">
        <f>IF(N1174="nulová",J1174,0)</f>
        <v>0</v>
      </c>
      <c r="BJ1174" s="17" t="s">
        <v>81</v>
      </c>
      <c r="BK1174" s="163">
        <f>ROUND(I1174*H1174,2)</f>
        <v>0</v>
      </c>
      <c r="BL1174" s="17" t="s">
        <v>302</v>
      </c>
      <c r="BM1174" s="162" t="s">
        <v>1465</v>
      </c>
    </row>
    <row r="1175" spans="2:65" s="12" customFormat="1" x14ac:dyDescent="0.2">
      <c r="B1175" s="164"/>
      <c r="D1175" s="165" t="s">
        <v>169</v>
      </c>
      <c r="E1175" s="166" t="s">
        <v>1</v>
      </c>
      <c r="F1175" s="167" t="s">
        <v>1466</v>
      </c>
      <c r="H1175" s="166" t="s">
        <v>1</v>
      </c>
      <c r="I1175" s="168"/>
      <c r="L1175" s="164"/>
      <c r="M1175" s="169"/>
      <c r="T1175" s="170"/>
      <c r="W1175" s="239"/>
      <c r="AT1175" s="166" t="s">
        <v>169</v>
      </c>
      <c r="AU1175" s="166" t="s">
        <v>81</v>
      </c>
      <c r="AV1175" s="12" t="s">
        <v>77</v>
      </c>
      <c r="AW1175" s="12" t="s">
        <v>29</v>
      </c>
      <c r="AX1175" s="12" t="s">
        <v>72</v>
      </c>
      <c r="AY1175" s="166" t="s">
        <v>162</v>
      </c>
    </row>
    <row r="1176" spans="2:65" s="13" customFormat="1" x14ac:dyDescent="0.2">
      <c r="B1176" s="171"/>
      <c r="D1176" s="165" t="s">
        <v>169</v>
      </c>
      <c r="E1176" s="172" t="s">
        <v>1</v>
      </c>
      <c r="F1176" s="173" t="s">
        <v>1136</v>
      </c>
      <c r="H1176" s="174">
        <v>1.125</v>
      </c>
      <c r="I1176" s="175"/>
      <c r="L1176" s="171"/>
      <c r="M1176" s="176"/>
      <c r="T1176" s="177"/>
      <c r="W1176" s="240"/>
      <c r="AT1176" s="172" t="s">
        <v>169</v>
      </c>
      <c r="AU1176" s="172" t="s">
        <v>81</v>
      </c>
      <c r="AV1176" s="13" t="s">
        <v>81</v>
      </c>
      <c r="AW1176" s="13" t="s">
        <v>29</v>
      </c>
      <c r="AX1176" s="13" t="s">
        <v>72</v>
      </c>
      <c r="AY1176" s="172" t="s">
        <v>162</v>
      </c>
    </row>
    <row r="1177" spans="2:65" s="14" customFormat="1" x14ac:dyDescent="0.2">
      <c r="B1177" s="178"/>
      <c r="D1177" s="165" t="s">
        <v>169</v>
      </c>
      <c r="E1177" s="179" t="s">
        <v>928</v>
      </c>
      <c r="F1177" s="180" t="s">
        <v>174</v>
      </c>
      <c r="H1177" s="181">
        <v>1.125</v>
      </c>
      <c r="I1177" s="182"/>
      <c r="L1177" s="178"/>
      <c r="M1177" s="183"/>
      <c r="T1177" s="184"/>
      <c r="W1177" s="242"/>
      <c r="AT1177" s="179" t="s">
        <v>169</v>
      </c>
      <c r="AU1177" s="179" t="s">
        <v>81</v>
      </c>
      <c r="AV1177" s="14" t="s">
        <v>87</v>
      </c>
      <c r="AW1177" s="14" t="s">
        <v>29</v>
      </c>
      <c r="AX1177" s="14" t="s">
        <v>77</v>
      </c>
      <c r="AY1177" s="179" t="s">
        <v>162</v>
      </c>
    </row>
    <row r="1178" spans="2:65" s="12" customFormat="1" ht="22.5" x14ac:dyDescent="0.2">
      <c r="B1178" s="164"/>
      <c r="D1178" s="165" t="s">
        <v>169</v>
      </c>
      <c r="E1178" s="166" t="s">
        <v>1</v>
      </c>
      <c r="F1178" s="167" t="s">
        <v>1467</v>
      </c>
      <c r="H1178" s="166" t="s">
        <v>1</v>
      </c>
      <c r="I1178" s="168"/>
      <c r="L1178" s="164"/>
      <c r="M1178" s="169"/>
      <c r="T1178" s="170"/>
      <c r="W1178" s="239"/>
      <c r="AT1178" s="166" t="s">
        <v>169</v>
      </c>
      <c r="AU1178" s="166" t="s">
        <v>81</v>
      </c>
      <c r="AV1178" s="12" t="s">
        <v>77</v>
      </c>
      <c r="AW1178" s="12" t="s">
        <v>29</v>
      </c>
      <c r="AX1178" s="12" t="s">
        <v>72</v>
      </c>
      <c r="AY1178" s="166" t="s">
        <v>162</v>
      </c>
    </row>
    <row r="1179" spans="2:65" s="1" customFormat="1" ht="37.9" customHeight="1" x14ac:dyDescent="0.2">
      <c r="B1179" s="121"/>
      <c r="C1179" s="192" t="s">
        <v>1468</v>
      </c>
      <c r="D1179" s="192" t="s">
        <v>438</v>
      </c>
      <c r="E1179" s="193" t="s">
        <v>1469</v>
      </c>
      <c r="F1179" s="194" t="s">
        <v>1470</v>
      </c>
      <c r="G1179" s="195" t="s">
        <v>167</v>
      </c>
      <c r="H1179" s="196">
        <v>1.1479999999999999</v>
      </c>
      <c r="I1179" s="197"/>
      <c r="J1179" s="198">
        <f>ROUND(I1179*H1179,2)</f>
        <v>0</v>
      </c>
      <c r="K1179" s="199"/>
      <c r="L1179" s="200"/>
      <c r="M1179" s="201" t="s">
        <v>1</v>
      </c>
      <c r="N1179" s="202" t="s">
        <v>38</v>
      </c>
      <c r="P1179" s="160">
        <f>O1179*H1179</f>
        <v>0</v>
      </c>
      <c r="Q1179" s="160">
        <v>1.4200000000000001E-2</v>
      </c>
      <c r="R1179" s="160">
        <f>Q1179*H1179</f>
        <v>1.6301599999999999E-2</v>
      </c>
      <c r="S1179" s="160">
        <v>0</v>
      </c>
      <c r="T1179" s="161">
        <f>S1179*H1179</f>
        <v>0</v>
      </c>
      <c r="W1179" s="269"/>
      <c r="AR1179" s="162" t="s">
        <v>386</v>
      </c>
      <c r="AT1179" s="162" t="s">
        <v>438</v>
      </c>
      <c r="AU1179" s="162" t="s">
        <v>81</v>
      </c>
      <c r="AY1179" s="17" t="s">
        <v>162</v>
      </c>
      <c r="BE1179" s="163">
        <f>IF(N1179="základná",J1179,0)</f>
        <v>0</v>
      </c>
      <c r="BF1179" s="163">
        <f>IF(N1179="znížená",J1179,0)</f>
        <v>0</v>
      </c>
      <c r="BG1179" s="163">
        <f>IF(N1179="zákl. prenesená",J1179,0)</f>
        <v>0</v>
      </c>
      <c r="BH1179" s="163">
        <f>IF(N1179="zníž. prenesená",J1179,0)</f>
        <v>0</v>
      </c>
      <c r="BI1179" s="163">
        <f>IF(N1179="nulová",J1179,0)</f>
        <v>0</v>
      </c>
      <c r="BJ1179" s="17" t="s">
        <v>81</v>
      </c>
      <c r="BK1179" s="163">
        <f>ROUND(I1179*H1179,2)</f>
        <v>0</v>
      </c>
      <c r="BL1179" s="17" t="s">
        <v>302</v>
      </c>
      <c r="BM1179" s="162" t="s">
        <v>1471</v>
      </c>
    </row>
    <row r="1180" spans="2:65" s="13" customFormat="1" x14ac:dyDescent="0.2">
      <c r="B1180" s="171"/>
      <c r="D1180" s="165" t="s">
        <v>169</v>
      </c>
      <c r="E1180" s="172" t="s">
        <v>1</v>
      </c>
      <c r="F1180" s="173" t="s">
        <v>1472</v>
      </c>
      <c r="H1180" s="174">
        <v>1.1479999999999999</v>
      </c>
      <c r="I1180" s="175"/>
      <c r="L1180" s="171"/>
      <c r="M1180" s="176"/>
      <c r="T1180" s="177"/>
      <c r="W1180" s="246"/>
      <c r="AT1180" s="172" t="s">
        <v>169</v>
      </c>
      <c r="AU1180" s="172" t="s">
        <v>81</v>
      </c>
      <c r="AV1180" s="13" t="s">
        <v>81</v>
      </c>
      <c r="AW1180" s="13" t="s">
        <v>29</v>
      </c>
      <c r="AX1180" s="13" t="s">
        <v>72</v>
      </c>
      <c r="AY1180" s="172" t="s">
        <v>162</v>
      </c>
    </row>
    <row r="1181" spans="2:65" s="14" customFormat="1" x14ac:dyDescent="0.2">
      <c r="B1181" s="178"/>
      <c r="D1181" s="165" t="s">
        <v>169</v>
      </c>
      <c r="E1181" s="179" t="s">
        <v>1</v>
      </c>
      <c r="F1181" s="180" t="s">
        <v>174</v>
      </c>
      <c r="H1181" s="181">
        <v>1.1479999999999999</v>
      </c>
      <c r="I1181" s="182"/>
      <c r="L1181" s="178"/>
      <c r="M1181" s="183"/>
      <c r="T1181" s="184"/>
      <c r="W1181" s="242"/>
      <c r="AT1181" s="179" t="s">
        <v>169</v>
      </c>
      <c r="AU1181" s="179" t="s">
        <v>81</v>
      </c>
      <c r="AV1181" s="14" t="s">
        <v>87</v>
      </c>
      <c r="AW1181" s="14" t="s">
        <v>29</v>
      </c>
      <c r="AX1181" s="14" t="s">
        <v>77</v>
      </c>
      <c r="AY1181" s="179" t="s">
        <v>162</v>
      </c>
    </row>
    <row r="1182" spans="2:65" s="1" customFormat="1" ht="24.2" customHeight="1" x14ac:dyDescent="0.2">
      <c r="B1182" s="121"/>
      <c r="C1182" s="151" t="s">
        <v>1473</v>
      </c>
      <c r="D1182" s="151" t="s">
        <v>164</v>
      </c>
      <c r="E1182" s="152" t="s">
        <v>1474</v>
      </c>
      <c r="F1182" s="153" t="s">
        <v>1475</v>
      </c>
      <c r="G1182" s="154" t="s">
        <v>464</v>
      </c>
      <c r="H1182" s="203"/>
      <c r="I1182" s="156"/>
      <c r="J1182" s="157">
        <f>ROUND(I1182*H1182,2)</f>
        <v>0</v>
      </c>
      <c r="K1182" s="158"/>
      <c r="L1182" s="32"/>
      <c r="M1182" s="159" t="s">
        <v>1</v>
      </c>
      <c r="N1182" s="120" t="s">
        <v>38</v>
      </c>
      <c r="P1182" s="160">
        <f>O1182*H1182</f>
        <v>0</v>
      </c>
      <c r="Q1182" s="160">
        <v>0</v>
      </c>
      <c r="R1182" s="160">
        <f>Q1182*H1182</f>
        <v>0</v>
      </c>
      <c r="S1182" s="160">
        <v>0</v>
      </c>
      <c r="T1182" s="161">
        <f>S1182*H1182</f>
        <v>0</v>
      </c>
      <c r="W1182" s="245"/>
      <c r="AR1182" s="162" t="s">
        <v>302</v>
      </c>
      <c r="AT1182" s="162" t="s">
        <v>164</v>
      </c>
      <c r="AU1182" s="162" t="s">
        <v>81</v>
      </c>
      <c r="AY1182" s="17" t="s">
        <v>162</v>
      </c>
      <c r="BE1182" s="163">
        <f>IF(N1182="základná",J1182,0)</f>
        <v>0</v>
      </c>
      <c r="BF1182" s="163">
        <f>IF(N1182="znížená",J1182,0)</f>
        <v>0</v>
      </c>
      <c r="BG1182" s="163">
        <f>IF(N1182="zákl. prenesená",J1182,0)</f>
        <v>0</v>
      </c>
      <c r="BH1182" s="163">
        <f>IF(N1182="zníž. prenesená",J1182,0)</f>
        <v>0</v>
      </c>
      <c r="BI1182" s="163">
        <f>IF(N1182="nulová",J1182,0)</f>
        <v>0</v>
      </c>
      <c r="BJ1182" s="17" t="s">
        <v>81</v>
      </c>
      <c r="BK1182" s="163">
        <f>ROUND(I1182*H1182,2)</f>
        <v>0</v>
      </c>
      <c r="BL1182" s="17" t="s">
        <v>302</v>
      </c>
      <c r="BM1182" s="162" t="s">
        <v>1476</v>
      </c>
    </row>
    <row r="1183" spans="2:65" s="1" customFormat="1" ht="24.2" customHeight="1" x14ac:dyDescent="0.2">
      <c r="B1183" s="121"/>
      <c r="C1183" s="151" t="s">
        <v>1477</v>
      </c>
      <c r="D1183" s="151" t="s">
        <v>164</v>
      </c>
      <c r="E1183" s="152" t="s">
        <v>1478</v>
      </c>
      <c r="F1183" s="153" t="s">
        <v>1479</v>
      </c>
      <c r="G1183" s="154" t="s">
        <v>464</v>
      </c>
      <c r="H1183" s="203"/>
      <c r="I1183" s="156"/>
      <c r="J1183" s="157">
        <f>ROUND(I1183*H1183,2)</f>
        <v>0</v>
      </c>
      <c r="K1183" s="158"/>
      <c r="L1183" s="32"/>
      <c r="M1183" s="159" t="s">
        <v>1</v>
      </c>
      <c r="N1183" s="120" t="s">
        <v>38</v>
      </c>
      <c r="P1183" s="160">
        <f>O1183*H1183</f>
        <v>0</v>
      </c>
      <c r="Q1183" s="160">
        <v>0</v>
      </c>
      <c r="R1183" s="160">
        <f>Q1183*H1183</f>
        <v>0</v>
      </c>
      <c r="S1183" s="160">
        <v>0</v>
      </c>
      <c r="T1183" s="161">
        <f>S1183*H1183</f>
        <v>0</v>
      </c>
      <c r="W1183" s="245"/>
      <c r="AR1183" s="162" t="s">
        <v>302</v>
      </c>
      <c r="AT1183" s="162" t="s">
        <v>164</v>
      </c>
      <c r="AU1183" s="162" t="s">
        <v>81</v>
      </c>
      <c r="AY1183" s="17" t="s">
        <v>162</v>
      </c>
      <c r="BE1183" s="163">
        <f>IF(N1183="základná",J1183,0)</f>
        <v>0</v>
      </c>
      <c r="BF1183" s="163">
        <f>IF(N1183="znížená",J1183,0)</f>
        <v>0</v>
      </c>
      <c r="BG1183" s="163">
        <f>IF(N1183="zákl. prenesená",J1183,0)</f>
        <v>0</v>
      </c>
      <c r="BH1183" s="163">
        <f>IF(N1183="zníž. prenesená",J1183,0)</f>
        <v>0</v>
      </c>
      <c r="BI1183" s="163">
        <f>IF(N1183="nulová",J1183,0)</f>
        <v>0</v>
      </c>
      <c r="BJ1183" s="17" t="s">
        <v>81</v>
      </c>
      <c r="BK1183" s="163">
        <f>ROUND(I1183*H1183,2)</f>
        <v>0</v>
      </c>
      <c r="BL1183" s="17" t="s">
        <v>302</v>
      </c>
      <c r="BM1183" s="162" t="s">
        <v>1480</v>
      </c>
    </row>
    <row r="1184" spans="2:65" s="11" customFormat="1" ht="22.9" customHeight="1" x14ac:dyDescent="0.2">
      <c r="B1184" s="139"/>
      <c r="D1184" s="140" t="s">
        <v>71</v>
      </c>
      <c r="E1184" s="149" t="s">
        <v>1481</v>
      </c>
      <c r="F1184" s="149" t="s">
        <v>1482</v>
      </c>
      <c r="I1184" s="142"/>
      <c r="J1184" s="150">
        <f>BK1184</f>
        <v>0</v>
      </c>
      <c r="L1184" s="139"/>
      <c r="M1184" s="144"/>
      <c r="P1184" s="145">
        <f>SUM(P1185:P1189)</f>
        <v>0</v>
      </c>
      <c r="R1184" s="145">
        <f>SUM(R1185:R1189)</f>
        <v>5.0186499999999995E-3</v>
      </c>
      <c r="T1184" s="146">
        <f>SUM(T1185:T1189)</f>
        <v>0</v>
      </c>
      <c r="W1184" s="238"/>
      <c r="AR1184" s="140" t="s">
        <v>81</v>
      </c>
      <c r="AT1184" s="147" t="s">
        <v>71</v>
      </c>
      <c r="AU1184" s="147" t="s">
        <v>77</v>
      </c>
      <c r="AY1184" s="140" t="s">
        <v>162</v>
      </c>
      <c r="BK1184" s="148">
        <f>SUM(BK1185:BK1189)</f>
        <v>0</v>
      </c>
    </row>
    <row r="1185" spans="2:65" s="1" customFormat="1" ht="49.15" customHeight="1" x14ac:dyDescent="0.2">
      <c r="B1185" s="121"/>
      <c r="C1185" s="151" t="s">
        <v>1483</v>
      </c>
      <c r="D1185" s="151" t="s">
        <v>164</v>
      </c>
      <c r="E1185" s="152" t="s">
        <v>1484</v>
      </c>
      <c r="F1185" s="153" t="s">
        <v>1485</v>
      </c>
      <c r="G1185" s="154" t="s">
        <v>167</v>
      </c>
      <c r="H1185" s="155">
        <v>7.7210000000000001</v>
      </c>
      <c r="I1185" s="156"/>
      <c r="J1185" s="157">
        <f>ROUND(I1185*H1185,2)</f>
        <v>0</v>
      </c>
      <c r="K1185" s="158"/>
      <c r="L1185" s="32"/>
      <c r="M1185" s="159" t="s">
        <v>1</v>
      </c>
      <c r="N1185" s="120" t="s">
        <v>38</v>
      </c>
      <c r="P1185" s="160">
        <f>O1185*H1185</f>
        <v>0</v>
      </c>
      <c r="Q1185" s="160">
        <v>6.4999999999999997E-4</v>
      </c>
      <c r="R1185" s="160">
        <f>Q1185*H1185</f>
        <v>5.0186499999999995E-3</v>
      </c>
      <c r="S1185" s="160">
        <v>0</v>
      </c>
      <c r="T1185" s="161">
        <f>S1185*H1185</f>
        <v>0</v>
      </c>
      <c r="W1185" s="266"/>
      <c r="AR1185" s="162" t="s">
        <v>302</v>
      </c>
      <c r="AT1185" s="162" t="s">
        <v>164</v>
      </c>
      <c r="AU1185" s="162" t="s">
        <v>81</v>
      </c>
      <c r="AY1185" s="17" t="s">
        <v>162</v>
      </c>
      <c r="BE1185" s="163">
        <f>IF(N1185="základná",J1185,0)</f>
        <v>0</v>
      </c>
      <c r="BF1185" s="163">
        <f>IF(N1185="znížená",J1185,0)</f>
        <v>0</v>
      </c>
      <c r="BG1185" s="163">
        <f>IF(N1185="zákl. prenesená",J1185,0)</f>
        <v>0</v>
      </c>
      <c r="BH1185" s="163">
        <f>IF(N1185="zníž. prenesená",J1185,0)</f>
        <v>0</v>
      </c>
      <c r="BI1185" s="163">
        <f>IF(N1185="nulová",J1185,0)</f>
        <v>0</v>
      </c>
      <c r="BJ1185" s="17" t="s">
        <v>81</v>
      </c>
      <c r="BK1185" s="163">
        <f>ROUND(I1185*H1185,2)</f>
        <v>0</v>
      </c>
      <c r="BL1185" s="17" t="s">
        <v>302</v>
      </c>
      <c r="BM1185" s="162" t="s">
        <v>1486</v>
      </c>
    </row>
    <row r="1186" spans="2:65" s="13" customFormat="1" x14ac:dyDescent="0.2">
      <c r="B1186" s="171"/>
      <c r="D1186" s="165" t="s">
        <v>169</v>
      </c>
      <c r="E1186" s="172" t="s">
        <v>1</v>
      </c>
      <c r="F1186" s="173" t="s">
        <v>926</v>
      </c>
      <c r="H1186" s="174">
        <v>7.7210000000000001</v>
      </c>
      <c r="I1186" s="175"/>
      <c r="L1186" s="171"/>
      <c r="M1186" s="176"/>
      <c r="T1186" s="177"/>
      <c r="W1186" s="246"/>
      <c r="AT1186" s="172" t="s">
        <v>169</v>
      </c>
      <c r="AU1186" s="172" t="s">
        <v>81</v>
      </c>
      <c r="AV1186" s="13" t="s">
        <v>81</v>
      </c>
      <c r="AW1186" s="13" t="s">
        <v>29</v>
      </c>
      <c r="AX1186" s="13" t="s">
        <v>72</v>
      </c>
      <c r="AY1186" s="172" t="s">
        <v>162</v>
      </c>
    </row>
    <row r="1187" spans="2:65" s="14" customFormat="1" x14ac:dyDescent="0.2">
      <c r="B1187" s="178"/>
      <c r="D1187" s="165" t="s">
        <v>169</v>
      </c>
      <c r="E1187" s="179" t="s">
        <v>1</v>
      </c>
      <c r="F1187" s="180" t="s">
        <v>174</v>
      </c>
      <c r="H1187" s="181">
        <v>7.7210000000000001</v>
      </c>
      <c r="I1187" s="182"/>
      <c r="L1187" s="178"/>
      <c r="M1187" s="183"/>
      <c r="T1187" s="184"/>
      <c r="W1187" s="242"/>
      <c r="AT1187" s="179" t="s">
        <v>169</v>
      </c>
      <c r="AU1187" s="179" t="s">
        <v>81</v>
      </c>
      <c r="AV1187" s="14" t="s">
        <v>87</v>
      </c>
      <c r="AW1187" s="14" t="s">
        <v>29</v>
      </c>
      <c r="AX1187" s="14" t="s">
        <v>77</v>
      </c>
      <c r="AY1187" s="179" t="s">
        <v>162</v>
      </c>
    </row>
    <row r="1188" spans="2:65" s="1" customFormat="1" ht="24.2" customHeight="1" x14ac:dyDescent="0.2">
      <c r="B1188" s="121"/>
      <c r="C1188" s="151" t="s">
        <v>1487</v>
      </c>
      <c r="D1188" s="151" t="s">
        <v>164</v>
      </c>
      <c r="E1188" s="152" t="s">
        <v>1488</v>
      </c>
      <c r="F1188" s="153" t="s">
        <v>1489</v>
      </c>
      <c r="G1188" s="154" t="s">
        <v>464</v>
      </c>
      <c r="H1188" s="203"/>
      <c r="I1188" s="156"/>
      <c r="J1188" s="157">
        <f>ROUND(I1188*H1188,2)</f>
        <v>0</v>
      </c>
      <c r="K1188" s="158"/>
      <c r="L1188" s="32"/>
      <c r="M1188" s="159" t="s">
        <v>1</v>
      </c>
      <c r="N1188" s="120" t="s">
        <v>38</v>
      </c>
      <c r="P1188" s="160">
        <f>O1188*H1188</f>
        <v>0</v>
      </c>
      <c r="Q1188" s="160">
        <v>0</v>
      </c>
      <c r="R1188" s="160">
        <f>Q1188*H1188</f>
        <v>0</v>
      </c>
      <c r="S1188" s="160">
        <v>0</v>
      </c>
      <c r="T1188" s="161">
        <f>S1188*H1188</f>
        <v>0</v>
      </c>
      <c r="W1188" s="245"/>
      <c r="AR1188" s="162" t="s">
        <v>302</v>
      </c>
      <c r="AT1188" s="162" t="s">
        <v>164</v>
      </c>
      <c r="AU1188" s="162" t="s">
        <v>81</v>
      </c>
      <c r="AY1188" s="17" t="s">
        <v>162</v>
      </c>
      <c r="BE1188" s="163">
        <f>IF(N1188="základná",J1188,0)</f>
        <v>0</v>
      </c>
      <c r="BF1188" s="163">
        <f>IF(N1188="znížená",J1188,0)</f>
        <v>0</v>
      </c>
      <c r="BG1188" s="163">
        <f>IF(N1188="zákl. prenesená",J1188,0)</f>
        <v>0</v>
      </c>
      <c r="BH1188" s="163">
        <f>IF(N1188="zníž. prenesená",J1188,0)</f>
        <v>0</v>
      </c>
      <c r="BI1188" s="163">
        <f>IF(N1188="nulová",J1188,0)</f>
        <v>0</v>
      </c>
      <c r="BJ1188" s="17" t="s">
        <v>81</v>
      </c>
      <c r="BK1188" s="163">
        <f>ROUND(I1188*H1188,2)</f>
        <v>0</v>
      </c>
      <c r="BL1188" s="17" t="s">
        <v>302</v>
      </c>
      <c r="BM1188" s="162" t="s">
        <v>1490</v>
      </c>
    </row>
    <row r="1189" spans="2:65" s="1" customFormat="1" ht="24.2" customHeight="1" x14ac:dyDescent="0.2">
      <c r="B1189" s="121"/>
      <c r="C1189" s="151" t="s">
        <v>578</v>
      </c>
      <c r="D1189" s="151" t="s">
        <v>164</v>
      </c>
      <c r="E1189" s="152" t="s">
        <v>1491</v>
      </c>
      <c r="F1189" s="153" t="s">
        <v>1492</v>
      </c>
      <c r="G1189" s="154" t="s">
        <v>464</v>
      </c>
      <c r="H1189" s="203"/>
      <c r="I1189" s="156"/>
      <c r="J1189" s="157">
        <f>ROUND(I1189*H1189,2)</f>
        <v>0</v>
      </c>
      <c r="K1189" s="158"/>
      <c r="L1189" s="32"/>
      <c r="M1189" s="159" t="s">
        <v>1</v>
      </c>
      <c r="N1189" s="120" t="s">
        <v>38</v>
      </c>
      <c r="P1189" s="160">
        <f>O1189*H1189</f>
        <v>0</v>
      </c>
      <c r="Q1189" s="160">
        <v>0</v>
      </c>
      <c r="R1189" s="160">
        <f>Q1189*H1189</f>
        <v>0</v>
      </c>
      <c r="S1189" s="160">
        <v>0</v>
      </c>
      <c r="T1189" s="161">
        <f>S1189*H1189</f>
        <v>0</v>
      </c>
      <c r="W1189" s="245"/>
      <c r="AR1189" s="162" t="s">
        <v>302</v>
      </c>
      <c r="AT1189" s="162" t="s">
        <v>164</v>
      </c>
      <c r="AU1189" s="162" t="s">
        <v>81</v>
      </c>
      <c r="AY1189" s="17" t="s">
        <v>162</v>
      </c>
      <c r="BE1189" s="163">
        <f>IF(N1189="základná",J1189,0)</f>
        <v>0</v>
      </c>
      <c r="BF1189" s="163">
        <f>IF(N1189="znížená",J1189,0)</f>
        <v>0</v>
      </c>
      <c r="BG1189" s="163">
        <f>IF(N1189="zákl. prenesená",J1189,0)</f>
        <v>0</v>
      </c>
      <c r="BH1189" s="163">
        <f>IF(N1189="zníž. prenesená",J1189,0)</f>
        <v>0</v>
      </c>
      <c r="BI1189" s="163">
        <f>IF(N1189="nulová",J1189,0)</f>
        <v>0</v>
      </c>
      <c r="BJ1189" s="17" t="s">
        <v>81</v>
      </c>
      <c r="BK1189" s="163">
        <f>ROUND(I1189*H1189,2)</f>
        <v>0</v>
      </c>
      <c r="BL1189" s="17" t="s">
        <v>302</v>
      </c>
      <c r="BM1189" s="162" t="s">
        <v>1493</v>
      </c>
    </row>
    <row r="1190" spans="2:65" s="11" customFormat="1" ht="22.9" customHeight="1" x14ac:dyDescent="0.2">
      <c r="B1190" s="139"/>
      <c r="D1190" s="140" t="s">
        <v>71</v>
      </c>
      <c r="E1190" s="149" t="s">
        <v>1494</v>
      </c>
      <c r="F1190" s="149" t="s">
        <v>1495</v>
      </c>
      <c r="I1190" s="142"/>
      <c r="J1190" s="150">
        <f>BK1190</f>
        <v>0</v>
      </c>
      <c r="L1190" s="139"/>
      <c r="M1190" s="144"/>
      <c r="P1190" s="145">
        <f>SUM(P1191:P1202)</f>
        <v>0</v>
      </c>
      <c r="R1190" s="145">
        <f>SUM(R1191:R1202)</f>
        <v>3.4300889999999994E-2</v>
      </c>
      <c r="T1190" s="146">
        <f>SUM(T1191:T1202)</f>
        <v>0</v>
      </c>
      <c r="W1190" s="238"/>
      <c r="AR1190" s="140" t="s">
        <v>81</v>
      </c>
      <c r="AT1190" s="147" t="s">
        <v>71</v>
      </c>
      <c r="AU1190" s="147" t="s">
        <v>77</v>
      </c>
      <c r="AY1190" s="140" t="s">
        <v>162</v>
      </c>
      <c r="BK1190" s="148">
        <f>SUM(BK1191:BK1202)</f>
        <v>0</v>
      </c>
    </row>
    <row r="1191" spans="2:65" s="1" customFormat="1" ht="33" customHeight="1" x14ac:dyDescent="0.2">
      <c r="B1191" s="121"/>
      <c r="C1191" s="151" t="s">
        <v>1496</v>
      </c>
      <c r="D1191" s="151" t="s">
        <v>164</v>
      </c>
      <c r="E1191" s="152" t="s">
        <v>1497</v>
      </c>
      <c r="F1191" s="153" t="s">
        <v>1498</v>
      </c>
      <c r="G1191" s="154" t="s">
        <v>167</v>
      </c>
      <c r="H1191" s="155">
        <v>29.317</v>
      </c>
      <c r="I1191" s="156"/>
      <c r="J1191" s="157">
        <f>ROUND(I1191*H1191,2)</f>
        <v>0</v>
      </c>
      <c r="K1191" s="158"/>
      <c r="L1191" s="32"/>
      <c r="M1191" s="159" t="s">
        <v>1</v>
      </c>
      <c r="N1191" s="120" t="s">
        <v>38</v>
      </c>
      <c r="P1191" s="160">
        <f>O1191*H1191</f>
        <v>0</v>
      </c>
      <c r="Q1191" s="160">
        <v>8.5999999999999976E-4</v>
      </c>
      <c r="R1191" s="160">
        <f>Q1191*H1191</f>
        <v>2.5212619999999995E-2</v>
      </c>
      <c r="S1191" s="160">
        <v>0</v>
      </c>
      <c r="T1191" s="161">
        <f>S1191*H1191</f>
        <v>0</v>
      </c>
      <c r="W1191" s="264"/>
      <c r="AR1191" s="162" t="s">
        <v>302</v>
      </c>
      <c r="AT1191" s="162" t="s">
        <v>164</v>
      </c>
      <c r="AU1191" s="162" t="s">
        <v>81</v>
      </c>
      <c r="AY1191" s="17" t="s">
        <v>162</v>
      </c>
      <c r="BE1191" s="163">
        <f>IF(N1191="základná",J1191,0)</f>
        <v>0</v>
      </c>
      <c r="BF1191" s="163">
        <f>IF(N1191="znížená",J1191,0)</f>
        <v>0</v>
      </c>
      <c r="BG1191" s="163">
        <f>IF(N1191="zákl. prenesená",J1191,0)</f>
        <v>0</v>
      </c>
      <c r="BH1191" s="163">
        <f>IF(N1191="zníž. prenesená",J1191,0)</f>
        <v>0</v>
      </c>
      <c r="BI1191" s="163">
        <f>IF(N1191="nulová",J1191,0)</f>
        <v>0</v>
      </c>
      <c r="BJ1191" s="17" t="s">
        <v>81</v>
      </c>
      <c r="BK1191" s="163">
        <f>ROUND(I1191*H1191,2)</f>
        <v>0</v>
      </c>
      <c r="BL1191" s="17" t="s">
        <v>302</v>
      </c>
      <c r="BM1191" s="162" t="s">
        <v>1499</v>
      </c>
    </row>
    <row r="1192" spans="2:65" s="13" customFormat="1" x14ac:dyDescent="0.2">
      <c r="B1192" s="171"/>
      <c r="D1192" s="165" t="s">
        <v>169</v>
      </c>
      <c r="E1192" s="172" t="s">
        <v>1</v>
      </c>
      <c r="F1192" s="173" t="s">
        <v>1500</v>
      </c>
      <c r="H1192" s="174">
        <v>29.317</v>
      </c>
      <c r="I1192" s="175"/>
      <c r="L1192" s="171"/>
      <c r="M1192" s="176"/>
      <c r="T1192" s="177"/>
      <c r="W1192" s="240"/>
      <c r="AT1192" s="172" t="s">
        <v>169</v>
      </c>
      <c r="AU1192" s="172" t="s">
        <v>81</v>
      </c>
      <c r="AV1192" s="13" t="s">
        <v>81</v>
      </c>
      <c r="AW1192" s="13" t="s">
        <v>29</v>
      </c>
      <c r="AX1192" s="13" t="s">
        <v>77</v>
      </c>
      <c r="AY1192" s="172" t="s">
        <v>162</v>
      </c>
    </row>
    <row r="1193" spans="2:65" s="1" customFormat="1" ht="24.2" customHeight="1" x14ac:dyDescent="0.2">
      <c r="B1193" s="121"/>
      <c r="C1193" s="151" t="s">
        <v>1501</v>
      </c>
      <c r="D1193" s="151" t="s">
        <v>164</v>
      </c>
      <c r="E1193" s="152" t="s">
        <v>1502</v>
      </c>
      <c r="F1193" s="153" t="s">
        <v>1503</v>
      </c>
      <c r="G1193" s="154" t="s">
        <v>167</v>
      </c>
      <c r="H1193" s="155">
        <v>29.317</v>
      </c>
      <c r="I1193" s="156"/>
      <c r="J1193" s="157">
        <f>ROUND(I1193*H1193,2)</f>
        <v>0</v>
      </c>
      <c r="K1193" s="158"/>
      <c r="L1193" s="32"/>
      <c r="M1193" s="159" t="s">
        <v>1</v>
      </c>
      <c r="N1193" s="120" t="s">
        <v>38</v>
      </c>
      <c r="P1193" s="160">
        <f>O1193*H1193</f>
        <v>0</v>
      </c>
      <c r="Q1193" s="160">
        <v>3.1E-4</v>
      </c>
      <c r="R1193" s="160">
        <f>Q1193*H1193</f>
        <v>9.0882700000000007E-3</v>
      </c>
      <c r="S1193" s="160">
        <v>0</v>
      </c>
      <c r="T1193" s="161">
        <f>S1193*H1193</f>
        <v>0</v>
      </c>
      <c r="W1193" s="269"/>
      <c r="AR1193" s="162" t="s">
        <v>302</v>
      </c>
      <c r="AT1193" s="162" t="s">
        <v>164</v>
      </c>
      <c r="AU1193" s="162" t="s">
        <v>81</v>
      </c>
      <c r="AY1193" s="17" t="s">
        <v>162</v>
      </c>
      <c r="BE1193" s="163">
        <f>IF(N1193="základná",J1193,0)</f>
        <v>0</v>
      </c>
      <c r="BF1193" s="163">
        <f>IF(N1193="znížená",J1193,0)</f>
        <v>0</v>
      </c>
      <c r="BG1193" s="163">
        <f>IF(N1193="zákl. prenesená",J1193,0)</f>
        <v>0</v>
      </c>
      <c r="BH1193" s="163">
        <f>IF(N1193="zníž. prenesená",J1193,0)</f>
        <v>0</v>
      </c>
      <c r="BI1193" s="163">
        <f>IF(N1193="nulová",J1193,0)</f>
        <v>0</v>
      </c>
      <c r="BJ1193" s="17" t="s">
        <v>81</v>
      </c>
      <c r="BK1193" s="163">
        <f>ROUND(I1193*H1193,2)</f>
        <v>0</v>
      </c>
      <c r="BL1193" s="17" t="s">
        <v>302</v>
      </c>
      <c r="BM1193" s="162" t="s">
        <v>1504</v>
      </c>
    </row>
    <row r="1194" spans="2:65" s="13" customFormat="1" x14ac:dyDescent="0.2">
      <c r="B1194" s="171"/>
      <c r="D1194" s="165" t="s">
        <v>169</v>
      </c>
      <c r="E1194" s="172" t="s">
        <v>1</v>
      </c>
      <c r="F1194" s="173" t="s">
        <v>1500</v>
      </c>
      <c r="H1194" s="174">
        <v>29.317</v>
      </c>
      <c r="I1194" s="175"/>
      <c r="L1194" s="171"/>
      <c r="M1194" s="176"/>
      <c r="T1194" s="177"/>
      <c r="W1194" s="246"/>
      <c r="AT1194" s="172" t="s">
        <v>169</v>
      </c>
      <c r="AU1194" s="172" t="s">
        <v>81</v>
      </c>
      <c r="AV1194" s="13" t="s">
        <v>81</v>
      </c>
      <c r="AW1194" s="13" t="s">
        <v>29</v>
      </c>
      <c r="AX1194" s="13" t="s">
        <v>77</v>
      </c>
      <c r="AY1194" s="172" t="s">
        <v>162</v>
      </c>
    </row>
    <row r="1195" spans="2:65" s="1" customFormat="1" ht="44.25" customHeight="1" x14ac:dyDescent="0.2">
      <c r="B1195" s="121"/>
      <c r="C1195" s="151" t="s">
        <v>1505</v>
      </c>
      <c r="D1195" s="151" t="s">
        <v>164</v>
      </c>
      <c r="E1195" s="152" t="s">
        <v>1506</v>
      </c>
      <c r="F1195" s="153" t="s">
        <v>1507</v>
      </c>
      <c r="G1195" s="154" t="s">
        <v>167</v>
      </c>
      <c r="H1195" s="155">
        <v>29.317</v>
      </c>
      <c r="I1195" s="156"/>
      <c r="J1195" s="157">
        <f>ROUND(I1195*H1195,2)</f>
        <v>0</v>
      </c>
      <c r="K1195" s="158"/>
      <c r="L1195" s="32"/>
      <c r="M1195" s="159" t="s">
        <v>1</v>
      </c>
      <c r="N1195" s="120" t="s">
        <v>38</v>
      </c>
      <c r="P1195" s="160">
        <f>O1195*H1195</f>
        <v>0</v>
      </c>
      <c r="Q1195" s="160">
        <v>0</v>
      </c>
      <c r="R1195" s="160">
        <f>Q1195*H1195</f>
        <v>0</v>
      </c>
      <c r="S1195" s="160">
        <v>0</v>
      </c>
      <c r="T1195" s="161">
        <f>S1195*H1195</f>
        <v>0</v>
      </c>
      <c r="W1195" s="251"/>
      <c r="AR1195" s="162" t="s">
        <v>302</v>
      </c>
      <c r="AT1195" s="162" t="s">
        <v>164</v>
      </c>
      <c r="AU1195" s="162" t="s">
        <v>81</v>
      </c>
      <c r="AY1195" s="17" t="s">
        <v>162</v>
      </c>
      <c r="BE1195" s="163">
        <f>IF(N1195="základná",J1195,0)</f>
        <v>0</v>
      </c>
      <c r="BF1195" s="163">
        <f>IF(N1195="znížená",J1195,0)</f>
        <v>0</v>
      </c>
      <c r="BG1195" s="163">
        <f>IF(N1195="zákl. prenesená",J1195,0)</f>
        <v>0</v>
      </c>
      <c r="BH1195" s="163">
        <f>IF(N1195="zníž. prenesená",J1195,0)</f>
        <v>0</v>
      </c>
      <c r="BI1195" s="163">
        <f>IF(N1195="nulová",J1195,0)</f>
        <v>0</v>
      </c>
      <c r="BJ1195" s="17" t="s">
        <v>81</v>
      </c>
      <c r="BK1195" s="163">
        <f>ROUND(I1195*H1195,2)</f>
        <v>0</v>
      </c>
      <c r="BL1195" s="17" t="s">
        <v>302</v>
      </c>
      <c r="BM1195" s="162" t="s">
        <v>1508</v>
      </c>
    </row>
    <row r="1196" spans="2:65" s="12" customFormat="1" x14ac:dyDescent="0.2">
      <c r="B1196" s="164"/>
      <c r="D1196" s="165" t="s">
        <v>169</v>
      </c>
      <c r="E1196" s="166" t="s">
        <v>1</v>
      </c>
      <c r="F1196" s="167" t="s">
        <v>1509</v>
      </c>
      <c r="H1196" s="166" t="s">
        <v>1</v>
      </c>
      <c r="I1196" s="168"/>
      <c r="L1196" s="164"/>
      <c r="M1196" s="169"/>
      <c r="T1196" s="170"/>
      <c r="W1196" s="252"/>
      <c r="AT1196" s="166" t="s">
        <v>169</v>
      </c>
      <c r="AU1196" s="166" t="s">
        <v>81</v>
      </c>
      <c r="AV1196" s="12" t="s">
        <v>77</v>
      </c>
      <c r="AW1196" s="12" t="s">
        <v>29</v>
      </c>
      <c r="AX1196" s="12" t="s">
        <v>72</v>
      </c>
      <c r="AY1196" s="166" t="s">
        <v>162</v>
      </c>
    </row>
    <row r="1197" spans="2:65" s="13" customFormat="1" x14ac:dyDescent="0.2">
      <c r="B1197" s="171"/>
      <c r="D1197" s="165" t="s">
        <v>169</v>
      </c>
      <c r="E1197" s="172" t="s">
        <v>934</v>
      </c>
      <c r="F1197" s="173" t="s">
        <v>1510</v>
      </c>
      <c r="H1197" s="174">
        <v>4.7160000000000002</v>
      </c>
      <c r="I1197" s="175"/>
      <c r="L1197" s="171"/>
      <c r="M1197" s="176"/>
      <c r="T1197" s="177"/>
      <c r="W1197" s="240"/>
      <c r="AT1197" s="172" t="s">
        <v>169</v>
      </c>
      <c r="AU1197" s="172" t="s">
        <v>81</v>
      </c>
      <c r="AV1197" s="13" t="s">
        <v>81</v>
      </c>
      <c r="AW1197" s="13" t="s">
        <v>29</v>
      </c>
      <c r="AX1197" s="13" t="s">
        <v>72</v>
      </c>
      <c r="AY1197" s="172" t="s">
        <v>162</v>
      </c>
    </row>
    <row r="1198" spans="2:65" s="12" customFormat="1" x14ac:dyDescent="0.2">
      <c r="B1198" s="164"/>
      <c r="D1198" s="165" t="s">
        <v>169</v>
      </c>
      <c r="E1198" s="166" t="s">
        <v>1</v>
      </c>
      <c r="F1198" s="167" t="s">
        <v>1511</v>
      </c>
      <c r="H1198" s="166" t="s">
        <v>1</v>
      </c>
      <c r="I1198" s="168"/>
      <c r="L1198" s="164"/>
      <c r="M1198" s="169"/>
      <c r="T1198" s="170"/>
      <c r="W1198" s="239"/>
      <c r="AT1198" s="166" t="s">
        <v>169</v>
      </c>
      <c r="AU1198" s="166" t="s">
        <v>81</v>
      </c>
      <c r="AV1198" s="12" t="s">
        <v>77</v>
      </c>
      <c r="AW1198" s="12" t="s">
        <v>29</v>
      </c>
      <c r="AX1198" s="12" t="s">
        <v>72</v>
      </c>
      <c r="AY1198" s="166" t="s">
        <v>162</v>
      </c>
    </row>
    <row r="1199" spans="2:65" s="13" customFormat="1" x14ac:dyDescent="0.2">
      <c r="B1199" s="171"/>
      <c r="D1199" s="165" t="s">
        <v>169</v>
      </c>
      <c r="E1199" s="172" t="s">
        <v>932</v>
      </c>
      <c r="F1199" s="173" t="s">
        <v>1512</v>
      </c>
      <c r="H1199" s="174">
        <v>6.0609999999999999</v>
      </c>
      <c r="I1199" s="175"/>
      <c r="L1199" s="171"/>
      <c r="M1199" s="176"/>
      <c r="T1199" s="177"/>
      <c r="W1199" s="240"/>
      <c r="AT1199" s="172" t="s">
        <v>169</v>
      </c>
      <c r="AU1199" s="172" t="s">
        <v>81</v>
      </c>
      <c r="AV1199" s="13" t="s">
        <v>81</v>
      </c>
      <c r="AW1199" s="13" t="s">
        <v>29</v>
      </c>
      <c r="AX1199" s="13" t="s">
        <v>72</v>
      </c>
      <c r="AY1199" s="172" t="s">
        <v>162</v>
      </c>
    </row>
    <row r="1200" spans="2:65" s="12" customFormat="1" ht="22.5" x14ac:dyDescent="0.2">
      <c r="B1200" s="164"/>
      <c r="D1200" s="165" t="s">
        <v>169</v>
      </c>
      <c r="E1200" s="166" t="s">
        <v>1</v>
      </c>
      <c r="F1200" s="167" t="s">
        <v>1513</v>
      </c>
      <c r="H1200" s="166" t="s">
        <v>1</v>
      </c>
      <c r="I1200" s="168"/>
      <c r="L1200" s="164"/>
      <c r="M1200" s="169"/>
      <c r="T1200" s="170"/>
      <c r="W1200" s="239"/>
      <c r="AT1200" s="166" t="s">
        <v>169</v>
      </c>
      <c r="AU1200" s="166" t="s">
        <v>81</v>
      </c>
      <c r="AV1200" s="12" t="s">
        <v>77</v>
      </c>
      <c r="AW1200" s="12" t="s">
        <v>29</v>
      </c>
      <c r="AX1200" s="12" t="s">
        <v>72</v>
      </c>
      <c r="AY1200" s="166" t="s">
        <v>162</v>
      </c>
    </row>
    <row r="1201" spans="2:65" s="13" customFormat="1" x14ac:dyDescent="0.2">
      <c r="B1201" s="171"/>
      <c r="D1201" s="165" t="s">
        <v>169</v>
      </c>
      <c r="E1201" s="172" t="s">
        <v>930</v>
      </c>
      <c r="F1201" s="173" t="s">
        <v>1514</v>
      </c>
      <c r="H1201" s="174">
        <v>18.54</v>
      </c>
      <c r="I1201" s="175"/>
      <c r="L1201" s="171"/>
      <c r="M1201" s="176"/>
      <c r="T1201" s="177"/>
      <c r="W1201" s="240"/>
      <c r="AT1201" s="172" t="s">
        <v>169</v>
      </c>
      <c r="AU1201" s="172" t="s">
        <v>81</v>
      </c>
      <c r="AV1201" s="13" t="s">
        <v>81</v>
      </c>
      <c r="AW1201" s="13" t="s">
        <v>29</v>
      </c>
      <c r="AX1201" s="13" t="s">
        <v>72</v>
      </c>
      <c r="AY1201" s="172" t="s">
        <v>162</v>
      </c>
    </row>
    <row r="1202" spans="2:65" s="14" customFormat="1" x14ac:dyDescent="0.2">
      <c r="B1202" s="178"/>
      <c r="D1202" s="165" t="s">
        <v>169</v>
      </c>
      <c r="E1202" s="179" t="s">
        <v>1</v>
      </c>
      <c r="F1202" s="180" t="s">
        <v>174</v>
      </c>
      <c r="H1202" s="181">
        <v>29.317</v>
      </c>
      <c r="I1202" s="182"/>
      <c r="L1202" s="178"/>
      <c r="M1202" s="183"/>
      <c r="T1202" s="184"/>
      <c r="W1202" s="242"/>
      <c r="AT1202" s="179" t="s">
        <v>169</v>
      </c>
      <c r="AU1202" s="179" t="s">
        <v>81</v>
      </c>
      <c r="AV1202" s="14" t="s">
        <v>87</v>
      </c>
      <c r="AW1202" s="14" t="s">
        <v>29</v>
      </c>
      <c r="AX1202" s="14" t="s">
        <v>77</v>
      </c>
      <c r="AY1202" s="179" t="s">
        <v>162</v>
      </c>
    </row>
    <row r="1203" spans="2:65" s="11" customFormat="1" ht="22.9" customHeight="1" x14ac:dyDescent="0.2">
      <c r="B1203" s="139"/>
      <c r="D1203" s="140" t="s">
        <v>71</v>
      </c>
      <c r="E1203" s="149" t="s">
        <v>620</v>
      </c>
      <c r="F1203" s="149" t="s">
        <v>621</v>
      </c>
      <c r="I1203" s="142"/>
      <c r="J1203" s="150">
        <f>BK1203</f>
        <v>0</v>
      </c>
      <c r="L1203" s="139"/>
      <c r="M1203" s="144"/>
      <c r="P1203" s="145">
        <f>SUM(P1204:P1267)</f>
        <v>0</v>
      </c>
      <c r="R1203" s="145">
        <f>SUM(R1204:R1267)</f>
        <v>0.13661079999999998</v>
      </c>
      <c r="T1203" s="146">
        <f>SUM(T1204:T1267)</f>
        <v>0</v>
      </c>
      <c r="W1203" s="238"/>
      <c r="AR1203" s="140" t="s">
        <v>81</v>
      </c>
      <c r="AT1203" s="147" t="s">
        <v>71</v>
      </c>
      <c r="AU1203" s="147" t="s">
        <v>77</v>
      </c>
      <c r="AY1203" s="140" t="s">
        <v>162</v>
      </c>
      <c r="BK1203" s="148">
        <f>SUM(BK1204:BK1267)</f>
        <v>0</v>
      </c>
    </row>
    <row r="1204" spans="2:65" s="1" customFormat="1" ht="24.2" customHeight="1" x14ac:dyDescent="0.2">
      <c r="B1204" s="121"/>
      <c r="C1204" s="151" t="s">
        <v>1515</v>
      </c>
      <c r="D1204" s="151" t="s">
        <v>164</v>
      </c>
      <c r="E1204" s="152" t="s">
        <v>623</v>
      </c>
      <c r="F1204" s="153" t="s">
        <v>624</v>
      </c>
      <c r="G1204" s="154" t="s">
        <v>167</v>
      </c>
      <c r="H1204" s="155">
        <v>215.279</v>
      </c>
      <c r="I1204" s="156"/>
      <c r="J1204" s="157">
        <f>ROUND(I1204*H1204,2)</f>
        <v>0</v>
      </c>
      <c r="K1204" s="158"/>
      <c r="L1204" s="32"/>
      <c r="M1204" s="159" t="s">
        <v>1</v>
      </c>
      <c r="N1204" s="120" t="s">
        <v>38</v>
      </c>
      <c r="P1204" s="160">
        <f>O1204*H1204</f>
        <v>0</v>
      </c>
      <c r="Q1204" s="160">
        <v>1E-4</v>
      </c>
      <c r="R1204" s="160">
        <f>Q1204*H1204</f>
        <v>2.1527899999999999E-2</v>
      </c>
      <c r="S1204" s="160">
        <v>0</v>
      </c>
      <c r="T1204" s="161">
        <f>S1204*H1204</f>
        <v>0</v>
      </c>
      <c r="W1204" s="245"/>
      <c r="AR1204" s="162" t="s">
        <v>302</v>
      </c>
      <c r="AT1204" s="162" t="s">
        <v>164</v>
      </c>
      <c r="AU1204" s="162" t="s">
        <v>81</v>
      </c>
      <c r="AY1204" s="17" t="s">
        <v>162</v>
      </c>
      <c r="BE1204" s="163">
        <f>IF(N1204="základná",J1204,0)</f>
        <v>0</v>
      </c>
      <c r="BF1204" s="163">
        <f>IF(N1204="znížená",J1204,0)</f>
        <v>0</v>
      </c>
      <c r="BG1204" s="163">
        <f>IF(N1204="zákl. prenesená",J1204,0)</f>
        <v>0</v>
      </c>
      <c r="BH1204" s="163">
        <f>IF(N1204="zníž. prenesená",J1204,0)</f>
        <v>0</v>
      </c>
      <c r="BI1204" s="163">
        <f>IF(N1204="nulová",J1204,0)</f>
        <v>0</v>
      </c>
      <c r="BJ1204" s="17" t="s">
        <v>81</v>
      </c>
      <c r="BK1204" s="163">
        <f>ROUND(I1204*H1204,2)</f>
        <v>0</v>
      </c>
      <c r="BL1204" s="17" t="s">
        <v>302</v>
      </c>
      <c r="BM1204" s="162" t="s">
        <v>1516</v>
      </c>
    </row>
    <row r="1205" spans="2:65" s="1" customFormat="1" ht="24.2" customHeight="1" x14ac:dyDescent="0.2">
      <c r="B1205" s="121"/>
      <c r="C1205" s="151" t="s">
        <v>1517</v>
      </c>
      <c r="D1205" s="151" t="s">
        <v>164</v>
      </c>
      <c r="E1205" s="152" t="s">
        <v>627</v>
      </c>
      <c r="F1205" s="153" t="s">
        <v>628</v>
      </c>
      <c r="G1205" s="154" t="s">
        <v>167</v>
      </c>
      <c r="H1205" s="155">
        <v>623.70000000000005</v>
      </c>
      <c r="I1205" s="156"/>
      <c r="J1205" s="157">
        <f>ROUND(I1205*H1205,2)</f>
        <v>0</v>
      </c>
      <c r="K1205" s="158"/>
      <c r="L1205" s="32"/>
      <c r="M1205" s="159" t="s">
        <v>1</v>
      </c>
      <c r="N1205" s="120" t="s">
        <v>38</v>
      </c>
      <c r="P1205" s="160">
        <f>O1205*H1205</f>
        <v>0</v>
      </c>
      <c r="Q1205" s="160">
        <v>1.4999999999999996E-4</v>
      </c>
      <c r="R1205" s="160">
        <f>Q1205*H1205</f>
        <v>9.3554999999999985E-2</v>
      </c>
      <c r="S1205" s="160">
        <v>0</v>
      </c>
      <c r="T1205" s="161">
        <f>S1205*H1205</f>
        <v>0</v>
      </c>
      <c r="W1205" s="233"/>
      <c r="AR1205" s="162" t="s">
        <v>302</v>
      </c>
      <c r="AT1205" s="162" t="s">
        <v>164</v>
      </c>
      <c r="AU1205" s="162" t="s">
        <v>81</v>
      </c>
      <c r="AY1205" s="17" t="s">
        <v>162</v>
      </c>
      <c r="BE1205" s="163">
        <f>IF(N1205="základná",J1205,0)</f>
        <v>0</v>
      </c>
      <c r="BF1205" s="163">
        <f>IF(N1205="znížená",J1205,0)</f>
        <v>0</v>
      </c>
      <c r="BG1205" s="163">
        <f>IF(N1205="zákl. prenesená",J1205,0)</f>
        <v>0</v>
      </c>
      <c r="BH1205" s="163">
        <f>IF(N1205="zníž. prenesená",J1205,0)</f>
        <v>0</v>
      </c>
      <c r="BI1205" s="163">
        <f>IF(N1205="nulová",J1205,0)</f>
        <v>0</v>
      </c>
      <c r="BJ1205" s="17" t="s">
        <v>81</v>
      </c>
      <c r="BK1205" s="163">
        <f>ROUND(I1205*H1205,2)</f>
        <v>0</v>
      </c>
      <c r="BL1205" s="17" t="s">
        <v>302</v>
      </c>
      <c r="BM1205" s="162" t="s">
        <v>1518</v>
      </c>
    </row>
    <row r="1206" spans="2:65" s="12" customFormat="1" x14ac:dyDescent="0.2">
      <c r="B1206" s="164"/>
      <c r="D1206" s="165" t="s">
        <v>169</v>
      </c>
      <c r="E1206" s="166" t="s">
        <v>1</v>
      </c>
      <c r="F1206" s="167" t="s">
        <v>630</v>
      </c>
      <c r="H1206" s="166" t="s">
        <v>1</v>
      </c>
      <c r="I1206" s="168"/>
      <c r="L1206" s="164"/>
      <c r="M1206" s="169"/>
      <c r="T1206" s="170"/>
      <c r="W1206" s="252"/>
      <c r="AT1206" s="166" t="s">
        <v>169</v>
      </c>
      <c r="AU1206" s="166" t="s">
        <v>81</v>
      </c>
      <c r="AV1206" s="12" t="s">
        <v>77</v>
      </c>
      <c r="AW1206" s="12" t="s">
        <v>29</v>
      </c>
      <c r="AX1206" s="12" t="s">
        <v>72</v>
      </c>
      <c r="AY1206" s="166" t="s">
        <v>162</v>
      </c>
    </row>
    <row r="1207" spans="2:65" s="12" customFormat="1" x14ac:dyDescent="0.2">
      <c r="B1207" s="164"/>
      <c r="D1207" s="165" t="s">
        <v>169</v>
      </c>
      <c r="E1207" s="166" t="s">
        <v>1</v>
      </c>
      <c r="F1207" s="167" t="s">
        <v>956</v>
      </c>
      <c r="H1207" s="166" t="s">
        <v>1</v>
      </c>
      <c r="I1207" s="168"/>
      <c r="L1207" s="164"/>
      <c r="M1207" s="169"/>
      <c r="T1207" s="170"/>
      <c r="W1207" s="239"/>
      <c r="AT1207" s="166" t="s">
        <v>169</v>
      </c>
      <c r="AU1207" s="166" t="s">
        <v>81</v>
      </c>
      <c r="AV1207" s="12" t="s">
        <v>77</v>
      </c>
      <c r="AW1207" s="12" t="s">
        <v>29</v>
      </c>
      <c r="AX1207" s="12" t="s">
        <v>72</v>
      </c>
      <c r="AY1207" s="166" t="s">
        <v>162</v>
      </c>
    </row>
    <row r="1208" spans="2:65" s="13" customFormat="1" x14ac:dyDescent="0.2">
      <c r="B1208" s="171"/>
      <c r="D1208" s="165" t="s">
        <v>169</v>
      </c>
      <c r="E1208" s="172" t="s">
        <v>1</v>
      </c>
      <c r="F1208" s="173" t="s">
        <v>1519</v>
      </c>
      <c r="H1208" s="174">
        <v>72</v>
      </c>
      <c r="I1208" s="175"/>
      <c r="L1208" s="171"/>
      <c r="M1208" s="176"/>
      <c r="T1208" s="177"/>
      <c r="W1208" s="240"/>
      <c r="AT1208" s="172" t="s">
        <v>169</v>
      </c>
      <c r="AU1208" s="172" t="s">
        <v>81</v>
      </c>
      <c r="AV1208" s="13" t="s">
        <v>81</v>
      </c>
      <c r="AW1208" s="13" t="s">
        <v>29</v>
      </c>
      <c r="AX1208" s="13" t="s">
        <v>72</v>
      </c>
      <c r="AY1208" s="172" t="s">
        <v>162</v>
      </c>
    </row>
    <row r="1209" spans="2:65" s="12" customFormat="1" x14ac:dyDescent="0.2">
      <c r="B1209" s="164"/>
      <c r="D1209" s="165" t="s">
        <v>169</v>
      </c>
      <c r="E1209" s="166" t="s">
        <v>1</v>
      </c>
      <c r="F1209" s="167" t="s">
        <v>958</v>
      </c>
      <c r="H1209" s="166" t="s">
        <v>1</v>
      </c>
      <c r="I1209" s="168"/>
      <c r="L1209" s="164"/>
      <c r="M1209" s="169"/>
      <c r="T1209" s="170"/>
      <c r="W1209" s="239"/>
      <c r="AT1209" s="166" t="s">
        <v>169</v>
      </c>
      <c r="AU1209" s="166" t="s">
        <v>81</v>
      </c>
      <c r="AV1209" s="12" t="s">
        <v>77</v>
      </c>
      <c r="AW1209" s="12" t="s">
        <v>29</v>
      </c>
      <c r="AX1209" s="12" t="s">
        <v>72</v>
      </c>
      <c r="AY1209" s="166" t="s">
        <v>162</v>
      </c>
    </row>
    <row r="1210" spans="2:65" s="13" customFormat="1" x14ac:dyDescent="0.2">
      <c r="B1210" s="171"/>
      <c r="D1210" s="165" t="s">
        <v>169</v>
      </c>
      <c r="E1210" s="172" t="s">
        <v>1</v>
      </c>
      <c r="F1210" s="173" t="s">
        <v>1520</v>
      </c>
      <c r="H1210" s="174">
        <v>4.5</v>
      </c>
      <c r="I1210" s="175"/>
      <c r="L1210" s="171"/>
      <c r="M1210" s="176"/>
      <c r="T1210" s="177"/>
      <c r="W1210" s="240"/>
      <c r="AT1210" s="172" t="s">
        <v>169</v>
      </c>
      <c r="AU1210" s="172" t="s">
        <v>81</v>
      </c>
      <c r="AV1210" s="13" t="s">
        <v>81</v>
      </c>
      <c r="AW1210" s="13" t="s">
        <v>29</v>
      </c>
      <c r="AX1210" s="13" t="s">
        <v>72</v>
      </c>
      <c r="AY1210" s="172" t="s">
        <v>162</v>
      </c>
    </row>
    <row r="1211" spans="2:65" s="12" customFormat="1" x14ac:dyDescent="0.2">
      <c r="B1211" s="164"/>
      <c r="D1211" s="165" t="s">
        <v>169</v>
      </c>
      <c r="E1211" s="166" t="s">
        <v>1</v>
      </c>
      <c r="F1211" s="167" t="s">
        <v>172</v>
      </c>
      <c r="H1211" s="166" t="s">
        <v>1</v>
      </c>
      <c r="I1211" s="168"/>
      <c r="L1211" s="164"/>
      <c r="M1211" s="169"/>
      <c r="T1211" s="170"/>
      <c r="W1211" s="239"/>
      <c r="AT1211" s="166" t="s">
        <v>169</v>
      </c>
      <c r="AU1211" s="166" t="s">
        <v>81</v>
      </c>
      <c r="AV1211" s="12" t="s">
        <v>77</v>
      </c>
      <c r="AW1211" s="12" t="s">
        <v>29</v>
      </c>
      <c r="AX1211" s="12" t="s">
        <v>72</v>
      </c>
      <c r="AY1211" s="166" t="s">
        <v>162</v>
      </c>
    </row>
    <row r="1212" spans="2:65" s="13" customFormat="1" x14ac:dyDescent="0.2">
      <c r="B1212" s="171"/>
      <c r="D1212" s="165" t="s">
        <v>169</v>
      </c>
      <c r="E1212" s="172" t="s">
        <v>1</v>
      </c>
      <c r="F1212" s="173" t="s">
        <v>1521</v>
      </c>
      <c r="H1212" s="174">
        <v>309.60000000000002</v>
      </c>
      <c r="I1212" s="175"/>
      <c r="L1212" s="171"/>
      <c r="M1212" s="176"/>
      <c r="T1212" s="177"/>
      <c r="W1212" s="240"/>
      <c r="AT1212" s="172" t="s">
        <v>169</v>
      </c>
      <c r="AU1212" s="172" t="s">
        <v>81</v>
      </c>
      <c r="AV1212" s="13" t="s">
        <v>81</v>
      </c>
      <c r="AW1212" s="13" t="s">
        <v>29</v>
      </c>
      <c r="AX1212" s="13" t="s">
        <v>72</v>
      </c>
      <c r="AY1212" s="172" t="s">
        <v>162</v>
      </c>
    </row>
    <row r="1213" spans="2:65" s="12" customFormat="1" x14ac:dyDescent="0.2">
      <c r="B1213" s="164"/>
      <c r="D1213" s="165" t="s">
        <v>169</v>
      </c>
      <c r="E1213" s="166" t="s">
        <v>1</v>
      </c>
      <c r="F1213" s="167" t="s">
        <v>961</v>
      </c>
      <c r="H1213" s="166" t="s">
        <v>1</v>
      </c>
      <c r="I1213" s="168"/>
      <c r="L1213" s="164"/>
      <c r="M1213" s="169"/>
      <c r="T1213" s="170"/>
      <c r="W1213" s="239"/>
      <c r="AT1213" s="166" t="s">
        <v>169</v>
      </c>
      <c r="AU1213" s="166" t="s">
        <v>81</v>
      </c>
      <c r="AV1213" s="12" t="s">
        <v>77</v>
      </c>
      <c r="AW1213" s="12" t="s">
        <v>29</v>
      </c>
      <c r="AX1213" s="12" t="s">
        <v>72</v>
      </c>
      <c r="AY1213" s="166" t="s">
        <v>162</v>
      </c>
    </row>
    <row r="1214" spans="2:65" s="13" customFormat="1" x14ac:dyDescent="0.2">
      <c r="B1214" s="171"/>
      <c r="D1214" s="165" t="s">
        <v>169</v>
      </c>
      <c r="E1214" s="172" t="s">
        <v>1</v>
      </c>
      <c r="F1214" s="173" t="s">
        <v>1522</v>
      </c>
      <c r="H1214" s="174">
        <v>6</v>
      </c>
      <c r="I1214" s="175"/>
      <c r="L1214" s="171"/>
      <c r="M1214" s="176"/>
      <c r="T1214" s="177"/>
      <c r="W1214" s="240"/>
      <c r="AT1214" s="172" t="s">
        <v>169</v>
      </c>
      <c r="AU1214" s="172" t="s">
        <v>81</v>
      </c>
      <c r="AV1214" s="13" t="s">
        <v>81</v>
      </c>
      <c r="AW1214" s="13" t="s">
        <v>29</v>
      </c>
      <c r="AX1214" s="13" t="s">
        <v>72</v>
      </c>
      <c r="AY1214" s="172" t="s">
        <v>162</v>
      </c>
    </row>
    <row r="1215" spans="2:65" s="12" customFormat="1" x14ac:dyDescent="0.2">
      <c r="B1215" s="164"/>
      <c r="D1215" s="165" t="s">
        <v>169</v>
      </c>
      <c r="E1215" s="166" t="s">
        <v>1</v>
      </c>
      <c r="F1215" s="167" t="s">
        <v>963</v>
      </c>
      <c r="H1215" s="166" t="s">
        <v>1</v>
      </c>
      <c r="I1215" s="168"/>
      <c r="L1215" s="164"/>
      <c r="M1215" s="169"/>
      <c r="T1215" s="170"/>
      <c r="W1215" s="239"/>
      <c r="AT1215" s="166" t="s">
        <v>169</v>
      </c>
      <c r="AU1215" s="166" t="s">
        <v>81</v>
      </c>
      <c r="AV1215" s="12" t="s">
        <v>77</v>
      </c>
      <c r="AW1215" s="12" t="s">
        <v>29</v>
      </c>
      <c r="AX1215" s="12" t="s">
        <v>72</v>
      </c>
      <c r="AY1215" s="166" t="s">
        <v>162</v>
      </c>
    </row>
    <row r="1216" spans="2:65" s="13" customFormat="1" x14ac:dyDescent="0.2">
      <c r="B1216" s="171"/>
      <c r="D1216" s="165" t="s">
        <v>169</v>
      </c>
      <c r="E1216" s="172" t="s">
        <v>1</v>
      </c>
      <c r="F1216" s="173" t="s">
        <v>1523</v>
      </c>
      <c r="H1216" s="174">
        <v>5.4</v>
      </c>
      <c r="I1216" s="175"/>
      <c r="L1216" s="171"/>
      <c r="M1216" s="176"/>
      <c r="T1216" s="177"/>
      <c r="W1216" s="240"/>
      <c r="AT1216" s="172" t="s">
        <v>169</v>
      </c>
      <c r="AU1216" s="172" t="s">
        <v>81</v>
      </c>
      <c r="AV1216" s="13" t="s">
        <v>81</v>
      </c>
      <c r="AW1216" s="13" t="s">
        <v>29</v>
      </c>
      <c r="AX1216" s="13" t="s">
        <v>72</v>
      </c>
      <c r="AY1216" s="172" t="s">
        <v>162</v>
      </c>
    </row>
    <row r="1217" spans="2:51" s="12" customFormat="1" x14ac:dyDescent="0.2">
      <c r="B1217" s="164"/>
      <c r="D1217" s="165" t="s">
        <v>169</v>
      </c>
      <c r="E1217" s="166" t="s">
        <v>1</v>
      </c>
      <c r="F1217" s="167" t="s">
        <v>965</v>
      </c>
      <c r="H1217" s="166" t="s">
        <v>1</v>
      </c>
      <c r="I1217" s="168"/>
      <c r="L1217" s="164"/>
      <c r="M1217" s="169"/>
      <c r="T1217" s="170"/>
      <c r="W1217" s="239"/>
      <c r="AT1217" s="166" t="s">
        <v>169</v>
      </c>
      <c r="AU1217" s="166" t="s">
        <v>81</v>
      </c>
      <c r="AV1217" s="12" t="s">
        <v>77</v>
      </c>
      <c r="AW1217" s="12" t="s">
        <v>29</v>
      </c>
      <c r="AX1217" s="12" t="s">
        <v>72</v>
      </c>
      <c r="AY1217" s="166" t="s">
        <v>162</v>
      </c>
    </row>
    <row r="1218" spans="2:51" s="13" customFormat="1" x14ac:dyDescent="0.2">
      <c r="B1218" s="171"/>
      <c r="D1218" s="165" t="s">
        <v>169</v>
      </c>
      <c r="E1218" s="172" t="s">
        <v>1</v>
      </c>
      <c r="F1218" s="173" t="s">
        <v>1524</v>
      </c>
      <c r="H1218" s="174">
        <v>21.6</v>
      </c>
      <c r="I1218" s="175"/>
      <c r="L1218" s="171"/>
      <c r="M1218" s="176"/>
      <c r="T1218" s="177"/>
      <c r="W1218" s="240"/>
      <c r="AT1218" s="172" t="s">
        <v>169</v>
      </c>
      <c r="AU1218" s="172" t="s">
        <v>81</v>
      </c>
      <c r="AV1218" s="13" t="s">
        <v>81</v>
      </c>
      <c r="AW1218" s="13" t="s">
        <v>29</v>
      </c>
      <c r="AX1218" s="13" t="s">
        <v>72</v>
      </c>
      <c r="AY1218" s="172" t="s">
        <v>162</v>
      </c>
    </row>
    <row r="1219" spans="2:51" s="12" customFormat="1" x14ac:dyDescent="0.2">
      <c r="B1219" s="164"/>
      <c r="D1219" s="165" t="s">
        <v>169</v>
      </c>
      <c r="E1219" s="166" t="s">
        <v>1</v>
      </c>
      <c r="F1219" s="167" t="s">
        <v>967</v>
      </c>
      <c r="H1219" s="166" t="s">
        <v>1</v>
      </c>
      <c r="I1219" s="168"/>
      <c r="L1219" s="164"/>
      <c r="M1219" s="169"/>
      <c r="T1219" s="170"/>
      <c r="W1219" s="239"/>
      <c r="AT1219" s="166" t="s">
        <v>169</v>
      </c>
      <c r="AU1219" s="166" t="s">
        <v>81</v>
      </c>
      <c r="AV1219" s="12" t="s">
        <v>77</v>
      </c>
      <c r="AW1219" s="12" t="s">
        <v>29</v>
      </c>
      <c r="AX1219" s="12" t="s">
        <v>72</v>
      </c>
      <c r="AY1219" s="166" t="s">
        <v>162</v>
      </c>
    </row>
    <row r="1220" spans="2:51" s="13" customFormat="1" x14ac:dyDescent="0.2">
      <c r="B1220" s="171"/>
      <c r="D1220" s="165" t="s">
        <v>169</v>
      </c>
      <c r="E1220" s="172" t="s">
        <v>1</v>
      </c>
      <c r="F1220" s="173" t="s">
        <v>1525</v>
      </c>
      <c r="H1220" s="174">
        <v>10.8</v>
      </c>
      <c r="I1220" s="175"/>
      <c r="L1220" s="171"/>
      <c r="M1220" s="176"/>
      <c r="T1220" s="177"/>
      <c r="W1220" s="240"/>
      <c r="AT1220" s="172" t="s">
        <v>169</v>
      </c>
      <c r="AU1220" s="172" t="s">
        <v>81</v>
      </c>
      <c r="AV1220" s="13" t="s">
        <v>81</v>
      </c>
      <c r="AW1220" s="13" t="s">
        <v>29</v>
      </c>
      <c r="AX1220" s="13" t="s">
        <v>72</v>
      </c>
      <c r="AY1220" s="172" t="s">
        <v>162</v>
      </c>
    </row>
    <row r="1221" spans="2:51" s="12" customFormat="1" x14ac:dyDescent="0.2">
      <c r="B1221" s="164"/>
      <c r="D1221" s="165" t="s">
        <v>169</v>
      </c>
      <c r="E1221" s="166" t="s">
        <v>1</v>
      </c>
      <c r="F1221" s="167" t="s">
        <v>969</v>
      </c>
      <c r="H1221" s="166" t="s">
        <v>1</v>
      </c>
      <c r="I1221" s="168"/>
      <c r="L1221" s="164"/>
      <c r="M1221" s="169"/>
      <c r="T1221" s="170"/>
      <c r="W1221" s="239"/>
      <c r="AT1221" s="166" t="s">
        <v>169</v>
      </c>
      <c r="AU1221" s="166" t="s">
        <v>81</v>
      </c>
      <c r="AV1221" s="12" t="s">
        <v>77</v>
      </c>
      <c r="AW1221" s="12" t="s">
        <v>29</v>
      </c>
      <c r="AX1221" s="12" t="s">
        <v>72</v>
      </c>
      <c r="AY1221" s="166" t="s">
        <v>162</v>
      </c>
    </row>
    <row r="1222" spans="2:51" s="13" customFormat="1" x14ac:dyDescent="0.2">
      <c r="B1222" s="171"/>
      <c r="D1222" s="165" t="s">
        <v>169</v>
      </c>
      <c r="E1222" s="172" t="s">
        <v>1</v>
      </c>
      <c r="F1222" s="173" t="s">
        <v>1526</v>
      </c>
      <c r="H1222" s="174">
        <v>3</v>
      </c>
      <c r="I1222" s="175"/>
      <c r="L1222" s="171"/>
      <c r="M1222" s="176"/>
      <c r="T1222" s="177"/>
      <c r="W1222" s="240"/>
      <c r="AT1222" s="172" t="s">
        <v>169</v>
      </c>
      <c r="AU1222" s="172" t="s">
        <v>81</v>
      </c>
      <c r="AV1222" s="13" t="s">
        <v>81</v>
      </c>
      <c r="AW1222" s="13" t="s">
        <v>29</v>
      </c>
      <c r="AX1222" s="13" t="s">
        <v>72</v>
      </c>
      <c r="AY1222" s="172" t="s">
        <v>162</v>
      </c>
    </row>
    <row r="1223" spans="2:51" s="12" customFormat="1" x14ac:dyDescent="0.2">
      <c r="B1223" s="164"/>
      <c r="D1223" s="165" t="s">
        <v>169</v>
      </c>
      <c r="E1223" s="166" t="s">
        <v>1</v>
      </c>
      <c r="F1223" s="167" t="s">
        <v>971</v>
      </c>
      <c r="H1223" s="166" t="s">
        <v>1</v>
      </c>
      <c r="I1223" s="168"/>
      <c r="L1223" s="164"/>
      <c r="M1223" s="169"/>
      <c r="T1223" s="170"/>
      <c r="W1223" s="239"/>
      <c r="AT1223" s="166" t="s">
        <v>169</v>
      </c>
      <c r="AU1223" s="166" t="s">
        <v>81</v>
      </c>
      <c r="AV1223" s="12" t="s">
        <v>77</v>
      </c>
      <c r="AW1223" s="12" t="s">
        <v>29</v>
      </c>
      <c r="AX1223" s="12" t="s">
        <v>72</v>
      </c>
      <c r="AY1223" s="166" t="s">
        <v>162</v>
      </c>
    </row>
    <row r="1224" spans="2:51" s="13" customFormat="1" x14ac:dyDescent="0.2">
      <c r="B1224" s="171"/>
      <c r="D1224" s="165" t="s">
        <v>169</v>
      </c>
      <c r="E1224" s="172" t="s">
        <v>1</v>
      </c>
      <c r="F1224" s="173" t="s">
        <v>1527</v>
      </c>
      <c r="H1224" s="174">
        <v>50.4</v>
      </c>
      <c r="I1224" s="175"/>
      <c r="L1224" s="171"/>
      <c r="M1224" s="176"/>
      <c r="T1224" s="177"/>
      <c r="W1224" s="240"/>
      <c r="AT1224" s="172" t="s">
        <v>169</v>
      </c>
      <c r="AU1224" s="172" t="s">
        <v>81</v>
      </c>
      <c r="AV1224" s="13" t="s">
        <v>81</v>
      </c>
      <c r="AW1224" s="13" t="s">
        <v>29</v>
      </c>
      <c r="AX1224" s="13" t="s">
        <v>72</v>
      </c>
      <c r="AY1224" s="172" t="s">
        <v>162</v>
      </c>
    </row>
    <row r="1225" spans="2:51" s="12" customFormat="1" x14ac:dyDescent="0.2">
      <c r="B1225" s="164"/>
      <c r="D1225" s="165" t="s">
        <v>169</v>
      </c>
      <c r="E1225" s="166" t="s">
        <v>1</v>
      </c>
      <c r="F1225" s="167" t="s">
        <v>973</v>
      </c>
      <c r="H1225" s="166" t="s">
        <v>1</v>
      </c>
      <c r="I1225" s="168"/>
      <c r="L1225" s="164"/>
      <c r="M1225" s="169"/>
      <c r="T1225" s="170"/>
      <c r="W1225" s="239"/>
      <c r="AT1225" s="166" t="s">
        <v>169</v>
      </c>
      <c r="AU1225" s="166" t="s">
        <v>81</v>
      </c>
      <c r="AV1225" s="12" t="s">
        <v>77</v>
      </c>
      <c r="AW1225" s="12" t="s">
        <v>29</v>
      </c>
      <c r="AX1225" s="12" t="s">
        <v>72</v>
      </c>
      <c r="AY1225" s="166" t="s">
        <v>162</v>
      </c>
    </row>
    <row r="1226" spans="2:51" s="13" customFormat="1" x14ac:dyDescent="0.2">
      <c r="B1226" s="171"/>
      <c r="D1226" s="165" t="s">
        <v>169</v>
      </c>
      <c r="E1226" s="172" t="s">
        <v>1</v>
      </c>
      <c r="F1226" s="173" t="s">
        <v>1528</v>
      </c>
      <c r="H1226" s="174">
        <v>72</v>
      </c>
      <c r="I1226" s="175"/>
      <c r="L1226" s="171"/>
      <c r="M1226" s="176"/>
      <c r="T1226" s="177"/>
      <c r="W1226" s="240"/>
      <c r="AT1226" s="172" t="s">
        <v>169</v>
      </c>
      <c r="AU1226" s="172" t="s">
        <v>81</v>
      </c>
      <c r="AV1226" s="13" t="s">
        <v>81</v>
      </c>
      <c r="AW1226" s="13" t="s">
        <v>29</v>
      </c>
      <c r="AX1226" s="13" t="s">
        <v>72</v>
      </c>
      <c r="AY1226" s="172" t="s">
        <v>162</v>
      </c>
    </row>
    <row r="1227" spans="2:51" s="12" customFormat="1" x14ac:dyDescent="0.2">
      <c r="B1227" s="164"/>
      <c r="D1227" s="165" t="s">
        <v>169</v>
      </c>
      <c r="E1227" s="166" t="s">
        <v>1</v>
      </c>
      <c r="F1227" s="167" t="s">
        <v>975</v>
      </c>
      <c r="H1227" s="166" t="s">
        <v>1</v>
      </c>
      <c r="I1227" s="168"/>
      <c r="L1227" s="164"/>
      <c r="M1227" s="169"/>
      <c r="T1227" s="170"/>
      <c r="W1227" s="239"/>
      <c r="AT1227" s="166" t="s">
        <v>169</v>
      </c>
      <c r="AU1227" s="166" t="s">
        <v>81</v>
      </c>
      <c r="AV1227" s="12" t="s">
        <v>77</v>
      </c>
      <c r="AW1227" s="12" t="s">
        <v>29</v>
      </c>
      <c r="AX1227" s="12" t="s">
        <v>72</v>
      </c>
      <c r="AY1227" s="166" t="s">
        <v>162</v>
      </c>
    </row>
    <row r="1228" spans="2:51" s="13" customFormat="1" x14ac:dyDescent="0.2">
      <c r="B1228" s="171"/>
      <c r="D1228" s="165" t="s">
        <v>169</v>
      </c>
      <c r="E1228" s="172" t="s">
        <v>1</v>
      </c>
      <c r="F1228" s="173" t="s">
        <v>1529</v>
      </c>
      <c r="H1228" s="174">
        <v>36</v>
      </c>
      <c r="I1228" s="175"/>
      <c r="L1228" s="171"/>
      <c r="M1228" s="176"/>
      <c r="T1228" s="177"/>
      <c r="W1228" s="240"/>
      <c r="AT1228" s="172" t="s">
        <v>169</v>
      </c>
      <c r="AU1228" s="172" t="s">
        <v>81</v>
      </c>
      <c r="AV1228" s="13" t="s">
        <v>81</v>
      </c>
      <c r="AW1228" s="13" t="s">
        <v>29</v>
      </c>
      <c r="AX1228" s="13" t="s">
        <v>72</v>
      </c>
      <c r="AY1228" s="172" t="s">
        <v>162</v>
      </c>
    </row>
    <row r="1229" spans="2:51" s="12" customFormat="1" x14ac:dyDescent="0.2">
      <c r="B1229" s="164"/>
      <c r="D1229" s="165" t="s">
        <v>169</v>
      </c>
      <c r="E1229" s="166" t="s">
        <v>1</v>
      </c>
      <c r="F1229" s="167" t="s">
        <v>977</v>
      </c>
      <c r="H1229" s="166" t="s">
        <v>1</v>
      </c>
      <c r="I1229" s="168"/>
      <c r="L1229" s="164"/>
      <c r="M1229" s="169"/>
      <c r="T1229" s="170"/>
      <c r="W1229" s="239"/>
      <c r="AT1229" s="166" t="s">
        <v>169</v>
      </c>
      <c r="AU1229" s="166" t="s">
        <v>81</v>
      </c>
      <c r="AV1229" s="12" t="s">
        <v>77</v>
      </c>
      <c r="AW1229" s="12" t="s">
        <v>29</v>
      </c>
      <c r="AX1229" s="12" t="s">
        <v>72</v>
      </c>
      <c r="AY1229" s="166" t="s">
        <v>162</v>
      </c>
    </row>
    <row r="1230" spans="2:51" s="13" customFormat="1" x14ac:dyDescent="0.2">
      <c r="B1230" s="171"/>
      <c r="D1230" s="165" t="s">
        <v>169</v>
      </c>
      <c r="E1230" s="172" t="s">
        <v>1</v>
      </c>
      <c r="F1230" s="173" t="s">
        <v>1530</v>
      </c>
      <c r="H1230" s="174">
        <v>16.8</v>
      </c>
      <c r="I1230" s="175"/>
      <c r="L1230" s="171"/>
      <c r="M1230" s="176"/>
      <c r="T1230" s="177"/>
      <c r="W1230" s="240"/>
      <c r="AT1230" s="172" t="s">
        <v>169</v>
      </c>
      <c r="AU1230" s="172" t="s">
        <v>81</v>
      </c>
      <c r="AV1230" s="13" t="s">
        <v>81</v>
      </c>
      <c r="AW1230" s="13" t="s">
        <v>29</v>
      </c>
      <c r="AX1230" s="13" t="s">
        <v>72</v>
      </c>
      <c r="AY1230" s="172" t="s">
        <v>162</v>
      </c>
    </row>
    <row r="1231" spans="2:51" s="12" customFormat="1" x14ac:dyDescent="0.2">
      <c r="B1231" s="164"/>
      <c r="D1231" s="165" t="s">
        <v>169</v>
      </c>
      <c r="E1231" s="166" t="s">
        <v>1</v>
      </c>
      <c r="F1231" s="167" t="s">
        <v>979</v>
      </c>
      <c r="H1231" s="166" t="s">
        <v>1</v>
      </c>
      <c r="I1231" s="168"/>
      <c r="L1231" s="164"/>
      <c r="M1231" s="169"/>
      <c r="T1231" s="170"/>
      <c r="W1231" s="239"/>
      <c r="AT1231" s="166" t="s">
        <v>169</v>
      </c>
      <c r="AU1231" s="166" t="s">
        <v>81</v>
      </c>
      <c r="AV1231" s="12" t="s">
        <v>77</v>
      </c>
      <c r="AW1231" s="12" t="s">
        <v>29</v>
      </c>
      <c r="AX1231" s="12" t="s">
        <v>72</v>
      </c>
      <c r="AY1231" s="166" t="s">
        <v>162</v>
      </c>
    </row>
    <row r="1232" spans="2:51" s="13" customFormat="1" x14ac:dyDescent="0.2">
      <c r="B1232" s="171"/>
      <c r="D1232" s="165" t="s">
        <v>169</v>
      </c>
      <c r="E1232" s="172" t="s">
        <v>1</v>
      </c>
      <c r="F1232" s="173" t="s">
        <v>1531</v>
      </c>
      <c r="H1232" s="174">
        <v>8.4</v>
      </c>
      <c r="I1232" s="175"/>
      <c r="L1232" s="171"/>
      <c r="M1232" s="176"/>
      <c r="T1232" s="177"/>
      <c r="W1232" s="240"/>
      <c r="AT1232" s="172" t="s">
        <v>169</v>
      </c>
      <c r="AU1232" s="172" t="s">
        <v>81</v>
      </c>
      <c r="AV1232" s="13" t="s">
        <v>81</v>
      </c>
      <c r="AW1232" s="13" t="s">
        <v>29</v>
      </c>
      <c r="AX1232" s="13" t="s">
        <v>72</v>
      </c>
      <c r="AY1232" s="172" t="s">
        <v>162</v>
      </c>
    </row>
    <row r="1233" spans="2:65" s="12" customFormat="1" x14ac:dyDescent="0.2">
      <c r="B1233" s="164"/>
      <c r="D1233" s="165" t="s">
        <v>169</v>
      </c>
      <c r="E1233" s="166" t="s">
        <v>1</v>
      </c>
      <c r="F1233" s="167" t="s">
        <v>981</v>
      </c>
      <c r="H1233" s="166" t="s">
        <v>1</v>
      </c>
      <c r="I1233" s="168"/>
      <c r="L1233" s="164"/>
      <c r="M1233" s="169"/>
      <c r="T1233" s="170"/>
      <c r="W1233" s="239"/>
      <c r="AT1233" s="166" t="s">
        <v>169</v>
      </c>
      <c r="AU1233" s="166" t="s">
        <v>81</v>
      </c>
      <c r="AV1233" s="12" t="s">
        <v>77</v>
      </c>
      <c r="AW1233" s="12" t="s">
        <v>29</v>
      </c>
      <c r="AX1233" s="12" t="s">
        <v>72</v>
      </c>
      <c r="AY1233" s="166" t="s">
        <v>162</v>
      </c>
    </row>
    <row r="1234" spans="2:65" s="13" customFormat="1" x14ac:dyDescent="0.2">
      <c r="B1234" s="171"/>
      <c r="D1234" s="165" t="s">
        <v>169</v>
      </c>
      <c r="E1234" s="172" t="s">
        <v>1</v>
      </c>
      <c r="F1234" s="173" t="s">
        <v>1532</v>
      </c>
      <c r="H1234" s="174">
        <v>7.2</v>
      </c>
      <c r="I1234" s="175"/>
      <c r="L1234" s="171"/>
      <c r="M1234" s="176"/>
      <c r="T1234" s="177"/>
      <c r="W1234" s="240"/>
      <c r="AT1234" s="172" t="s">
        <v>169</v>
      </c>
      <c r="AU1234" s="172" t="s">
        <v>81</v>
      </c>
      <c r="AV1234" s="13" t="s">
        <v>81</v>
      </c>
      <c r="AW1234" s="13" t="s">
        <v>29</v>
      </c>
      <c r="AX1234" s="13" t="s">
        <v>72</v>
      </c>
      <c r="AY1234" s="172" t="s">
        <v>162</v>
      </c>
    </row>
    <row r="1235" spans="2:65" s="14" customFormat="1" x14ac:dyDescent="0.2">
      <c r="B1235" s="178"/>
      <c r="D1235" s="165" t="s">
        <v>169</v>
      </c>
      <c r="E1235" s="179" t="s">
        <v>1</v>
      </c>
      <c r="F1235" s="180" t="s">
        <v>174</v>
      </c>
      <c r="H1235" s="181">
        <v>623.69999999999982</v>
      </c>
      <c r="I1235" s="182"/>
      <c r="L1235" s="178"/>
      <c r="M1235" s="183"/>
      <c r="T1235" s="184"/>
      <c r="W1235" s="248"/>
      <c r="AT1235" s="179" t="s">
        <v>169</v>
      </c>
      <c r="AU1235" s="179" t="s">
        <v>81</v>
      </c>
      <c r="AV1235" s="14" t="s">
        <v>87</v>
      </c>
      <c r="AW1235" s="14" t="s">
        <v>29</v>
      </c>
      <c r="AX1235" s="14" t="s">
        <v>77</v>
      </c>
      <c r="AY1235" s="179" t="s">
        <v>162</v>
      </c>
    </row>
    <row r="1236" spans="2:65" s="1" customFormat="1" ht="24.2" customHeight="1" x14ac:dyDescent="0.2">
      <c r="B1236" s="121"/>
      <c r="C1236" s="151" t="s">
        <v>1533</v>
      </c>
      <c r="D1236" s="151" t="s">
        <v>164</v>
      </c>
      <c r="E1236" s="152" t="s">
        <v>634</v>
      </c>
      <c r="F1236" s="153" t="s">
        <v>635</v>
      </c>
      <c r="G1236" s="154" t="s">
        <v>167</v>
      </c>
      <c r="H1236" s="155">
        <v>215.279</v>
      </c>
      <c r="I1236" s="156"/>
      <c r="J1236" s="157">
        <f>ROUND(I1236*H1236,2)</f>
        <v>0</v>
      </c>
      <c r="K1236" s="158"/>
      <c r="L1236" s="32"/>
      <c r="M1236" s="159" t="s">
        <v>1</v>
      </c>
      <c r="N1236" s="120" t="s">
        <v>38</v>
      </c>
      <c r="P1236" s="160">
        <f>O1236*H1236</f>
        <v>0</v>
      </c>
      <c r="Q1236" s="160">
        <v>1E-4</v>
      </c>
      <c r="R1236" s="160">
        <f>Q1236*H1236</f>
        <v>2.1527899999999999E-2</v>
      </c>
      <c r="S1236" s="160">
        <v>0</v>
      </c>
      <c r="T1236" s="161">
        <f>S1236*H1236</f>
        <v>0</v>
      </c>
      <c r="W1236" s="262"/>
      <c r="AR1236" s="162" t="s">
        <v>302</v>
      </c>
      <c r="AT1236" s="162" t="s">
        <v>164</v>
      </c>
      <c r="AU1236" s="162" t="s">
        <v>81</v>
      </c>
      <c r="AY1236" s="17" t="s">
        <v>162</v>
      </c>
      <c r="BE1236" s="163">
        <f>IF(N1236="základná",J1236,0)</f>
        <v>0</v>
      </c>
      <c r="BF1236" s="163">
        <f>IF(N1236="znížená",J1236,0)</f>
        <v>0</v>
      </c>
      <c r="BG1236" s="163">
        <f>IF(N1236="zákl. prenesená",J1236,0)</f>
        <v>0</v>
      </c>
      <c r="BH1236" s="163">
        <f>IF(N1236="zníž. prenesená",J1236,0)</f>
        <v>0</v>
      </c>
      <c r="BI1236" s="163">
        <f>IF(N1236="nulová",J1236,0)</f>
        <v>0</v>
      </c>
      <c r="BJ1236" s="17" t="s">
        <v>81</v>
      </c>
      <c r="BK1236" s="163">
        <f>ROUND(I1236*H1236,2)</f>
        <v>0</v>
      </c>
      <c r="BL1236" s="17" t="s">
        <v>302</v>
      </c>
      <c r="BM1236" s="162" t="s">
        <v>1534</v>
      </c>
    </row>
    <row r="1237" spans="2:65" s="12" customFormat="1" x14ac:dyDescent="0.2">
      <c r="B1237" s="164"/>
      <c r="D1237" s="165" t="s">
        <v>169</v>
      </c>
      <c r="E1237" s="166" t="s">
        <v>1</v>
      </c>
      <c r="F1237" s="167" t="s">
        <v>637</v>
      </c>
      <c r="H1237" s="166" t="s">
        <v>1</v>
      </c>
      <c r="I1237" s="168"/>
      <c r="L1237" s="164"/>
      <c r="M1237" s="169"/>
      <c r="T1237" s="170"/>
      <c r="W1237" s="239"/>
      <c r="AT1237" s="166" t="s">
        <v>169</v>
      </c>
      <c r="AU1237" s="166" t="s">
        <v>81</v>
      </c>
      <c r="AV1237" s="12" t="s">
        <v>77</v>
      </c>
      <c r="AW1237" s="12" t="s">
        <v>29</v>
      </c>
      <c r="AX1237" s="12" t="s">
        <v>72</v>
      </c>
      <c r="AY1237" s="166" t="s">
        <v>162</v>
      </c>
    </row>
    <row r="1238" spans="2:65" s="12" customFormat="1" x14ac:dyDescent="0.2">
      <c r="B1238" s="164"/>
      <c r="D1238" s="165" t="s">
        <v>169</v>
      </c>
      <c r="E1238" s="166" t="s">
        <v>1</v>
      </c>
      <c r="F1238" s="167" t="s">
        <v>956</v>
      </c>
      <c r="H1238" s="166" t="s">
        <v>1</v>
      </c>
      <c r="I1238" s="168"/>
      <c r="L1238" s="164"/>
      <c r="M1238" s="169"/>
      <c r="T1238" s="170"/>
      <c r="W1238" s="239"/>
      <c r="AT1238" s="166" t="s">
        <v>169</v>
      </c>
      <c r="AU1238" s="166" t="s">
        <v>81</v>
      </c>
      <c r="AV1238" s="12" t="s">
        <v>77</v>
      </c>
      <c r="AW1238" s="12" t="s">
        <v>29</v>
      </c>
      <c r="AX1238" s="12" t="s">
        <v>72</v>
      </c>
      <c r="AY1238" s="166" t="s">
        <v>162</v>
      </c>
    </row>
    <row r="1239" spans="2:65" s="13" customFormat="1" x14ac:dyDescent="0.2">
      <c r="B1239" s="171"/>
      <c r="D1239" s="165" t="s">
        <v>169</v>
      </c>
      <c r="E1239" s="172" t="s">
        <v>1</v>
      </c>
      <c r="F1239" s="173" t="s">
        <v>999</v>
      </c>
      <c r="H1239" s="174">
        <v>16.8</v>
      </c>
      <c r="I1239" s="175"/>
      <c r="L1239" s="171"/>
      <c r="M1239" s="176"/>
      <c r="T1239" s="177"/>
      <c r="W1239" s="240"/>
      <c r="AT1239" s="172" t="s">
        <v>169</v>
      </c>
      <c r="AU1239" s="172" t="s">
        <v>81</v>
      </c>
      <c r="AV1239" s="13" t="s">
        <v>81</v>
      </c>
      <c r="AW1239" s="13" t="s">
        <v>29</v>
      </c>
      <c r="AX1239" s="13" t="s">
        <v>72</v>
      </c>
      <c r="AY1239" s="172" t="s">
        <v>162</v>
      </c>
    </row>
    <row r="1240" spans="2:65" s="12" customFormat="1" x14ac:dyDescent="0.2">
      <c r="B1240" s="164"/>
      <c r="D1240" s="165" t="s">
        <v>169</v>
      </c>
      <c r="E1240" s="166" t="s">
        <v>1</v>
      </c>
      <c r="F1240" s="167" t="s">
        <v>958</v>
      </c>
      <c r="H1240" s="166" t="s">
        <v>1</v>
      </c>
      <c r="I1240" s="168"/>
      <c r="L1240" s="164"/>
      <c r="M1240" s="169"/>
      <c r="T1240" s="170"/>
      <c r="W1240" s="239"/>
      <c r="AT1240" s="166" t="s">
        <v>169</v>
      </c>
      <c r="AU1240" s="166" t="s">
        <v>81</v>
      </c>
      <c r="AV1240" s="12" t="s">
        <v>77</v>
      </c>
      <c r="AW1240" s="12" t="s">
        <v>29</v>
      </c>
      <c r="AX1240" s="12" t="s">
        <v>72</v>
      </c>
      <c r="AY1240" s="166" t="s">
        <v>162</v>
      </c>
    </row>
    <row r="1241" spans="2:65" s="13" customFormat="1" x14ac:dyDescent="0.2">
      <c r="B1241" s="171"/>
      <c r="D1241" s="165" t="s">
        <v>169</v>
      </c>
      <c r="E1241" s="172" t="s">
        <v>1</v>
      </c>
      <c r="F1241" s="173" t="s">
        <v>1000</v>
      </c>
      <c r="H1241" s="174">
        <v>1.173</v>
      </c>
      <c r="I1241" s="175"/>
      <c r="L1241" s="171"/>
      <c r="M1241" s="176"/>
      <c r="T1241" s="177"/>
      <c r="W1241" s="240"/>
      <c r="AT1241" s="172" t="s">
        <v>169</v>
      </c>
      <c r="AU1241" s="172" t="s">
        <v>81</v>
      </c>
      <c r="AV1241" s="13" t="s">
        <v>81</v>
      </c>
      <c r="AW1241" s="13" t="s">
        <v>29</v>
      </c>
      <c r="AX1241" s="13" t="s">
        <v>72</v>
      </c>
      <c r="AY1241" s="172" t="s">
        <v>162</v>
      </c>
    </row>
    <row r="1242" spans="2:65" s="12" customFormat="1" x14ac:dyDescent="0.2">
      <c r="B1242" s="164"/>
      <c r="D1242" s="165" t="s">
        <v>169</v>
      </c>
      <c r="E1242" s="166" t="s">
        <v>1</v>
      </c>
      <c r="F1242" s="167" t="s">
        <v>172</v>
      </c>
      <c r="H1242" s="166" t="s">
        <v>1</v>
      </c>
      <c r="I1242" s="168"/>
      <c r="L1242" s="164"/>
      <c r="M1242" s="169"/>
      <c r="T1242" s="170"/>
      <c r="W1242" s="239"/>
      <c r="AT1242" s="166" t="s">
        <v>169</v>
      </c>
      <c r="AU1242" s="166" t="s">
        <v>81</v>
      </c>
      <c r="AV1242" s="12" t="s">
        <v>77</v>
      </c>
      <c r="AW1242" s="12" t="s">
        <v>29</v>
      </c>
      <c r="AX1242" s="12" t="s">
        <v>72</v>
      </c>
      <c r="AY1242" s="166" t="s">
        <v>162</v>
      </c>
    </row>
    <row r="1243" spans="2:65" s="13" customFormat="1" x14ac:dyDescent="0.2">
      <c r="B1243" s="171"/>
      <c r="D1243" s="165" t="s">
        <v>169</v>
      </c>
      <c r="E1243" s="172" t="s">
        <v>1</v>
      </c>
      <c r="F1243" s="173" t="s">
        <v>1001</v>
      </c>
      <c r="H1243" s="174">
        <v>94.944000000000003</v>
      </c>
      <c r="I1243" s="175"/>
      <c r="L1243" s="171"/>
      <c r="M1243" s="176"/>
      <c r="T1243" s="177"/>
      <c r="W1243" s="240"/>
      <c r="AT1243" s="172" t="s">
        <v>169</v>
      </c>
      <c r="AU1243" s="172" t="s">
        <v>81</v>
      </c>
      <c r="AV1243" s="13" t="s">
        <v>81</v>
      </c>
      <c r="AW1243" s="13" t="s">
        <v>29</v>
      </c>
      <c r="AX1243" s="13" t="s">
        <v>72</v>
      </c>
      <c r="AY1243" s="172" t="s">
        <v>162</v>
      </c>
    </row>
    <row r="1244" spans="2:65" s="12" customFormat="1" x14ac:dyDescent="0.2">
      <c r="B1244" s="164"/>
      <c r="D1244" s="165" t="s">
        <v>169</v>
      </c>
      <c r="E1244" s="166" t="s">
        <v>1</v>
      </c>
      <c r="F1244" s="167" t="s">
        <v>961</v>
      </c>
      <c r="H1244" s="166" t="s">
        <v>1</v>
      </c>
      <c r="I1244" s="168"/>
      <c r="L1244" s="164"/>
      <c r="M1244" s="169"/>
      <c r="T1244" s="170"/>
      <c r="W1244" s="239"/>
      <c r="AT1244" s="166" t="s">
        <v>169</v>
      </c>
      <c r="AU1244" s="166" t="s">
        <v>81</v>
      </c>
      <c r="AV1244" s="12" t="s">
        <v>77</v>
      </c>
      <c r="AW1244" s="12" t="s">
        <v>29</v>
      </c>
      <c r="AX1244" s="12" t="s">
        <v>72</v>
      </c>
      <c r="AY1244" s="166" t="s">
        <v>162</v>
      </c>
    </row>
    <row r="1245" spans="2:65" s="13" customFormat="1" x14ac:dyDescent="0.2">
      <c r="B1245" s="171"/>
      <c r="D1245" s="165" t="s">
        <v>169</v>
      </c>
      <c r="E1245" s="172" t="s">
        <v>1</v>
      </c>
      <c r="F1245" s="173" t="s">
        <v>1002</v>
      </c>
      <c r="H1245" s="174">
        <v>2.1160000000000001</v>
      </c>
      <c r="I1245" s="175"/>
      <c r="L1245" s="171"/>
      <c r="M1245" s="176"/>
      <c r="T1245" s="177"/>
      <c r="W1245" s="240"/>
      <c r="AT1245" s="172" t="s">
        <v>169</v>
      </c>
      <c r="AU1245" s="172" t="s">
        <v>81</v>
      </c>
      <c r="AV1245" s="13" t="s">
        <v>81</v>
      </c>
      <c r="AW1245" s="13" t="s">
        <v>29</v>
      </c>
      <c r="AX1245" s="13" t="s">
        <v>72</v>
      </c>
      <c r="AY1245" s="172" t="s">
        <v>162</v>
      </c>
    </row>
    <row r="1246" spans="2:65" s="12" customFormat="1" x14ac:dyDescent="0.2">
      <c r="B1246" s="164"/>
      <c r="D1246" s="165" t="s">
        <v>169</v>
      </c>
      <c r="E1246" s="166" t="s">
        <v>1</v>
      </c>
      <c r="F1246" s="167" t="s">
        <v>963</v>
      </c>
      <c r="H1246" s="166" t="s">
        <v>1</v>
      </c>
      <c r="I1246" s="168"/>
      <c r="L1246" s="164"/>
      <c r="M1246" s="169"/>
      <c r="T1246" s="170"/>
      <c r="W1246" s="239"/>
      <c r="AT1246" s="166" t="s">
        <v>169</v>
      </c>
      <c r="AU1246" s="166" t="s">
        <v>81</v>
      </c>
      <c r="AV1246" s="12" t="s">
        <v>77</v>
      </c>
      <c r="AW1246" s="12" t="s">
        <v>29</v>
      </c>
      <c r="AX1246" s="12" t="s">
        <v>72</v>
      </c>
      <c r="AY1246" s="166" t="s">
        <v>162</v>
      </c>
    </row>
    <row r="1247" spans="2:65" s="13" customFormat="1" x14ac:dyDescent="0.2">
      <c r="B1247" s="171"/>
      <c r="D1247" s="165" t="s">
        <v>169</v>
      </c>
      <c r="E1247" s="172" t="s">
        <v>1</v>
      </c>
      <c r="F1247" s="173" t="s">
        <v>1003</v>
      </c>
      <c r="H1247" s="174">
        <v>2.0699999999999998</v>
      </c>
      <c r="I1247" s="175"/>
      <c r="L1247" s="171"/>
      <c r="M1247" s="176"/>
      <c r="T1247" s="177"/>
      <c r="W1247" s="240"/>
      <c r="AT1247" s="172" t="s">
        <v>169</v>
      </c>
      <c r="AU1247" s="172" t="s">
        <v>81</v>
      </c>
      <c r="AV1247" s="13" t="s">
        <v>81</v>
      </c>
      <c r="AW1247" s="13" t="s">
        <v>29</v>
      </c>
      <c r="AX1247" s="13" t="s">
        <v>72</v>
      </c>
      <c r="AY1247" s="172" t="s">
        <v>162</v>
      </c>
    </row>
    <row r="1248" spans="2:65" s="12" customFormat="1" x14ac:dyDescent="0.2">
      <c r="B1248" s="164"/>
      <c r="D1248" s="165" t="s">
        <v>169</v>
      </c>
      <c r="E1248" s="166" t="s">
        <v>1</v>
      </c>
      <c r="F1248" s="167" t="s">
        <v>965</v>
      </c>
      <c r="H1248" s="166" t="s">
        <v>1</v>
      </c>
      <c r="I1248" s="168"/>
      <c r="L1248" s="164"/>
      <c r="M1248" s="169"/>
      <c r="T1248" s="170"/>
      <c r="W1248" s="239"/>
      <c r="AT1248" s="166" t="s">
        <v>169</v>
      </c>
      <c r="AU1248" s="166" t="s">
        <v>81</v>
      </c>
      <c r="AV1248" s="12" t="s">
        <v>77</v>
      </c>
      <c r="AW1248" s="12" t="s">
        <v>29</v>
      </c>
      <c r="AX1248" s="12" t="s">
        <v>72</v>
      </c>
      <c r="AY1248" s="166" t="s">
        <v>162</v>
      </c>
    </row>
    <row r="1249" spans="2:51" s="13" customFormat="1" x14ac:dyDescent="0.2">
      <c r="B1249" s="171"/>
      <c r="D1249" s="165" t="s">
        <v>169</v>
      </c>
      <c r="E1249" s="172" t="s">
        <v>1</v>
      </c>
      <c r="F1249" s="173" t="s">
        <v>1004</v>
      </c>
      <c r="H1249" s="174">
        <v>6.048</v>
      </c>
      <c r="I1249" s="175"/>
      <c r="L1249" s="171"/>
      <c r="M1249" s="176"/>
      <c r="T1249" s="177"/>
      <c r="W1249" s="240"/>
      <c r="AT1249" s="172" t="s">
        <v>169</v>
      </c>
      <c r="AU1249" s="172" t="s">
        <v>81</v>
      </c>
      <c r="AV1249" s="13" t="s">
        <v>81</v>
      </c>
      <c r="AW1249" s="13" t="s">
        <v>29</v>
      </c>
      <c r="AX1249" s="13" t="s">
        <v>72</v>
      </c>
      <c r="AY1249" s="172" t="s">
        <v>162</v>
      </c>
    </row>
    <row r="1250" spans="2:51" s="12" customFormat="1" x14ac:dyDescent="0.2">
      <c r="B1250" s="164"/>
      <c r="D1250" s="165" t="s">
        <v>169</v>
      </c>
      <c r="E1250" s="166" t="s">
        <v>1</v>
      </c>
      <c r="F1250" s="167" t="s">
        <v>967</v>
      </c>
      <c r="H1250" s="166" t="s">
        <v>1</v>
      </c>
      <c r="I1250" s="168"/>
      <c r="L1250" s="164"/>
      <c r="M1250" s="169"/>
      <c r="T1250" s="170"/>
      <c r="W1250" s="239"/>
      <c r="AT1250" s="166" t="s">
        <v>169</v>
      </c>
      <c r="AU1250" s="166" t="s">
        <v>81</v>
      </c>
      <c r="AV1250" s="12" t="s">
        <v>77</v>
      </c>
      <c r="AW1250" s="12" t="s">
        <v>29</v>
      </c>
      <c r="AX1250" s="12" t="s">
        <v>72</v>
      </c>
      <c r="AY1250" s="166" t="s">
        <v>162</v>
      </c>
    </row>
    <row r="1251" spans="2:51" s="13" customFormat="1" x14ac:dyDescent="0.2">
      <c r="B1251" s="171"/>
      <c r="D1251" s="165" t="s">
        <v>169</v>
      </c>
      <c r="E1251" s="172" t="s">
        <v>1</v>
      </c>
      <c r="F1251" s="173" t="s">
        <v>1005</v>
      </c>
      <c r="H1251" s="174">
        <v>3.024</v>
      </c>
      <c r="I1251" s="175"/>
      <c r="L1251" s="171"/>
      <c r="M1251" s="176"/>
      <c r="T1251" s="177"/>
      <c r="W1251" s="240"/>
      <c r="AT1251" s="172" t="s">
        <v>169</v>
      </c>
      <c r="AU1251" s="172" t="s">
        <v>81</v>
      </c>
      <c r="AV1251" s="13" t="s">
        <v>81</v>
      </c>
      <c r="AW1251" s="13" t="s">
        <v>29</v>
      </c>
      <c r="AX1251" s="13" t="s">
        <v>72</v>
      </c>
      <c r="AY1251" s="172" t="s">
        <v>162</v>
      </c>
    </row>
    <row r="1252" spans="2:51" s="12" customFormat="1" x14ac:dyDescent="0.2">
      <c r="B1252" s="164"/>
      <c r="D1252" s="165" t="s">
        <v>169</v>
      </c>
      <c r="E1252" s="166" t="s">
        <v>1</v>
      </c>
      <c r="F1252" s="167" t="s">
        <v>969</v>
      </c>
      <c r="H1252" s="166" t="s">
        <v>1</v>
      </c>
      <c r="I1252" s="168"/>
      <c r="L1252" s="164"/>
      <c r="M1252" s="169"/>
      <c r="T1252" s="170"/>
      <c r="W1252" s="239"/>
      <c r="AT1252" s="166" t="s">
        <v>169</v>
      </c>
      <c r="AU1252" s="166" t="s">
        <v>81</v>
      </c>
      <c r="AV1252" s="12" t="s">
        <v>77</v>
      </c>
      <c r="AW1252" s="12" t="s">
        <v>29</v>
      </c>
      <c r="AX1252" s="12" t="s">
        <v>72</v>
      </c>
      <c r="AY1252" s="166" t="s">
        <v>162</v>
      </c>
    </row>
    <row r="1253" spans="2:51" s="13" customFormat="1" x14ac:dyDescent="0.2">
      <c r="B1253" s="171"/>
      <c r="D1253" s="165" t="s">
        <v>169</v>
      </c>
      <c r="E1253" s="172" t="s">
        <v>1</v>
      </c>
      <c r="F1253" s="173" t="s">
        <v>1006</v>
      </c>
      <c r="H1253" s="174">
        <v>1.357</v>
      </c>
      <c r="I1253" s="175"/>
      <c r="L1253" s="171"/>
      <c r="M1253" s="176"/>
      <c r="T1253" s="177"/>
      <c r="W1253" s="240"/>
      <c r="AT1253" s="172" t="s">
        <v>169</v>
      </c>
      <c r="AU1253" s="172" t="s">
        <v>81</v>
      </c>
      <c r="AV1253" s="13" t="s">
        <v>81</v>
      </c>
      <c r="AW1253" s="13" t="s">
        <v>29</v>
      </c>
      <c r="AX1253" s="13" t="s">
        <v>72</v>
      </c>
      <c r="AY1253" s="172" t="s">
        <v>162</v>
      </c>
    </row>
    <row r="1254" spans="2:51" s="12" customFormat="1" x14ac:dyDescent="0.2">
      <c r="B1254" s="164"/>
      <c r="D1254" s="165" t="s">
        <v>169</v>
      </c>
      <c r="E1254" s="166" t="s">
        <v>1</v>
      </c>
      <c r="F1254" s="167" t="s">
        <v>971</v>
      </c>
      <c r="H1254" s="166" t="s">
        <v>1</v>
      </c>
      <c r="I1254" s="168"/>
      <c r="L1254" s="164"/>
      <c r="M1254" s="169"/>
      <c r="T1254" s="170"/>
      <c r="W1254" s="239"/>
      <c r="AT1254" s="166" t="s">
        <v>169</v>
      </c>
      <c r="AU1254" s="166" t="s">
        <v>81</v>
      </c>
      <c r="AV1254" s="12" t="s">
        <v>77</v>
      </c>
      <c r="AW1254" s="12" t="s">
        <v>29</v>
      </c>
      <c r="AX1254" s="12" t="s">
        <v>72</v>
      </c>
      <c r="AY1254" s="166" t="s">
        <v>162</v>
      </c>
    </row>
    <row r="1255" spans="2:51" s="13" customFormat="1" x14ac:dyDescent="0.2">
      <c r="B1255" s="171"/>
      <c r="D1255" s="165" t="s">
        <v>169</v>
      </c>
      <c r="E1255" s="172" t="s">
        <v>1</v>
      </c>
      <c r="F1255" s="173" t="s">
        <v>1007</v>
      </c>
      <c r="H1255" s="174">
        <v>12.6</v>
      </c>
      <c r="I1255" s="175"/>
      <c r="L1255" s="171"/>
      <c r="M1255" s="176"/>
      <c r="T1255" s="177"/>
      <c r="W1255" s="240"/>
      <c r="AT1255" s="172" t="s">
        <v>169</v>
      </c>
      <c r="AU1255" s="172" t="s">
        <v>81</v>
      </c>
      <c r="AV1255" s="13" t="s">
        <v>81</v>
      </c>
      <c r="AW1255" s="13" t="s">
        <v>29</v>
      </c>
      <c r="AX1255" s="13" t="s">
        <v>72</v>
      </c>
      <c r="AY1255" s="172" t="s">
        <v>162</v>
      </c>
    </row>
    <row r="1256" spans="2:51" s="12" customFormat="1" x14ac:dyDescent="0.2">
      <c r="B1256" s="164"/>
      <c r="D1256" s="165" t="s">
        <v>169</v>
      </c>
      <c r="E1256" s="166" t="s">
        <v>1</v>
      </c>
      <c r="F1256" s="167" t="s">
        <v>973</v>
      </c>
      <c r="H1256" s="166" t="s">
        <v>1</v>
      </c>
      <c r="I1256" s="168"/>
      <c r="L1256" s="164"/>
      <c r="M1256" s="169"/>
      <c r="T1256" s="170"/>
      <c r="W1256" s="239"/>
      <c r="AT1256" s="166" t="s">
        <v>169</v>
      </c>
      <c r="AU1256" s="166" t="s">
        <v>81</v>
      </c>
      <c r="AV1256" s="12" t="s">
        <v>77</v>
      </c>
      <c r="AW1256" s="12" t="s">
        <v>29</v>
      </c>
      <c r="AX1256" s="12" t="s">
        <v>72</v>
      </c>
      <c r="AY1256" s="166" t="s">
        <v>162</v>
      </c>
    </row>
    <row r="1257" spans="2:51" s="13" customFormat="1" x14ac:dyDescent="0.2">
      <c r="B1257" s="171"/>
      <c r="D1257" s="165" t="s">
        <v>169</v>
      </c>
      <c r="E1257" s="172" t="s">
        <v>1</v>
      </c>
      <c r="F1257" s="173" t="s">
        <v>1008</v>
      </c>
      <c r="H1257" s="174">
        <v>38.08</v>
      </c>
      <c r="I1257" s="175"/>
      <c r="L1257" s="171"/>
      <c r="M1257" s="176"/>
      <c r="T1257" s="177"/>
      <c r="W1257" s="240"/>
      <c r="AT1257" s="172" t="s">
        <v>169</v>
      </c>
      <c r="AU1257" s="172" t="s">
        <v>81</v>
      </c>
      <c r="AV1257" s="13" t="s">
        <v>81</v>
      </c>
      <c r="AW1257" s="13" t="s">
        <v>29</v>
      </c>
      <c r="AX1257" s="13" t="s">
        <v>72</v>
      </c>
      <c r="AY1257" s="172" t="s">
        <v>162</v>
      </c>
    </row>
    <row r="1258" spans="2:51" s="12" customFormat="1" x14ac:dyDescent="0.2">
      <c r="B1258" s="164"/>
      <c r="D1258" s="165" t="s">
        <v>169</v>
      </c>
      <c r="E1258" s="166" t="s">
        <v>1</v>
      </c>
      <c r="F1258" s="167" t="s">
        <v>975</v>
      </c>
      <c r="H1258" s="166" t="s">
        <v>1</v>
      </c>
      <c r="I1258" s="168"/>
      <c r="L1258" s="164"/>
      <c r="M1258" s="169"/>
      <c r="T1258" s="170"/>
      <c r="W1258" s="239"/>
      <c r="AT1258" s="166" t="s">
        <v>169</v>
      </c>
      <c r="AU1258" s="166" t="s">
        <v>81</v>
      </c>
      <c r="AV1258" s="12" t="s">
        <v>77</v>
      </c>
      <c r="AW1258" s="12" t="s">
        <v>29</v>
      </c>
      <c r="AX1258" s="12" t="s">
        <v>72</v>
      </c>
      <c r="AY1258" s="166" t="s">
        <v>162</v>
      </c>
    </row>
    <row r="1259" spans="2:51" s="13" customFormat="1" x14ac:dyDescent="0.2">
      <c r="B1259" s="171"/>
      <c r="D1259" s="165" t="s">
        <v>169</v>
      </c>
      <c r="E1259" s="172" t="s">
        <v>1</v>
      </c>
      <c r="F1259" s="173" t="s">
        <v>1009</v>
      </c>
      <c r="H1259" s="174">
        <v>19.04</v>
      </c>
      <c r="I1259" s="175"/>
      <c r="L1259" s="171"/>
      <c r="M1259" s="176"/>
      <c r="T1259" s="177"/>
      <c r="W1259" s="240"/>
      <c r="AT1259" s="172" t="s">
        <v>169</v>
      </c>
      <c r="AU1259" s="172" t="s">
        <v>81</v>
      </c>
      <c r="AV1259" s="13" t="s">
        <v>81</v>
      </c>
      <c r="AW1259" s="13" t="s">
        <v>29</v>
      </c>
      <c r="AX1259" s="13" t="s">
        <v>72</v>
      </c>
      <c r="AY1259" s="172" t="s">
        <v>162</v>
      </c>
    </row>
    <row r="1260" spans="2:51" s="12" customFormat="1" x14ac:dyDescent="0.2">
      <c r="B1260" s="164"/>
      <c r="D1260" s="165" t="s">
        <v>169</v>
      </c>
      <c r="E1260" s="166" t="s">
        <v>1</v>
      </c>
      <c r="F1260" s="167" t="s">
        <v>977</v>
      </c>
      <c r="H1260" s="166" t="s">
        <v>1</v>
      </c>
      <c r="I1260" s="168"/>
      <c r="L1260" s="164"/>
      <c r="M1260" s="169"/>
      <c r="T1260" s="170"/>
      <c r="W1260" s="239"/>
      <c r="AT1260" s="166" t="s">
        <v>169</v>
      </c>
      <c r="AU1260" s="166" t="s">
        <v>81</v>
      </c>
      <c r="AV1260" s="12" t="s">
        <v>77</v>
      </c>
      <c r="AW1260" s="12" t="s">
        <v>29</v>
      </c>
      <c r="AX1260" s="12" t="s">
        <v>72</v>
      </c>
      <c r="AY1260" s="166" t="s">
        <v>162</v>
      </c>
    </row>
    <row r="1261" spans="2:51" s="13" customFormat="1" x14ac:dyDescent="0.2">
      <c r="B1261" s="171"/>
      <c r="D1261" s="165" t="s">
        <v>169</v>
      </c>
      <c r="E1261" s="172" t="s">
        <v>1</v>
      </c>
      <c r="F1261" s="173" t="s">
        <v>1010</v>
      </c>
      <c r="H1261" s="174">
        <v>10.912000000000001</v>
      </c>
      <c r="I1261" s="175"/>
      <c r="L1261" s="171"/>
      <c r="M1261" s="176"/>
      <c r="T1261" s="177"/>
      <c r="W1261" s="240"/>
      <c r="AT1261" s="172" t="s">
        <v>169</v>
      </c>
      <c r="AU1261" s="172" t="s">
        <v>81</v>
      </c>
      <c r="AV1261" s="13" t="s">
        <v>81</v>
      </c>
      <c r="AW1261" s="13" t="s">
        <v>29</v>
      </c>
      <c r="AX1261" s="13" t="s">
        <v>72</v>
      </c>
      <c r="AY1261" s="172" t="s">
        <v>162</v>
      </c>
    </row>
    <row r="1262" spans="2:51" s="12" customFormat="1" x14ac:dyDescent="0.2">
      <c r="B1262" s="164"/>
      <c r="D1262" s="165" t="s">
        <v>169</v>
      </c>
      <c r="E1262" s="166" t="s">
        <v>1</v>
      </c>
      <c r="F1262" s="167" t="s">
        <v>979</v>
      </c>
      <c r="H1262" s="166" t="s">
        <v>1</v>
      </c>
      <c r="I1262" s="168"/>
      <c r="L1262" s="164"/>
      <c r="M1262" s="169"/>
      <c r="T1262" s="170"/>
      <c r="W1262" s="239"/>
      <c r="AT1262" s="166" t="s">
        <v>169</v>
      </c>
      <c r="AU1262" s="166" t="s">
        <v>81</v>
      </c>
      <c r="AV1262" s="12" t="s">
        <v>77</v>
      </c>
      <c r="AW1262" s="12" t="s">
        <v>29</v>
      </c>
      <c r="AX1262" s="12" t="s">
        <v>72</v>
      </c>
      <c r="AY1262" s="166" t="s">
        <v>162</v>
      </c>
    </row>
    <row r="1263" spans="2:51" s="13" customFormat="1" x14ac:dyDescent="0.2">
      <c r="B1263" s="171"/>
      <c r="D1263" s="165" t="s">
        <v>169</v>
      </c>
      <c r="E1263" s="172" t="s">
        <v>1</v>
      </c>
      <c r="F1263" s="173" t="s">
        <v>1011</v>
      </c>
      <c r="H1263" s="174">
        <v>5.4560000000000004</v>
      </c>
      <c r="I1263" s="175"/>
      <c r="L1263" s="171"/>
      <c r="M1263" s="176"/>
      <c r="T1263" s="177"/>
      <c r="W1263" s="240"/>
      <c r="AT1263" s="172" t="s">
        <v>169</v>
      </c>
      <c r="AU1263" s="172" t="s">
        <v>81</v>
      </c>
      <c r="AV1263" s="13" t="s">
        <v>81</v>
      </c>
      <c r="AW1263" s="13" t="s">
        <v>29</v>
      </c>
      <c r="AX1263" s="13" t="s">
        <v>72</v>
      </c>
      <c r="AY1263" s="172" t="s">
        <v>162</v>
      </c>
    </row>
    <row r="1264" spans="2:51" s="12" customFormat="1" x14ac:dyDescent="0.2">
      <c r="B1264" s="164"/>
      <c r="D1264" s="165" t="s">
        <v>169</v>
      </c>
      <c r="E1264" s="166" t="s">
        <v>1</v>
      </c>
      <c r="F1264" s="167" t="s">
        <v>981</v>
      </c>
      <c r="H1264" s="166" t="s">
        <v>1</v>
      </c>
      <c r="I1264" s="168"/>
      <c r="L1264" s="164"/>
      <c r="M1264" s="169"/>
      <c r="T1264" s="170"/>
      <c r="W1264" s="239"/>
      <c r="AT1264" s="166" t="s">
        <v>169</v>
      </c>
      <c r="AU1264" s="166" t="s">
        <v>81</v>
      </c>
      <c r="AV1264" s="12" t="s">
        <v>77</v>
      </c>
      <c r="AW1264" s="12" t="s">
        <v>29</v>
      </c>
      <c r="AX1264" s="12" t="s">
        <v>72</v>
      </c>
      <c r="AY1264" s="166" t="s">
        <v>162</v>
      </c>
    </row>
    <row r="1265" spans="2:65" s="13" customFormat="1" x14ac:dyDescent="0.2">
      <c r="B1265" s="171"/>
      <c r="D1265" s="165" t="s">
        <v>169</v>
      </c>
      <c r="E1265" s="172" t="s">
        <v>1</v>
      </c>
      <c r="F1265" s="173" t="s">
        <v>1012</v>
      </c>
      <c r="H1265" s="174">
        <v>1.659</v>
      </c>
      <c r="I1265" s="175"/>
      <c r="L1265" s="171"/>
      <c r="M1265" s="176"/>
      <c r="T1265" s="177"/>
      <c r="W1265" s="240"/>
      <c r="AT1265" s="172" t="s">
        <v>169</v>
      </c>
      <c r="AU1265" s="172" t="s">
        <v>81</v>
      </c>
      <c r="AV1265" s="13" t="s">
        <v>81</v>
      </c>
      <c r="AW1265" s="13" t="s">
        <v>29</v>
      </c>
      <c r="AX1265" s="13" t="s">
        <v>72</v>
      </c>
      <c r="AY1265" s="172" t="s">
        <v>162</v>
      </c>
    </row>
    <row r="1266" spans="2:65" s="14" customFormat="1" x14ac:dyDescent="0.2">
      <c r="B1266" s="178"/>
      <c r="D1266" s="165" t="s">
        <v>169</v>
      </c>
      <c r="E1266" s="179" t="s">
        <v>1</v>
      </c>
      <c r="F1266" s="180" t="s">
        <v>174</v>
      </c>
      <c r="H1266" s="181">
        <v>215.279</v>
      </c>
      <c r="I1266" s="182"/>
      <c r="L1266" s="178"/>
      <c r="M1266" s="183"/>
      <c r="T1266" s="184"/>
      <c r="W1266" s="242"/>
      <c r="AT1266" s="179" t="s">
        <v>169</v>
      </c>
      <c r="AU1266" s="179" t="s">
        <v>81</v>
      </c>
      <c r="AV1266" s="14" t="s">
        <v>87</v>
      </c>
      <c r="AW1266" s="14" t="s">
        <v>29</v>
      </c>
      <c r="AX1266" s="14" t="s">
        <v>77</v>
      </c>
      <c r="AY1266" s="179" t="s">
        <v>162</v>
      </c>
    </row>
    <row r="1267" spans="2:65" s="12" customFormat="1" ht="22.5" x14ac:dyDescent="0.2">
      <c r="B1267" s="164"/>
      <c r="D1267" s="165" t="s">
        <v>169</v>
      </c>
      <c r="E1267" s="166" t="s">
        <v>1</v>
      </c>
      <c r="F1267" s="167" t="s">
        <v>638</v>
      </c>
      <c r="H1267" s="166" t="s">
        <v>1</v>
      </c>
      <c r="I1267" s="168"/>
      <c r="L1267" s="164"/>
      <c r="M1267" s="169"/>
      <c r="T1267" s="170"/>
      <c r="W1267" s="239"/>
      <c r="AT1267" s="166" t="s">
        <v>169</v>
      </c>
      <c r="AU1267" s="166" t="s">
        <v>81</v>
      </c>
      <c r="AV1267" s="12" t="s">
        <v>77</v>
      </c>
      <c r="AW1267" s="12" t="s">
        <v>29</v>
      </c>
      <c r="AX1267" s="12" t="s">
        <v>72</v>
      </c>
      <c r="AY1267" s="166" t="s">
        <v>162</v>
      </c>
    </row>
    <row r="1268" spans="2:65" s="11" customFormat="1" ht="25.9" customHeight="1" x14ac:dyDescent="0.2">
      <c r="B1268" s="139"/>
      <c r="D1268" s="140" t="s">
        <v>71</v>
      </c>
      <c r="E1268" s="141" t="s">
        <v>438</v>
      </c>
      <c r="F1268" s="141" t="s">
        <v>639</v>
      </c>
      <c r="I1268" s="142"/>
      <c r="J1268" s="143">
        <f>BK1268</f>
        <v>0</v>
      </c>
      <c r="L1268" s="139"/>
      <c r="M1268" s="144"/>
      <c r="P1268" s="145">
        <f>P1269</f>
        <v>0</v>
      </c>
      <c r="R1268" s="145">
        <f>R1269</f>
        <v>0</v>
      </c>
      <c r="T1268" s="146">
        <f>T1269</f>
        <v>0</v>
      </c>
      <c r="W1268" s="238"/>
      <c r="AR1268" s="140" t="s">
        <v>84</v>
      </c>
      <c r="AT1268" s="147" t="s">
        <v>71</v>
      </c>
      <c r="AU1268" s="147" t="s">
        <v>72</v>
      </c>
      <c r="AY1268" s="140" t="s">
        <v>162</v>
      </c>
      <c r="BK1268" s="148">
        <f>BK1269</f>
        <v>0</v>
      </c>
    </row>
    <row r="1269" spans="2:65" s="11" customFormat="1" ht="22.9" customHeight="1" x14ac:dyDescent="0.2">
      <c r="B1269" s="139"/>
      <c r="D1269" s="140" t="s">
        <v>71</v>
      </c>
      <c r="E1269" s="149" t="s">
        <v>640</v>
      </c>
      <c r="F1269" s="149" t="s">
        <v>641</v>
      </c>
      <c r="I1269" s="142"/>
      <c r="J1269" s="150">
        <f>BK1269</f>
        <v>0</v>
      </c>
      <c r="L1269" s="139"/>
      <c r="M1269" s="144"/>
      <c r="P1269" s="145">
        <f>SUM(P1270:P1271)</f>
        <v>0</v>
      </c>
      <c r="R1269" s="145">
        <f>SUM(R1270:R1271)</f>
        <v>0</v>
      </c>
      <c r="T1269" s="146">
        <f>SUM(T1270:T1271)</f>
        <v>0</v>
      </c>
      <c r="W1269" s="238"/>
      <c r="AR1269" s="140" t="s">
        <v>84</v>
      </c>
      <c r="AT1269" s="147" t="s">
        <v>71</v>
      </c>
      <c r="AU1269" s="147" t="s">
        <v>77</v>
      </c>
      <c r="AY1269" s="140" t="s">
        <v>162</v>
      </c>
      <c r="BK1269" s="148">
        <f>SUM(BK1270:BK1271)</f>
        <v>0</v>
      </c>
    </row>
    <row r="1270" spans="2:65" s="1" customFormat="1" ht="33" customHeight="1" x14ac:dyDescent="0.2">
      <c r="B1270" s="121"/>
      <c r="C1270" s="151" t="s">
        <v>1535</v>
      </c>
      <c r="D1270" s="151" t="s">
        <v>164</v>
      </c>
      <c r="E1270" s="152" t="s">
        <v>664</v>
      </c>
      <c r="F1270" s="153" t="s">
        <v>665</v>
      </c>
      <c r="G1270" s="154" t="s">
        <v>177</v>
      </c>
      <c r="H1270" s="155">
        <v>151</v>
      </c>
      <c r="I1270" s="156"/>
      <c r="J1270" s="157">
        <f>ROUND(I1270*H1270,2)</f>
        <v>0</v>
      </c>
      <c r="K1270" s="158"/>
      <c r="L1270" s="32"/>
      <c r="M1270" s="159" t="s">
        <v>1</v>
      </c>
      <c r="N1270" s="120" t="s">
        <v>38</v>
      </c>
      <c r="P1270" s="160">
        <f>O1270*H1270</f>
        <v>0</v>
      </c>
      <c r="Q1270" s="160">
        <v>0</v>
      </c>
      <c r="R1270" s="160">
        <f>Q1270*H1270</f>
        <v>0</v>
      </c>
      <c r="S1270" s="160">
        <v>0</v>
      </c>
      <c r="T1270" s="161">
        <f>S1270*H1270</f>
        <v>0</v>
      </c>
      <c r="W1270" s="245"/>
      <c r="AR1270" s="162" t="s">
        <v>568</v>
      </c>
      <c r="AT1270" s="162" t="s">
        <v>164</v>
      </c>
      <c r="AU1270" s="162" t="s">
        <v>81</v>
      </c>
      <c r="AY1270" s="17" t="s">
        <v>162</v>
      </c>
      <c r="BE1270" s="163">
        <f>IF(N1270="základná",J1270,0)</f>
        <v>0</v>
      </c>
      <c r="BF1270" s="163">
        <f>IF(N1270="znížená",J1270,0)</f>
        <v>0</v>
      </c>
      <c r="BG1270" s="163">
        <f>IF(N1270="zákl. prenesená",J1270,0)</f>
        <v>0</v>
      </c>
      <c r="BH1270" s="163">
        <f>IF(N1270="zníž. prenesená",J1270,0)</f>
        <v>0</v>
      </c>
      <c r="BI1270" s="163">
        <f>IF(N1270="nulová",J1270,0)</f>
        <v>0</v>
      </c>
      <c r="BJ1270" s="17" t="s">
        <v>81</v>
      </c>
      <c r="BK1270" s="163">
        <f>ROUND(I1270*H1270,2)</f>
        <v>0</v>
      </c>
      <c r="BL1270" s="17" t="s">
        <v>568</v>
      </c>
      <c r="BM1270" s="162" t="s">
        <v>1536</v>
      </c>
    </row>
    <row r="1271" spans="2:65" s="13" customFormat="1" x14ac:dyDescent="0.2">
      <c r="B1271" s="171"/>
      <c r="D1271" s="165" t="s">
        <v>169</v>
      </c>
      <c r="E1271" s="172" t="s">
        <v>1</v>
      </c>
      <c r="F1271" s="173" t="s">
        <v>1537</v>
      </c>
      <c r="H1271" s="174">
        <v>151</v>
      </c>
      <c r="I1271" s="175"/>
      <c r="L1271" s="171"/>
      <c r="M1271" s="176"/>
      <c r="T1271" s="177"/>
      <c r="W1271" s="240"/>
      <c r="AT1271" s="172" t="s">
        <v>169</v>
      </c>
      <c r="AU1271" s="172" t="s">
        <v>81</v>
      </c>
      <c r="AV1271" s="13" t="s">
        <v>81</v>
      </c>
      <c r="AW1271" s="13" t="s">
        <v>29</v>
      </c>
      <c r="AX1271" s="13" t="s">
        <v>77</v>
      </c>
      <c r="AY1271" s="172" t="s">
        <v>162</v>
      </c>
    </row>
    <row r="1272" spans="2:65" s="11" customFormat="1" ht="25.9" customHeight="1" x14ac:dyDescent="0.2">
      <c r="B1272" s="139"/>
      <c r="D1272" s="140" t="s">
        <v>71</v>
      </c>
      <c r="E1272" s="141" t="s">
        <v>668</v>
      </c>
      <c r="F1272" s="141" t="s">
        <v>669</v>
      </c>
      <c r="I1272" s="142"/>
      <c r="J1272" s="143">
        <f>BK1272</f>
        <v>0</v>
      </c>
      <c r="L1272" s="139"/>
      <c r="M1272" s="144"/>
      <c r="P1272" s="145">
        <f>P1273</f>
        <v>0</v>
      </c>
      <c r="R1272" s="145">
        <f>R1273</f>
        <v>0</v>
      </c>
      <c r="T1272" s="146">
        <f>T1273</f>
        <v>0</v>
      </c>
      <c r="W1272" s="238"/>
      <c r="AR1272" s="140" t="s">
        <v>87</v>
      </c>
      <c r="AT1272" s="147" t="s">
        <v>71</v>
      </c>
      <c r="AU1272" s="147" t="s">
        <v>72</v>
      </c>
      <c r="AY1272" s="140" t="s">
        <v>162</v>
      </c>
      <c r="BK1272" s="148">
        <f>BK1273</f>
        <v>0</v>
      </c>
    </row>
    <row r="1273" spans="2:65" s="1" customFormat="1" ht="66.75" customHeight="1" x14ac:dyDescent="0.2">
      <c r="B1273" s="121"/>
      <c r="C1273" s="151" t="s">
        <v>1538</v>
      </c>
      <c r="D1273" s="151" t="s">
        <v>164</v>
      </c>
      <c r="E1273" s="152" t="s">
        <v>671</v>
      </c>
      <c r="F1273" s="153" t="s">
        <v>672</v>
      </c>
      <c r="G1273" s="154" t="s">
        <v>673</v>
      </c>
      <c r="H1273" s="155">
        <v>15</v>
      </c>
      <c r="I1273" s="156"/>
      <c r="J1273" s="157">
        <f>ROUND(I1273*H1273,2)</f>
        <v>0</v>
      </c>
      <c r="K1273" s="158"/>
      <c r="L1273" s="32"/>
      <c r="M1273" s="204" t="s">
        <v>1</v>
      </c>
      <c r="N1273" s="205" t="s">
        <v>38</v>
      </c>
      <c r="O1273" s="206"/>
      <c r="P1273" s="207">
        <f>O1273*H1273</f>
        <v>0</v>
      </c>
      <c r="Q1273" s="207">
        <v>0</v>
      </c>
      <c r="R1273" s="207">
        <f>Q1273*H1273</f>
        <v>0</v>
      </c>
      <c r="S1273" s="207">
        <v>0</v>
      </c>
      <c r="T1273" s="208">
        <f>S1273*H1273</f>
        <v>0</v>
      </c>
      <c r="W1273" s="245"/>
      <c r="AR1273" s="162" t="s">
        <v>674</v>
      </c>
      <c r="AT1273" s="162" t="s">
        <v>164</v>
      </c>
      <c r="AU1273" s="162" t="s">
        <v>77</v>
      </c>
      <c r="AY1273" s="17" t="s">
        <v>162</v>
      </c>
      <c r="BE1273" s="163">
        <f>IF(N1273="základná",J1273,0)</f>
        <v>0</v>
      </c>
      <c r="BF1273" s="163">
        <f>IF(N1273="znížená",J1273,0)</f>
        <v>0</v>
      </c>
      <c r="BG1273" s="163">
        <f>IF(N1273="zákl. prenesená",J1273,0)</f>
        <v>0</v>
      </c>
      <c r="BH1273" s="163">
        <f>IF(N1273="zníž. prenesená",J1273,0)</f>
        <v>0</v>
      </c>
      <c r="BI1273" s="163">
        <f>IF(N1273="nulová",J1273,0)</f>
        <v>0</v>
      </c>
      <c r="BJ1273" s="17" t="s">
        <v>81</v>
      </c>
      <c r="BK1273" s="163">
        <f>ROUND(I1273*H1273,2)</f>
        <v>0</v>
      </c>
      <c r="BL1273" s="17" t="s">
        <v>674</v>
      </c>
      <c r="BM1273" s="162" t="s">
        <v>1539</v>
      </c>
    </row>
    <row r="1274" spans="2:65" s="1" customFormat="1" ht="6.95" customHeight="1" x14ac:dyDescent="0.2">
      <c r="B1274" s="32"/>
      <c r="J1274" s="220"/>
      <c r="K1274" s="48"/>
      <c r="L1274" s="32"/>
      <c r="W1274" s="233"/>
    </row>
    <row r="1275" spans="2:65" ht="14.45" customHeight="1" x14ac:dyDescent="0.2">
      <c r="B1275" s="223" t="s">
        <v>31</v>
      </c>
      <c r="C1275" s="221"/>
      <c r="J1275" s="222"/>
      <c r="W1275" s="232"/>
    </row>
    <row r="1276" spans="2:65" ht="28.9" customHeight="1" x14ac:dyDescent="0.2">
      <c r="B1276" s="323" t="s">
        <v>676</v>
      </c>
      <c r="C1276" s="324"/>
      <c r="D1276" s="324"/>
      <c r="E1276" s="324"/>
      <c r="F1276" s="324"/>
      <c r="G1276" s="324"/>
      <c r="H1276" s="324"/>
      <c r="I1276" s="324"/>
      <c r="J1276" s="222"/>
      <c r="W1276" s="232"/>
    </row>
    <row r="1277" spans="2:65" ht="40.15" customHeight="1" x14ac:dyDescent="0.2">
      <c r="B1277" s="323" t="s">
        <v>677</v>
      </c>
      <c r="C1277" s="324"/>
      <c r="D1277" s="324"/>
      <c r="E1277" s="324"/>
      <c r="F1277" s="324"/>
      <c r="G1277" s="324"/>
      <c r="H1277" s="324"/>
      <c r="I1277" s="324"/>
      <c r="J1277" s="222"/>
      <c r="W1277" s="232"/>
    </row>
    <row r="1278" spans="2:65" ht="40.15" customHeight="1" x14ac:dyDescent="0.2">
      <c r="B1278" s="323" t="s">
        <v>678</v>
      </c>
      <c r="C1278" s="324"/>
      <c r="D1278" s="324"/>
      <c r="E1278" s="324"/>
      <c r="F1278" s="324"/>
      <c r="G1278" s="324"/>
      <c r="H1278" s="324"/>
      <c r="I1278" s="324"/>
      <c r="J1278" s="222"/>
      <c r="W1278" s="232"/>
    </row>
    <row r="1279" spans="2:65" ht="40.9" customHeight="1" x14ac:dyDescent="0.2">
      <c r="B1279" s="323" t="s">
        <v>679</v>
      </c>
      <c r="C1279" s="324"/>
      <c r="D1279" s="324"/>
      <c r="E1279" s="324"/>
      <c r="F1279" s="324"/>
      <c r="G1279" s="324"/>
      <c r="H1279" s="324"/>
      <c r="I1279" s="324"/>
      <c r="J1279" s="222"/>
      <c r="W1279" s="232"/>
    </row>
    <row r="1280" spans="2:65" ht="40.15" customHeight="1" x14ac:dyDescent="0.2">
      <c r="B1280" s="323" t="s">
        <v>680</v>
      </c>
      <c r="C1280" s="324"/>
      <c r="D1280" s="324"/>
      <c r="E1280" s="324"/>
      <c r="F1280" s="324"/>
      <c r="G1280" s="324"/>
      <c r="H1280" s="324"/>
      <c r="I1280" s="324"/>
      <c r="J1280" s="222"/>
      <c r="W1280" s="232"/>
    </row>
    <row r="1281" spans="2:23" ht="55.9" customHeight="1" x14ac:dyDescent="0.2">
      <c r="B1281" s="325" t="s">
        <v>681</v>
      </c>
      <c r="C1281" s="326"/>
      <c r="D1281" s="326"/>
      <c r="E1281" s="326"/>
      <c r="F1281" s="326"/>
      <c r="G1281" s="326"/>
      <c r="H1281" s="326"/>
      <c r="I1281" s="326"/>
      <c r="J1281" s="224"/>
      <c r="W1281" s="243"/>
    </row>
  </sheetData>
  <autoFilter ref="C142:K1273"/>
  <mergeCells count="20">
    <mergeCell ref="B1277:I1277"/>
    <mergeCell ref="B1278:I1278"/>
    <mergeCell ref="B1279:I1279"/>
    <mergeCell ref="B1280:I1280"/>
    <mergeCell ref="B1281:I1281"/>
    <mergeCell ref="D120:F120"/>
    <mergeCell ref="D121:F121"/>
    <mergeCell ref="E133:H133"/>
    <mergeCell ref="E135:H135"/>
    <mergeCell ref="B1276:I1276"/>
    <mergeCell ref="E85:H85"/>
    <mergeCell ref="E87:H87"/>
    <mergeCell ref="D117:F117"/>
    <mergeCell ref="D118:F118"/>
    <mergeCell ref="D119:F119"/>
    <mergeCell ref="L2:V2"/>
    <mergeCell ref="E7:H7"/>
    <mergeCell ref="E9:H9"/>
    <mergeCell ref="E18:H18"/>
    <mergeCell ref="E27:H27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81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9.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89</v>
      </c>
      <c r="AZ2" s="17" t="s">
        <v>96</v>
      </c>
      <c r="BA2" s="17" t="s">
        <v>1</v>
      </c>
      <c r="BB2" s="17" t="s">
        <v>1</v>
      </c>
      <c r="BC2" s="17" t="s">
        <v>1540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1541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1542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1543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1544</v>
      </c>
      <c r="BD6" s="17" t="s">
        <v>81</v>
      </c>
    </row>
    <row r="7" spans="2:56" ht="16.5" customHeight="1" x14ac:dyDescent="0.2">
      <c r="B7" s="20"/>
      <c r="E7" s="317" t="str">
        <f>'Rekapitulácia stavby'!K6</f>
        <v>Budova MZVaEZ SR - oprava fasády, II. etapa - verzia 2021</v>
      </c>
      <c r="F7" s="318"/>
      <c r="G7" s="318"/>
      <c r="H7" s="318"/>
      <c r="L7" s="20"/>
      <c r="W7" s="232"/>
      <c r="AZ7" s="17" t="s">
        <v>1545</v>
      </c>
      <c r="BA7" s="17" t="s">
        <v>1</v>
      </c>
      <c r="BB7" s="17" t="s">
        <v>1</v>
      </c>
      <c r="BC7" s="17" t="s">
        <v>1546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98" t="s">
        <v>1547</v>
      </c>
      <c r="F9" s="319"/>
      <c r="G9" s="319"/>
      <c r="H9" s="319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0" t="str">
        <f>'Rekapitulácia stavby'!E14</f>
        <v>Vyplň údaj</v>
      </c>
      <c r="F18" s="277"/>
      <c r="G18" s="277"/>
      <c r="H18" s="277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284" t="s">
        <v>1</v>
      </c>
      <c r="F27" s="284"/>
      <c r="G27" s="284"/>
      <c r="H27" s="284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J113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ROUND((SUM(BE113:BE120)+SUM(BE140:BE672)),2)</f>
        <v>0</v>
      </c>
      <c r="G35" s="96"/>
      <c r="H35" s="96"/>
      <c r="I35" s="97">
        <v>0.2</v>
      </c>
      <c r="J35" s="95">
        <f>ROUND(((SUM(BE113:BE120)+SUM(BE140:BE672))*I35),2)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ROUND((SUM(BF113:BF120)+SUM(BF140:BF672)),2)</f>
        <v>0</v>
      </c>
      <c r="G36" s="96"/>
      <c r="H36" s="96"/>
      <c r="I36" s="97">
        <v>0.2</v>
      </c>
      <c r="J36" s="95">
        <f>ROUND(((SUM(BF113:BF120)+SUM(BF140:BF672))*I36),2)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ROUND((SUM(BG113:BG120)+SUM(BG140:BG672)),2)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ROUND((SUM(BH113:BH120)+SUM(BH140:BH672)),2)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ROUND((SUM(BI113:BI120)+SUM(BI140:BI672)),2)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7" t="str">
        <f>E7</f>
        <v>Budova MZVaEZ SR - oprava fasády, II. etapa - verzia 2021</v>
      </c>
      <c r="F85" s="318"/>
      <c r="G85" s="318"/>
      <c r="H85" s="318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98" t="str">
        <f>E9</f>
        <v>4 - Etapa č.II.4 podchod a nadväzujúca časť južnej fasády prístavby</v>
      </c>
      <c r="F87" s="319"/>
      <c r="G87" s="319"/>
      <c r="H87" s="319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J140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J141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J142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J345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J438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J440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J441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J477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J489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J500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J585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134</v>
      </c>
      <c r="E107" s="117"/>
      <c r="F107" s="117"/>
      <c r="G107" s="117"/>
      <c r="H107" s="117"/>
      <c r="I107" s="117"/>
      <c r="J107" s="118">
        <f>J615</f>
        <v>0</v>
      </c>
      <c r="L107" s="115"/>
      <c r="W107" s="236"/>
    </row>
    <row r="108" spans="2:23" s="8" customFormat="1" ht="24.95" customHeight="1" x14ac:dyDescent="0.2">
      <c r="B108" s="111"/>
      <c r="D108" s="112" t="s">
        <v>135</v>
      </c>
      <c r="E108" s="113"/>
      <c r="F108" s="113"/>
      <c r="G108" s="113"/>
      <c r="H108" s="113"/>
      <c r="I108" s="113"/>
      <c r="J108" s="114">
        <f>J640</f>
        <v>0</v>
      </c>
      <c r="L108" s="111"/>
      <c r="W108" s="235"/>
    </row>
    <row r="109" spans="2:23" s="9" customFormat="1" ht="19.899999999999999" customHeight="1" x14ac:dyDescent="0.2">
      <c r="B109" s="115"/>
      <c r="D109" s="116" t="s">
        <v>136</v>
      </c>
      <c r="E109" s="117"/>
      <c r="F109" s="117"/>
      <c r="G109" s="117"/>
      <c r="H109" s="117"/>
      <c r="I109" s="117"/>
      <c r="J109" s="118">
        <f>J641</f>
        <v>0</v>
      </c>
      <c r="L109" s="115"/>
      <c r="W109" s="236"/>
    </row>
    <row r="110" spans="2:23" s="8" customFormat="1" ht="24.95" customHeight="1" x14ac:dyDescent="0.2">
      <c r="B110" s="111"/>
      <c r="D110" s="112" t="s">
        <v>137</v>
      </c>
      <c r="E110" s="113"/>
      <c r="F110" s="113"/>
      <c r="G110" s="113"/>
      <c r="H110" s="113"/>
      <c r="I110" s="113"/>
      <c r="J110" s="114">
        <f>J671</f>
        <v>0</v>
      </c>
      <c r="L110" s="111"/>
      <c r="W110" s="235"/>
    </row>
    <row r="111" spans="2:23" s="1" customFormat="1" ht="21.75" customHeight="1" x14ac:dyDescent="0.2">
      <c r="B111" s="32"/>
      <c r="L111" s="32"/>
      <c r="W111" s="233"/>
    </row>
    <row r="112" spans="2:23" s="1" customFormat="1" ht="6.95" customHeight="1" x14ac:dyDescent="0.2">
      <c r="B112" s="32"/>
      <c r="L112" s="32"/>
      <c r="W112" s="233"/>
    </row>
    <row r="113" spans="2:65" s="1" customFormat="1" ht="29.25" customHeight="1" x14ac:dyDescent="0.2">
      <c r="B113" s="32"/>
      <c r="C113" s="110" t="s">
        <v>138</v>
      </c>
      <c r="J113" s="119">
        <f>ROUND(J114+J115+J116+J117+J118+J119,2)</f>
        <v>0</v>
      </c>
      <c r="L113" s="32"/>
      <c r="N113" s="120" t="s">
        <v>36</v>
      </c>
      <c r="W113" s="233"/>
    </row>
    <row r="114" spans="2:65" s="1" customFormat="1" ht="18" customHeight="1" x14ac:dyDescent="0.2">
      <c r="B114" s="121"/>
      <c r="C114" s="122"/>
      <c r="D114" s="321" t="s">
        <v>139</v>
      </c>
      <c r="E114" s="322"/>
      <c r="F114" s="322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ref="BE114:BE119" si="0">IF(N114="základná",J114,0)</f>
        <v>0</v>
      </c>
      <c r="BF114" s="127">
        <f t="shared" ref="BF114:BF119" si="1">IF(N114="znížená",J114,0)</f>
        <v>0</v>
      </c>
      <c r="BG114" s="127">
        <f t="shared" ref="BG114:BG119" si="2">IF(N114="zákl. prenesená",J114,0)</f>
        <v>0</v>
      </c>
      <c r="BH114" s="127">
        <f t="shared" ref="BH114:BH119" si="3">IF(N114="zníž. prenesená",J114,0)</f>
        <v>0</v>
      </c>
      <c r="BI114" s="127">
        <f t="shared" ref="BI114:BI119" si="4">IF(N114="nulová",J114,0)</f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21" t="s">
        <v>141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21" t="s">
        <v>142</v>
      </c>
      <c r="E116" s="322"/>
      <c r="F116" s="322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21" t="s">
        <v>143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144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123" t="s">
        <v>145</v>
      </c>
      <c r="E119" s="122"/>
      <c r="F119" s="122"/>
      <c r="G119" s="122"/>
      <c r="H119" s="122"/>
      <c r="I119" s="122"/>
      <c r="J119" s="124">
        <f>ROUND(J30*T119,2)</f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146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x14ac:dyDescent="0.2">
      <c r="B120" s="32"/>
      <c r="L120" s="32"/>
      <c r="W120" s="233"/>
    </row>
    <row r="121" spans="2:65" s="1" customFormat="1" ht="29.25" customHeight="1" x14ac:dyDescent="0.2">
      <c r="B121" s="32"/>
      <c r="C121" s="128" t="s">
        <v>147</v>
      </c>
      <c r="D121" s="100"/>
      <c r="E121" s="100"/>
      <c r="F121" s="100"/>
      <c r="G121" s="100"/>
      <c r="H121" s="100"/>
      <c r="I121" s="100"/>
      <c r="J121" s="129">
        <f>ROUND(J96+J113,2)</f>
        <v>0</v>
      </c>
      <c r="K121" s="100"/>
      <c r="L121" s="32"/>
      <c r="W121" s="233"/>
    </row>
    <row r="122" spans="2:65" s="1" customFormat="1" ht="6.95" customHeight="1" x14ac:dyDescent="0.2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  <c r="W122" s="233"/>
    </row>
    <row r="123" spans="2:65" x14ac:dyDescent="0.2">
      <c r="W123" s="232"/>
    </row>
    <row r="124" spans="2:65" x14ac:dyDescent="0.2">
      <c r="W124" s="232"/>
    </row>
    <row r="125" spans="2:65" x14ac:dyDescent="0.2">
      <c r="W125" s="232"/>
    </row>
    <row r="126" spans="2:65" s="1" customFormat="1" ht="6.95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  <c r="W126" s="233"/>
    </row>
    <row r="127" spans="2:65" s="1" customFormat="1" ht="24.95" customHeight="1" x14ac:dyDescent="0.2">
      <c r="B127" s="32"/>
      <c r="C127" s="21" t="s">
        <v>148</v>
      </c>
      <c r="L127" s="32"/>
      <c r="W127" s="233"/>
    </row>
    <row r="128" spans="2:65" s="1" customFormat="1" ht="6.95" customHeight="1" x14ac:dyDescent="0.2">
      <c r="B128" s="32"/>
      <c r="L128" s="32"/>
      <c r="W128" s="233"/>
    </row>
    <row r="129" spans="2:65" s="1" customFormat="1" ht="12" customHeight="1" x14ac:dyDescent="0.2">
      <c r="B129" s="32"/>
      <c r="C129" s="27" t="s">
        <v>15</v>
      </c>
      <c r="L129" s="32"/>
      <c r="W129" s="233"/>
    </row>
    <row r="130" spans="2:65" s="1" customFormat="1" ht="16.5" customHeight="1" x14ac:dyDescent="0.2">
      <c r="B130" s="32"/>
      <c r="E130" s="317" t="str">
        <f>E7</f>
        <v>Budova MZVaEZ SR - oprava fasády, II. etapa - verzia 2021</v>
      </c>
      <c r="F130" s="318"/>
      <c r="G130" s="318"/>
      <c r="H130" s="318"/>
      <c r="L130" s="32"/>
      <c r="W130" s="233"/>
    </row>
    <row r="131" spans="2:65" s="1" customFormat="1" ht="12" customHeight="1" x14ac:dyDescent="0.2">
      <c r="B131" s="32"/>
      <c r="C131" s="27" t="s">
        <v>109</v>
      </c>
      <c r="L131" s="32"/>
      <c r="W131" s="233"/>
    </row>
    <row r="132" spans="2:65" s="1" customFormat="1" ht="30" customHeight="1" x14ac:dyDescent="0.2">
      <c r="B132" s="32"/>
      <c r="E132" s="298" t="str">
        <f>E9</f>
        <v>4 - Etapa č.II.4 podchod a nadväzujúca časť južnej fasády prístavby</v>
      </c>
      <c r="F132" s="319"/>
      <c r="G132" s="319"/>
      <c r="H132" s="319"/>
      <c r="L132" s="32"/>
      <c r="W132" s="233"/>
    </row>
    <row r="133" spans="2:65" s="1" customFormat="1" ht="6.95" customHeight="1" x14ac:dyDescent="0.2">
      <c r="B133" s="32"/>
      <c r="L133" s="32"/>
      <c r="W133" s="233"/>
    </row>
    <row r="134" spans="2:65" s="1" customFormat="1" ht="12" customHeight="1" x14ac:dyDescent="0.2">
      <c r="B134" s="32"/>
      <c r="C134" s="27" t="s">
        <v>19</v>
      </c>
      <c r="F134" s="25" t="str">
        <f>F12</f>
        <v>Bratislava</v>
      </c>
      <c r="I134" s="27" t="s">
        <v>21</v>
      </c>
      <c r="J134" s="55" t="str">
        <f>IF(J12="","",J12)</f>
        <v>12. 8. 2021</v>
      </c>
      <c r="L134" s="32"/>
      <c r="W134" s="233"/>
    </row>
    <row r="135" spans="2:65" s="1" customFormat="1" ht="6.95" customHeight="1" x14ac:dyDescent="0.2">
      <c r="B135" s="32"/>
      <c r="L135" s="32"/>
      <c r="W135" s="233"/>
    </row>
    <row r="136" spans="2:65" s="1" customFormat="1" ht="25.7" customHeight="1" x14ac:dyDescent="0.2">
      <c r="B136" s="32"/>
      <c r="C136" s="27" t="s">
        <v>23</v>
      </c>
      <c r="F136" s="25" t="str">
        <f>E15</f>
        <v>MZVaEZ SR</v>
      </c>
      <c r="I136" s="27" t="s">
        <v>28</v>
      </c>
      <c r="J136" s="30" t="str">
        <f>E21</f>
        <v>Ing. arch. Alexander Schleicher, PhD.</v>
      </c>
      <c r="L136" s="32"/>
      <c r="W136" s="233"/>
    </row>
    <row r="137" spans="2:65" s="1" customFormat="1" ht="15.2" customHeight="1" x14ac:dyDescent="0.2">
      <c r="B137" s="32"/>
      <c r="C137" s="27" t="s">
        <v>26</v>
      </c>
      <c r="F137" s="25" t="str">
        <f>IF(E18="","",E18)</f>
        <v>Vyplň údaj</v>
      </c>
      <c r="I137" s="27" t="s">
        <v>30</v>
      </c>
      <c r="J137" s="30" t="str">
        <f>E24</f>
        <v>Rosoft s.r.o.</v>
      </c>
      <c r="L137" s="32"/>
      <c r="W137" s="233"/>
    </row>
    <row r="138" spans="2:65" s="1" customFormat="1" ht="10.35" customHeight="1" x14ac:dyDescent="0.2">
      <c r="B138" s="32"/>
      <c r="L138" s="32"/>
      <c r="W138" s="233"/>
    </row>
    <row r="139" spans="2:65" s="10" customFormat="1" ht="36" x14ac:dyDescent="0.2">
      <c r="B139" s="130"/>
      <c r="C139" s="131" t="s">
        <v>149</v>
      </c>
      <c r="D139" s="132" t="s">
        <v>57</v>
      </c>
      <c r="E139" s="132" t="s">
        <v>53</v>
      </c>
      <c r="F139" s="132" t="s">
        <v>54</v>
      </c>
      <c r="G139" s="132" t="s">
        <v>150</v>
      </c>
      <c r="H139" s="132" t="s">
        <v>151</v>
      </c>
      <c r="I139" s="132" t="s">
        <v>152</v>
      </c>
      <c r="J139" s="133" t="s">
        <v>121</v>
      </c>
      <c r="K139" s="134" t="s">
        <v>153</v>
      </c>
      <c r="L139" s="130"/>
      <c r="M139" s="61" t="s">
        <v>1</v>
      </c>
      <c r="N139" s="62" t="s">
        <v>36</v>
      </c>
      <c r="O139" s="62" t="s">
        <v>154</v>
      </c>
      <c r="P139" s="62" t="s">
        <v>155</v>
      </c>
      <c r="Q139" s="62" t="s">
        <v>156</v>
      </c>
      <c r="R139" s="62" t="s">
        <v>157</v>
      </c>
      <c r="S139" s="62" t="s">
        <v>158</v>
      </c>
      <c r="T139" s="63" t="s">
        <v>159</v>
      </c>
      <c r="W139" s="258" t="s">
        <v>2360</v>
      </c>
      <c r="X139" s="257"/>
    </row>
    <row r="140" spans="2:65" s="1" customFormat="1" ht="22.9" customHeight="1" x14ac:dyDescent="0.25">
      <c r="B140" s="32"/>
      <c r="C140" s="66" t="s">
        <v>117</v>
      </c>
      <c r="J140" s="135">
        <f>BK140</f>
        <v>0</v>
      </c>
      <c r="L140" s="32"/>
      <c r="M140" s="64"/>
      <c r="N140" s="56"/>
      <c r="O140" s="56"/>
      <c r="P140" s="136">
        <f>P141+P440+P640+P671</f>
        <v>0</v>
      </c>
      <c r="Q140" s="56"/>
      <c r="R140" s="136">
        <f>R141+R440+R640+R671</f>
        <v>28.935791390000002</v>
      </c>
      <c r="S140" s="56"/>
      <c r="T140" s="137">
        <f>T141+T440+T640+T671</f>
        <v>22.402960320000002</v>
      </c>
      <c r="W140" s="233"/>
      <c r="AT140" s="17" t="s">
        <v>71</v>
      </c>
      <c r="AU140" s="17" t="s">
        <v>123</v>
      </c>
      <c r="BK140" s="138">
        <f>BK141+BK440+BK640+BK671</f>
        <v>0</v>
      </c>
    </row>
    <row r="141" spans="2:65" s="11" customFormat="1" ht="25.9" customHeight="1" x14ac:dyDescent="0.2">
      <c r="B141" s="139"/>
      <c r="D141" s="140" t="s">
        <v>71</v>
      </c>
      <c r="E141" s="141" t="s">
        <v>160</v>
      </c>
      <c r="F141" s="141" t="s">
        <v>161</v>
      </c>
      <c r="I141" s="142"/>
      <c r="J141" s="143">
        <f>BK141</f>
        <v>0</v>
      </c>
      <c r="L141" s="139"/>
      <c r="M141" s="144"/>
      <c r="P141" s="145">
        <f>P142+P345+P438</f>
        <v>0</v>
      </c>
      <c r="R141" s="145">
        <f>R142+R345+R438</f>
        <v>28.750590980000002</v>
      </c>
      <c r="T141" s="146">
        <f>T142+T345+T438</f>
        <v>22.124180320000001</v>
      </c>
      <c r="W141" s="238"/>
      <c r="AR141" s="140" t="s">
        <v>87</v>
      </c>
      <c r="AT141" s="147" t="s">
        <v>71</v>
      </c>
      <c r="AU141" s="147" t="s">
        <v>72</v>
      </c>
      <c r="AY141" s="140" t="s">
        <v>162</v>
      </c>
      <c r="BK141" s="148">
        <f>BK142+BK345+BK438</f>
        <v>0</v>
      </c>
    </row>
    <row r="142" spans="2:65" s="11" customFormat="1" ht="22.9" customHeight="1" x14ac:dyDescent="0.2">
      <c r="B142" s="139"/>
      <c r="D142" s="140" t="s">
        <v>71</v>
      </c>
      <c r="E142" s="149" t="s">
        <v>93</v>
      </c>
      <c r="F142" s="149" t="s">
        <v>163</v>
      </c>
      <c r="I142" s="142"/>
      <c r="J142" s="150">
        <f>BK142</f>
        <v>0</v>
      </c>
      <c r="L142" s="139"/>
      <c r="M142" s="144"/>
      <c r="P142" s="145">
        <f>SUM(P143:P344)</f>
        <v>0</v>
      </c>
      <c r="R142" s="145">
        <f>SUM(R143:R344)</f>
        <v>23.105259500000003</v>
      </c>
      <c r="T142" s="146">
        <f>SUM(T143:T344)</f>
        <v>0</v>
      </c>
      <c r="W142" s="247"/>
      <c r="AR142" s="140" t="s">
        <v>77</v>
      </c>
      <c r="AT142" s="147" t="s">
        <v>71</v>
      </c>
      <c r="AU142" s="147" t="s">
        <v>77</v>
      </c>
      <c r="AY142" s="140" t="s">
        <v>162</v>
      </c>
      <c r="BK142" s="148">
        <f>SUM(BK143:BK344)</f>
        <v>0</v>
      </c>
    </row>
    <row r="143" spans="2:65" s="1" customFormat="1" ht="24.2" customHeight="1" x14ac:dyDescent="0.2">
      <c r="B143" s="121"/>
      <c r="C143" s="151" t="s">
        <v>77</v>
      </c>
      <c r="D143" s="151" t="s">
        <v>164</v>
      </c>
      <c r="E143" s="152" t="s">
        <v>165</v>
      </c>
      <c r="F143" s="153" t="s">
        <v>166</v>
      </c>
      <c r="G143" s="154" t="s">
        <v>167</v>
      </c>
      <c r="H143" s="155">
        <v>20.399999999999999</v>
      </c>
      <c r="I143" s="156"/>
      <c r="J143" s="157">
        <f>ROUND(I143*H143,2)</f>
        <v>0</v>
      </c>
      <c r="K143" s="158"/>
      <c r="L143" s="32"/>
      <c r="M143" s="159" t="s">
        <v>1</v>
      </c>
      <c r="N143" s="120" t="s">
        <v>38</v>
      </c>
      <c r="P143" s="160">
        <f>O143*H143</f>
        <v>0</v>
      </c>
      <c r="Q143" s="160">
        <v>1.9000000000000004E-4</v>
      </c>
      <c r="R143" s="160">
        <f>Q143*H143</f>
        <v>3.8760000000000005E-3</v>
      </c>
      <c r="S143" s="160">
        <v>0</v>
      </c>
      <c r="T143" s="161">
        <f>S143*H143</f>
        <v>0</v>
      </c>
      <c r="W143" s="245"/>
      <c r="AR143" s="162" t="s">
        <v>87</v>
      </c>
      <c r="AT143" s="162" t="s">
        <v>164</v>
      </c>
      <c r="AU143" s="162" t="s">
        <v>81</v>
      </c>
      <c r="AY143" s="17" t="s">
        <v>162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81</v>
      </c>
      <c r="BK143" s="163">
        <f>ROUND(I143*H143,2)</f>
        <v>0</v>
      </c>
      <c r="BL143" s="17" t="s">
        <v>87</v>
      </c>
      <c r="BM143" s="162" t="s">
        <v>1548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1549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1550</v>
      </c>
      <c r="H145" s="174">
        <v>3.12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1551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1552</v>
      </c>
      <c r="H147" s="174">
        <v>6.48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1553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968</v>
      </c>
      <c r="H149" s="174">
        <v>6.48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1554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1555</v>
      </c>
      <c r="H151" s="174">
        <v>4.32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4" customFormat="1" x14ac:dyDescent="0.2">
      <c r="B152" s="178"/>
      <c r="D152" s="165" t="s">
        <v>169</v>
      </c>
      <c r="E152" s="179" t="s">
        <v>1</v>
      </c>
      <c r="F152" s="180" t="s">
        <v>174</v>
      </c>
      <c r="H152" s="181">
        <v>20.399999999999999</v>
      </c>
      <c r="I152" s="182"/>
      <c r="L152" s="178"/>
      <c r="M152" s="183"/>
      <c r="T152" s="184"/>
      <c r="W152" s="242"/>
      <c r="AT152" s="179" t="s">
        <v>169</v>
      </c>
      <c r="AU152" s="179" t="s">
        <v>81</v>
      </c>
      <c r="AV152" s="14" t="s">
        <v>87</v>
      </c>
      <c r="AW152" s="14" t="s">
        <v>29</v>
      </c>
      <c r="AX152" s="14" t="s">
        <v>77</v>
      </c>
      <c r="AY152" s="179" t="s">
        <v>162</v>
      </c>
    </row>
    <row r="153" spans="2:65" s="1" customFormat="1" ht="24.2" customHeight="1" x14ac:dyDescent="0.2">
      <c r="B153" s="121"/>
      <c r="C153" s="151" t="s">
        <v>81</v>
      </c>
      <c r="D153" s="151" t="s">
        <v>164</v>
      </c>
      <c r="E153" s="152" t="s">
        <v>175</v>
      </c>
      <c r="F153" s="153" t="s">
        <v>176</v>
      </c>
      <c r="G153" s="154" t="s">
        <v>177</v>
      </c>
      <c r="H153" s="155">
        <v>68.599999999999994</v>
      </c>
      <c r="I153" s="156"/>
      <c r="J153" s="157">
        <f>ROUND(I153*H153,2)</f>
        <v>0</v>
      </c>
      <c r="K153" s="158"/>
      <c r="L153" s="32"/>
      <c r="M153" s="159" t="s">
        <v>1</v>
      </c>
      <c r="N153" s="120" t="s">
        <v>38</v>
      </c>
      <c r="P153" s="160">
        <f>O153*H153</f>
        <v>0</v>
      </c>
      <c r="Q153" s="160">
        <v>2.8000000000000004E-3</v>
      </c>
      <c r="R153" s="160">
        <f>Q153*H153</f>
        <v>0.19208</v>
      </c>
      <c r="S153" s="160">
        <v>0</v>
      </c>
      <c r="T153" s="161">
        <f>S153*H153</f>
        <v>0</v>
      </c>
      <c r="W153" s="245"/>
      <c r="AR153" s="162" t="s">
        <v>87</v>
      </c>
      <c r="AT153" s="162" t="s">
        <v>164</v>
      </c>
      <c r="AU153" s="162" t="s">
        <v>81</v>
      </c>
      <c r="AY153" s="17" t="s">
        <v>162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81</v>
      </c>
      <c r="BK153" s="163">
        <f>ROUND(I153*H153,2)</f>
        <v>0</v>
      </c>
      <c r="BL153" s="17" t="s">
        <v>87</v>
      </c>
      <c r="BM153" s="162" t="s">
        <v>1556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705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2" customFormat="1" x14ac:dyDescent="0.2">
      <c r="B155" s="164"/>
      <c r="D155" s="165" t="s">
        <v>169</v>
      </c>
      <c r="E155" s="166" t="s">
        <v>1</v>
      </c>
      <c r="F155" s="167" t="s">
        <v>1549</v>
      </c>
      <c r="H155" s="166" t="s">
        <v>1</v>
      </c>
      <c r="I155" s="168"/>
      <c r="L155" s="164"/>
      <c r="M155" s="169"/>
      <c r="T155" s="170"/>
      <c r="W155" s="239"/>
      <c r="AT155" s="166" t="s">
        <v>169</v>
      </c>
      <c r="AU155" s="166" t="s">
        <v>81</v>
      </c>
      <c r="AV155" s="12" t="s">
        <v>77</v>
      </c>
      <c r="AW155" s="12" t="s">
        <v>29</v>
      </c>
      <c r="AX155" s="12" t="s">
        <v>72</v>
      </c>
      <c r="AY155" s="166" t="s">
        <v>162</v>
      </c>
    </row>
    <row r="156" spans="2:65" s="13" customFormat="1" x14ac:dyDescent="0.2">
      <c r="B156" s="171"/>
      <c r="D156" s="165" t="s">
        <v>169</v>
      </c>
      <c r="E156" s="172" t="s">
        <v>1</v>
      </c>
      <c r="F156" s="173" t="s">
        <v>1557</v>
      </c>
      <c r="H156" s="174">
        <v>12.2</v>
      </c>
      <c r="I156" s="175"/>
      <c r="L156" s="171"/>
      <c r="M156" s="176"/>
      <c r="T156" s="177"/>
      <c r="W156" s="240"/>
      <c r="AT156" s="172" t="s">
        <v>169</v>
      </c>
      <c r="AU156" s="172" t="s">
        <v>81</v>
      </c>
      <c r="AV156" s="13" t="s">
        <v>81</v>
      </c>
      <c r="AW156" s="13" t="s">
        <v>29</v>
      </c>
      <c r="AX156" s="13" t="s">
        <v>72</v>
      </c>
      <c r="AY156" s="172" t="s">
        <v>162</v>
      </c>
    </row>
    <row r="157" spans="2:65" s="12" customFormat="1" x14ac:dyDescent="0.2">
      <c r="B157" s="164"/>
      <c r="D157" s="165" t="s">
        <v>169</v>
      </c>
      <c r="E157" s="166" t="s">
        <v>1</v>
      </c>
      <c r="F157" s="167" t="s">
        <v>1551</v>
      </c>
      <c r="H157" s="166" t="s">
        <v>1</v>
      </c>
      <c r="I157" s="168"/>
      <c r="L157" s="164"/>
      <c r="M157" s="169"/>
      <c r="T157" s="170"/>
      <c r="W157" s="239"/>
      <c r="AT157" s="166" t="s">
        <v>169</v>
      </c>
      <c r="AU157" s="166" t="s">
        <v>81</v>
      </c>
      <c r="AV157" s="12" t="s">
        <v>77</v>
      </c>
      <c r="AW157" s="12" t="s">
        <v>29</v>
      </c>
      <c r="AX157" s="12" t="s">
        <v>72</v>
      </c>
      <c r="AY157" s="166" t="s">
        <v>162</v>
      </c>
    </row>
    <row r="158" spans="2:65" s="13" customFormat="1" x14ac:dyDescent="0.2">
      <c r="B158" s="171"/>
      <c r="D158" s="165" t="s">
        <v>169</v>
      </c>
      <c r="E158" s="172" t="s">
        <v>1</v>
      </c>
      <c r="F158" s="173" t="s">
        <v>1558</v>
      </c>
      <c r="H158" s="174">
        <v>18</v>
      </c>
      <c r="I158" s="175"/>
      <c r="L158" s="171"/>
      <c r="M158" s="176"/>
      <c r="T158" s="177"/>
      <c r="W158" s="240"/>
      <c r="AT158" s="172" t="s">
        <v>169</v>
      </c>
      <c r="AU158" s="172" t="s">
        <v>81</v>
      </c>
      <c r="AV158" s="13" t="s">
        <v>81</v>
      </c>
      <c r="AW158" s="13" t="s">
        <v>29</v>
      </c>
      <c r="AX158" s="13" t="s">
        <v>72</v>
      </c>
      <c r="AY158" s="172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1553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990</v>
      </c>
      <c r="H160" s="174">
        <v>14.4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65" s="12" customFormat="1" x14ac:dyDescent="0.2">
      <c r="B161" s="164"/>
      <c r="D161" s="165" t="s">
        <v>169</v>
      </c>
      <c r="E161" s="166" t="s">
        <v>1</v>
      </c>
      <c r="F161" s="167" t="s">
        <v>1554</v>
      </c>
      <c r="H161" s="166" t="s">
        <v>1</v>
      </c>
      <c r="I161" s="168"/>
      <c r="L161" s="164"/>
      <c r="M161" s="169"/>
      <c r="T161" s="170"/>
      <c r="W161" s="239"/>
      <c r="AT161" s="166" t="s">
        <v>169</v>
      </c>
      <c r="AU161" s="166" t="s">
        <v>81</v>
      </c>
      <c r="AV161" s="12" t="s">
        <v>77</v>
      </c>
      <c r="AW161" s="12" t="s">
        <v>29</v>
      </c>
      <c r="AX161" s="12" t="s">
        <v>72</v>
      </c>
      <c r="AY161" s="166" t="s">
        <v>162</v>
      </c>
    </row>
    <row r="162" spans="2:65" s="13" customFormat="1" x14ac:dyDescent="0.2">
      <c r="B162" s="171"/>
      <c r="D162" s="165" t="s">
        <v>169</v>
      </c>
      <c r="E162" s="172" t="s">
        <v>1</v>
      </c>
      <c r="F162" s="173" t="s">
        <v>1559</v>
      </c>
      <c r="H162" s="174">
        <v>24</v>
      </c>
      <c r="I162" s="175"/>
      <c r="L162" s="171"/>
      <c r="M162" s="176"/>
      <c r="T162" s="177"/>
      <c r="W162" s="240"/>
      <c r="AT162" s="172" t="s">
        <v>169</v>
      </c>
      <c r="AU162" s="172" t="s">
        <v>81</v>
      </c>
      <c r="AV162" s="13" t="s">
        <v>81</v>
      </c>
      <c r="AW162" s="13" t="s">
        <v>29</v>
      </c>
      <c r="AX162" s="13" t="s">
        <v>72</v>
      </c>
      <c r="AY162" s="172" t="s">
        <v>162</v>
      </c>
    </row>
    <row r="163" spans="2:65" s="14" customFormat="1" x14ac:dyDescent="0.2">
      <c r="B163" s="178"/>
      <c r="D163" s="165" t="s">
        <v>169</v>
      </c>
      <c r="E163" s="179" t="s">
        <v>1</v>
      </c>
      <c r="F163" s="180" t="s">
        <v>174</v>
      </c>
      <c r="H163" s="181">
        <v>68.599999999999994</v>
      </c>
      <c r="I163" s="182"/>
      <c r="L163" s="178"/>
      <c r="M163" s="183"/>
      <c r="T163" s="184"/>
      <c r="W163" s="248"/>
      <c r="AT163" s="179" t="s">
        <v>169</v>
      </c>
      <c r="AU163" s="179" t="s">
        <v>81</v>
      </c>
      <c r="AV163" s="14" t="s">
        <v>87</v>
      </c>
      <c r="AW163" s="14" t="s">
        <v>29</v>
      </c>
      <c r="AX163" s="14" t="s">
        <v>77</v>
      </c>
      <c r="AY163" s="179" t="s">
        <v>162</v>
      </c>
    </row>
    <row r="164" spans="2:65" s="1" customFormat="1" ht="24.2" customHeight="1" x14ac:dyDescent="0.2">
      <c r="B164" s="121"/>
      <c r="C164" s="151" t="s">
        <v>84</v>
      </c>
      <c r="D164" s="151" t="s">
        <v>164</v>
      </c>
      <c r="E164" s="152" t="s">
        <v>182</v>
      </c>
      <c r="F164" s="153" t="s">
        <v>183</v>
      </c>
      <c r="G164" s="154" t="s">
        <v>167</v>
      </c>
      <c r="H164" s="155">
        <v>10.433</v>
      </c>
      <c r="I164" s="156"/>
      <c r="J164" s="157">
        <f>ROUND(I164*H164,2)</f>
        <v>0</v>
      </c>
      <c r="K164" s="158"/>
      <c r="L164" s="32"/>
      <c r="M164" s="159" t="s">
        <v>1</v>
      </c>
      <c r="N164" s="120" t="s">
        <v>38</v>
      </c>
      <c r="P164" s="160">
        <f>O164*H164</f>
        <v>0</v>
      </c>
      <c r="Q164" s="160">
        <v>3.5869999999999999E-2</v>
      </c>
      <c r="R164" s="160">
        <f>Q164*H164</f>
        <v>0.37423171</v>
      </c>
      <c r="S164" s="160">
        <v>0</v>
      </c>
      <c r="T164" s="161">
        <f>S164*H164</f>
        <v>0</v>
      </c>
      <c r="W164" s="245"/>
      <c r="AR164" s="162" t="s">
        <v>87</v>
      </c>
      <c r="AT164" s="162" t="s">
        <v>164</v>
      </c>
      <c r="AU164" s="162" t="s">
        <v>81</v>
      </c>
      <c r="AY164" s="17" t="s">
        <v>162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81</v>
      </c>
      <c r="BK164" s="163">
        <f>ROUND(I164*H164,2)</f>
        <v>0</v>
      </c>
      <c r="BL164" s="17" t="s">
        <v>87</v>
      </c>
      <c r="BM164" s="162" t="s">
        <v>1560</v>
      </c>
    </row>
    <row r="165" spans="2:65" s="12" customFormat="1" x14ac:dyDescent="0.2">
      <c r="B165" s="164"/>
      <c r="D165" s="165" t="s">
        <v>169</v>
      </c>
      <c r="E165" s="166" t="s">
        <v>1</v>
      </c>
      <c r="F165" s="167" t="s">
        <v>1549</v>
      </c>
      <c r="H165" s="166" t="s">
        <v>1</v>
      </c>
      <c r="I165" s="168"/>
      <c r="L165" s="164"/>
      <c r="M165" s="169"/>
      <c r="T165" s="170"/>
      <c r="W165" s="239"/>
      <c r="AT165" s="166" t="s">
        <v>169</v>
      </c>
      <c r="AU165" s="166" t="s">
        <v>81</v>
      </c>
      <c r="AV165" s="12" t="s">
        <v>77</v>
      </c>
      <c r="AW165" s="12" t="s">
        <v>29</v>
      </c>
      <c r="AX165" s="12" t="s">
        <v>72</v>
      </c>
      <c r="AY165" s="166" t="s">
        <v>162</v>
      </c>
    </row>
    <row r="166" spans="2:65" s="13" customFormat="1" x14ac:dyDescent="0.2">
      <c r="B166" s="171"/>
      <c r="D166" s="165" t="s">
        <v>169</v>
      </c>
      <c r="E166" s="172" t="s">
        <v>1</v>
      </c>
      <c r="F166" s="173" t="s">
        <v>1561</v>
      </c>
      <c r="H166" s="174">
        <v>0.999</v>
      </c>
      <c r="I166" s="175"/>
      <c r="L166" s="171"/>
      <c r="M166" s="176"/>
      <c r="T166" s="177"/>
      <c r="W166" s="240"/>
      <c r="AT166" s="172" t="s">
        <v>169</v>
      </c>
      <c r="AU166" s="172" t="s">
        <v>81</v>
      </c>
      <c r="AV166" s="13" t="s">
        <v>81</v>
      </c>
      <c r="AW166" s="13" t="s">
        <v>29</v>
      </c>
      <c r="AX166" s="13" t="s">
        <v>72</v>
      </c>
      <c r="AY166" s="172" t="s">
        <v>162</v>
      </c>
    </row>
    <row r="167" spans="2:65" s="12" customFormat="1" x14ac:dyDescent="0.2">
      <c r="B167" s="164"/>
      <c r="D167" s="165" t="s">
        <v>169</v>
      </c>
      <c r="E167" s="166" t="s">
        <v>1</v>
      </c>
      <c r="F167" s="167" t="s">
        <v>1551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65" s="13" customFormat="1" x14ac:dyDescent="0.2">
      <c r="B168" s="171"/>
      <c r="D168" s="165" t="s">
        <v>169</v>
      </c>
      <c r="E168" s="172" t="s">
        <v>1</v>
      </c>
      <c r="F168" s="173" t="s">
        <v>1562</v>
      </c>
      <c r="H168" s="174">
        <v>2.952</v>
      </c>
      <c r="I168" s="175"/>
      <c r="L168" s="171"/>
      <c r="M168" s="176"/>
      <c r="T168" s="177"/>
      <c r="W168" s="240"/>
      <c r="AT168" s="172" t="s">
        <v>169</v>
      </c>
      <c r="AU168" s="172" t="s">
        <v>81</v>
      </c>
      <c r="AV168" s="13" t="s">
        <v>81</v>
      </c>
      <c r="AW168" s="13" t="s">
        <v>29</v>
      </c>
      <c r="AX168" s="13" t="s">
        <v>72</v>
      </c>
      <c r="AY168" s="172" t="s">
        <v>162</v>
      </c>
    </row>
    <row r="169" spans="2:65" s="12" customFormat="1" x14ac:dyDescent="0.2">
      <c r="B169" s="164"/>
      <c r="D169" s="165" t="s">
        <v>169</v>
      </c>
      <c r="E169" s="166" t="s">
        <v>1</v>
      </c>
      <c r="F169" s="167" t="s">
        <v>1553</v>
      </c>
      <c r="H169" s="166" t="s">
        <v>1</v>
      </c>
      <c r="I169" s="168"/>
      <c r="L169" s="164"/>
      <c r="M169" s="169"/>
      <c r="T169" s="170"/>
      <c r="W169" s="239"/>
      <c r="AT169" s="166" t="s">
        <v>169</v>
      </c>
      <c r="AU169" s="166" t="s">
        <v>81</v>
      </c>
      <c r="AV169" s="12" t="s">
        <v>77</v>
      </c>
      <c r="AW169" s="12" t="s">
        <v>29</v>
      </c>
      <c r="AX169" s="12" t="s">
        <v>72</v>
      </c>
      <c r="AY169" s="166" t="s">
        <v>162</v>
      </c>
    </row>
    <row r="170" spans="2:65" s="13" customFormat="1" x14ac:dyDescent="0.2">
      <c r="B170" s="171"/>
      <c r="D170" s="165" t="s">
        <v>169</v>
      </c>
      <c r="E170" s="172" t="s">
        <v>1</v>
      </c>
      <c r="F170" s="173" t="s">
        <v>1563</v>
      </c>
      <c r="H170" s="174">
        <v>2.214</v>
      </c>
      <c r="I170" s="175"/>
      <c r="L170" s="171"/>
      <c r="M170" s="176"/>
      <c r="T170" s="177"/>
      <c r="W170" s="240"/>
      <c r="AT170" s="172" t="s">
        <v>169</v>
      </c>
      <c r="AU170" s="172" t="s">
        <v>81</v>
      </c>
      <c r="AV170" s="13" t="s">
        <v>81</v>
      </c>
      <c r="AW170" s="13" t="s">
        <v>29</v>
      </c>
      <c r="AX170" s="13" t="s">
        <v>72</v>
      </c>
      <c r="AY170" s="172" t="s">
        <v>162</v>
      </c>
    </row>
    <row r="171" spans="2:65" s="12" customFormat="1" x14ac:dyDescent="0.2">
      <c r="B171" s="164"/>
      <c r="D171" s="165" t="s">
        <v>169</v>
      </c>
      <c r="E171" s="166" t="s">
        <v>1</v>
      </c>
      <c r="F171" s="167" t="s">
        <v>1554</v>
      </c>
      <c r="H171" s="166" t="s">
        <v>1</v>
      </c>
      <c r="I171" s="168"/>
      <c r="L171" s="164"/>
      <c r="M171" s="169"/>
      <c r="T171" s="170"/>
      <c r="W171" s="239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65" s="13" customFormat="1" x14ac:dyDescent="0.2">
      <c r="B172" s="171"/>
      <c r="D172" s="165" t="s">
        <v>169</v>
      </c>
      <c r="E172" s="172" t="s">
        <v>1</v>
      </c>
      <c r="F172" s="173" t="s">
        <v>1564</v>
      </c>
      <c r="H172" s="174">
        <v>2.2679999999999998</v>
      </c>
      <c r="I172" s="175"/>
      <c r="L172" s="171"/>
      <c r="M172" s="176"/>
      <c r="T172" s="177"/>
      <c r="W172" s="240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65" s="15" customFormat="1" x14ac:dyDescent="0.2">
      <c r="B173" s="185"/>
      <c r="D173" s="165" t="s">
        <v>169</v>
      </c>
      <c r="E173" s="186" t="s">
        <v>1</v>
      </c>
      <c r="F173" s="187" t="s">
        <v>187</v>
      </c>
      <c r="H173" s="188">
        <v>8.4329999999999998</v>
      </c>
      <c r="I173" s="189"/>
      <c r="L173" s="185"/>
      <c r="M173" s="190"/>
      <c r="T173" s="191"/>
      <c r="W173" s="241"/>
      <c r="AT173" s="186" t="s">
        <v>169</v>
      </c>
      <c r="AU173" s="186" t="s">
        <v>81</v>
      </c>
      <c r="AV173" s="15" t="s">
        <v>84</v>
      </c>
      <c r="AW173" s="15" t="s">
        <v>29</v>
      </c>
      <c r="AX173" s="15" t="s">
        <v>72</v>
      </c>
      <c r="AY173" s="186" t="s">
        <v>162</v>
      </c>
    </row>
    <row r="174" spans="2:65" s="12" customFormat="1" ht="33.75" x14ac:dyDescent="0.2">
      <c r="B174" s="164"/>
      <c r="D174" s="165" t="s">
        <v>169</v>
      </c>
      <c r="E174" s="166" t="s">
        <v>1</v>
      </c>
      <c r="F174" s="167" t="s">
        <v>188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65" s="12" customFormat="1" x14ac:dyDescent="0.2">
      <c r="B175" s="164"/>
      <c r="D175" s="165" t="s">
        <v>169</v>
      </c>
      <c r="E175" s="166" t="s">
        <v>1</v>
      </c>
      <c r="F175" s="167" t="s">
        <v>189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65" s="13" customFormat="1" x14ac:dyDescent="0.2">
      <c r="B176" s="171"/>
      <c r="D176" s="165" t="s">
        <v>169</v>
      </c>
      <c r="E176" s="172" t="s">
        <v>1</v>
      </c>
      <c r="F176" s="173" t="s">
        <v>1565</v>
      </c>
      <c r="H176" s="174">
        <v>2</v>
      </c>
      <c r="I176" s="175"/>
      <c r="L176" s="171"/>
      <c r="M176" s="176"/>
      <c r="T176" s="177"/>
      <c r="W176" s="240"/>
      <c r="AT176" s="172" t="s">
        <v>169</v>
      </c>
      <c r="AU176" s="172" t="s">
        <v>81</v>
      </c>
      <c r="AV176" s="13" t="s">
        <v>81</v>
      </c>
      <c r="AW176" s="13" t="s">
        <v>29</v>
      </c>
      <c r="AX176" s="13" t="s">
        <v>72</v>
      </c>
      <c r="AY176" s="172" t="s">
        <v>162</v>
      </c>
    </row>
    <row r="177" spans="2:65" s="15" customFormat="1" x14ac:dyDescent="0.2">
      <c r="B177" s="185"/>
      <c r="D177" s="165" t="s">
        <v>169</v>
      </c>
      <c r="E177" s="186" t="s">
        <v>1</v>
      </c>
      <c r="F177" s="187" t="s">
        <v>187</v>
      </c>
      <c r="H177" s="188">
        <v>2</v>
      </c>
      <c r="I177" s="189"/>
      <c r="L177" s="185"/>
      <c r="M177" s="190"/>
      <c r="T177" s="191"/>
      <c r="W177" s="241"/>
      <c r="AT177" s="186" t="s">
        <v>169</v>
      </c>
      <c r="AU177" s="186" t="s">
        <v>81</v>
      </c>
      <c r="AV177" s="15" t="s">
        <v>84</v>
      </c>
      <c r="AW177" s="15" t="s">
        <v>29</v>
      </c>
      <c r="AX177" s="15" t="s">
        <v>72</v>
      </c>
      <c r="AY177" s="186" t="s">
        <v>162</v>
      </c>
    </row>
    <row r="178" spans="2:65" s="14" customFormat="1" x14ac:dyDescent="0.2">
      <c r="B178" s="178"/>
      <c r="D178" s="165" t="s">
        <v>169</v>
      </c>
      <c r="E178" s="179" t="s">
        <v>1</v>
      </c>
      <c r="F178" s="180" t="s">
        <v>174</v>
      </c>
      <c r="H178" s="181">
        <v>10.433</v>
      </c>
      <c r="I178" s="182"/>
      <c r="L178" s="178"/>
      <c r="M178" s="183"/>
      <c r="T178" s="184"/>
      <c r="W178" s="242"/>
      <c r="AT178" s="179" t="s">
        <v>169</v>
      </c>
      <c r="AU178" s="179" t="s">
        <v>81</v>
      </c>
      <c r="AV178" s="14" t="s">
        <v>87</v>
      </c>
      <c r="AW178" s="14" t="s">
        <v>29</v>
      </c>
      <c r="AX178" s="14" t="s">
        <v>77</v>
      </c>
      <c r="AY178" s="179" t="s">
        <v>162</v>
      </c>
    </row>
    <row r="179" spans="2:65" s="12" customFormat="1" ht="22.5" x14ac:dyDescent="0.2">
      <c r="B179" s="164"/>
      <c r="D179" s="165" t="s">
        <v>169</v>
      </c>
      <c r="E179" s="166" t="s">
        <v>1</v>
      </c>
      <c r="F179" s="167" t="s">
        <v>191</v>
      </c>
      <c r="H179" s="166" t="s">
        <v>1</v>
      </c>
      <c r="I179" s="168"/>
      <c r="L179" s="164"/>
      <c r="M179" s="169"/>
      <c r="T179" s="170"/>
      <c r="W179" s="239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" customFormat="1" ht="62.65" customHeight="1" x14ac:dyDescent="0.2">
      <c r="B180" s="121"/>
      <c r="C180" s="151" t="s">
        <v>87</v>
      </c>
      <c r="D180" s="151" t="s">
        <v>164</v>
      </c>
      <c r="E180" s="152" t="s">
        <v>192</v>
      </c>
      <c r="F180" s="153" t="s">
        <v>193</v>
      </c>
      <c r="G180" s="154" t="s">
        <v>167</v>
      </c>
      <c r="H180" s="155">
        <v>19.344999999999999</v>
      </c>
      <c r="I180" s="156"/>
      <c r="J180" s="157">
        <f>ROUND(I180*H180,2)</f>
        <v>0</v>
      </c>
      <c r="K180" s="158"/>
      <c r="L180" s="32"/>
      <c r="M180" s="159" t="s">
        <v>1</v>
      </c>
      <c r="N180" s="120" t="s">
        <v>38</v>
      </c>
      <c r="P180" s="160">
        <f>O180*H180</f>
        <v>0</v>
      </c>
      <c r="Q180" s="160">
        <v>1.6500000000000001E-2</v>
      </c>
      <c r="R180" s="160">
        <f>Q180*H180</f>
        <v>0.31919249999999999</v>
      </c>
      <c r="S180" s="160">
        <v>0</v>
      </c>
      <c r="T180" s="161">
        <f>S180*H180</f>
        <v>0</v>
      </c>
      <c r="W180" s="251"/>
      <c r="AR180" s="162" t="s">
        <v>87</v>
      </c>
      <c r="AT180" s="162" t="s">
        <v>164</v>
      </c>
      <c r="AU180" s="162" t="s">
        <v>81</v>
      </c>
      <c r="AY180" s="17" t="s">
        <v>162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7" t="s">
        <v>81</v>
      </c>
      <c r="BK180" s="163">
        <f>ROUND(I180*H180,2)</f>
        <v>0</v>
      </c>
      <c r="BL180" s="17" t="s">
        <v>87</v>
      </c>
      <c r="BM180" s="162" t="s">
        <v>1566</v>
      </c>
    </row>
    <row r="181" spans="2:65" s="13" customFormat="1" x14ac:dyDescent="0.2">
      <c r="B181" s="171"/>
      <c r="D181" s="165" t="s">
        <v>169</v>
      </c>
      <c r="E181" s="172" t="s">
        <v>1</v>
      </c>
      <c r="F181" s="173" t="s">
        <v>195</v>
      </c>
      <c r="H181" s="174">
        <v>19.344999999999999</v>
      </c>
      <c r="I181" s="175"/>
      <c r="L181" s="171"/>
      <c r="M181" s="176"/>
      <c r="T181" s="177"/>
      <c r="W181" s="246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65" s="14" customFormat="1" x14ac:dyDescent="0.2">
      <c r="B182" s="178"/>
      <c r="D182" s="165" t="s">
        <v>169</v>
      </c>
      <c r="E182" s="179" t="s">
        <v>1</v>
      </c>
      <c r="F182" s="180" t="s">
        <v>174</v>
      </c>
      <c r="H182" s="181">
        <v>19.344999999999999</v>
      </c>
      <c r="I182" s="182"/>
      <c r="L182" s="178"/>
      <c r="M182" s="183"/>
      <c r="T182" s="184"/>
      <c r="W182" s="242"/>
      <c r="AT182" s="179" t="s">
        <v>169</v>
      </c>
      <c r="AU182" s="179" t="s">
        <v>81</v>
      </c>
      <c r="AV182" s="14" t="s">
        <v>87</v>
      </c>
      <c r="AW182" s="14" t="s">
        <v>29</v>
      </c>
      <c r="AX182" s="14" t="s">
        <v>77</v>
      </c>
      <c r="AY182" s="179" t="s">
        <v>162</v>
      </c>
    </row>
    <row r="183" spans="2:65" s="1" customFormat="1" ht="62.65" customHeight="1" x14ac:dyDescent="0.2">
      <c r="B183" s="121"/>
      <c r="C183" s="151" t="s">
        <v>90</v>
      </c>
      <c r="D183" s="151" t="s">
        <v>164</v>
      </c>
      <c r="E183" s="152" t="s">
        <v>196</v>
      </c>
      <c r="F183" s="153" t="s">
        <v>197</v>
      </c>
      <c r="G183" s="154" t="s">
        <v>167</v>
      </c>
      <c r="H183" s="155">
        <v>7.2539999999999987</v>
      </c>
      <c r="I183" s="156"/>
      <c r="J183" s="157">
        <f>ROUND(I183*H183,2)</f>
        <v>0</v>
      </c>
      <c r="K183" s="158"/>
      <c r="L183" s="32"/>
      <c r="M183" s="159" t="s">
        <v>1</v>
      </c>
      <c r="N183" s="120" t="s">
        <v>38</v>
      </c>
      <c r="P183" s="160">
        <f>O183*H183</f>
        <v>0</v>
      </c>
      <c r="Q183" s="160">
        <v>3.3000000000000002E-2</v>
      </c>
      <c r="R183" s="160">
        <f>Q183*H183</f>
        <v>0.23938199999999996</v>
      </c>
      <c r="S183" s="160">
        <v>0</v>
      </c>
      <c r="T183" s="161">
        <f>S183*H183</f>
        <v>0</v>
      </c>
      <c r="W183" s="245"/>
      <c r="AR183" s="162" t="s">
        <v>87</v>
      </c>
      <c r="AT183" s="162" t="s">
        <v>164</v>
      </c>
      <c r="AU183" s="162" t="s">
        <v>81</v>
      </c>
      <c r="AY183" s="17" t="s">
        <v>162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81</v>
      </c>
      <c r="BK183" s="163">
        <f>ROUND(I183*H183,2)</f>
        <v>0</v>
      </c>
      <c r="BL183" s="17" t="s">
        <v>87</v>
      </c>
      <c r="BM183" s="162" t="s">
        <v>1567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199</v>
      </c>
      <c r="H184" s="174">
        <v>7.2539999999999987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4" customFormat="1" x14ac:dyDescent="0.2">
      <c r="B185" s="178"/>
      <c r="D185" s="165" t="s">
        <v>169</v>
      </c>
      <c r="E185" s="179" t="s">
        <v>1</v>
      </c>
      <c r="F185" s="180" t="s">
        <v>174</v>
      </c>
      <c r="H185" s="181">
        <v>7.2539999999999987</v>
      </c>
      <c r="I185" s="182"/>
      <c r="L185" s="178"/>
      <c r="M185" s="183"/>
      <c r="T185" s="184"/>
      <c r="W185" s="242"/>
      <c r="AT185" s="179" t="s">
        <v>169</v>
      </c>
      <c r="AU185" s="179" t="s">
        <v>81</v>
      </c>
      <c r="AV185" s="14" t="s">
        <v>87</v>
      </c>
      <c r="AW185" s="14" t="s">
        <v>29</v>
      </c>
      <c r="AX185" s="14" t="s">
        <v>77</v>
      </c>
      <c r="AY185" s="179" t="s">
        <v>162</v>
      </c>
    </row>
    <row r="186" spans="2:65" s="1" customFormat="1" ht="49.15" customHeight="1" x14ac:dyDescent="0.2">
      <c r="B186" s="121"/>
      <c r="C186" s="151" t="s">
        <v>93</v>
      </c>
      <c r="D186" s="151" t="s">
        <v>164</v>
      </c>
      <c r="E186" s="152" t="s">
        <v>200</v>
      </c>
      <c r="F186" s="153" t="s">
        <v>201</v>
      </c>
      <c r="G186" s="154" t="s">
        <v>167</v>
      </c>
      <c r="H186" s="155">
        <v>48.362000000000002</v>
      </c>
      <c r="I186" s="156"/>
      <c r="J186" s="157">
        <f>ROUND(I186*H186,2)</f>
        <v>0</v>
      </c>
      <c r="K186" s="158"/>
      <c r="L186" s="32"/>
      <c r="M186" s="159" t="s">
        <v>1</v>
      </c>
      <c r="N186" s="120" t="s">
        <v>38</v>
      </c>
      <c r="P186" s="160">
        <f>O186*H186</f>
        <v>0</v>
      </c>
      <c r="Q186" s="160">
        <v>3.3000000000000002E-2</v>
      </c>
      <c r="R186" s="160">
        <f>Q186*H186</f>
        <v>1.5959460000000001</v>
      </c>
      <c r="S186" s="160">
        <v>0</v>
      </c>
      <c r="T186" s="161">
        <f>S186*H186</f>
        <v>0</v>
      </c>
      <c r="W186" s="268"/>
      <c r="AR186" s="162" t="s">
        <v>87</v>
      </c>
      <c r="AT186" s="162" t="s">
        <v>164</v>
      </c>
      <c r="AU186" s="162" t="s">
        <v>81</v>
      </c>
      <c r="AY186" s="17" t="s">
        <v>162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7" t="s">
        <v>81</v>
      </c>
      <c r="BK186" s="163">
        <f>ROUND(I186*H186,2)</f>
        <v>0</v>
      </c>
      <c r="BL186" s="17" t="s">
        <v>87</v>
      </c>
      <c r="BM186" s="162" t="s">
        <v>1568</v>
      </c>
    </row>
    <row r="187" spans="2:65" s="13" customFormat="1" x14ac:dyDescent="0.2">
      <c r="B187" s="171"/>
      <c r="D187" s="165" t="s">
        <v>169</v>
      </c>
      <c r="E187" s="172" t="s">
        <v>1</v>
      </c>
      <c r="F187" s="173" t="s">
        <v>103</v>
      </c>
      <c r="H187" s="174">
        <v>48.362000000000002</v>
      </c>
      <c r="I187" s="175"/>
      <c r="L187" s="171"/>
      <c r="M187" s="176"/>
      <c r="T187" s="177"/>
      <c r="W187" s="240"/>
      <c r="AT187" s="172" t="s">
        <v>169</v>
      </c>
      <c r="AU187" s="172" t="s">
        <v>81</v>
      </c>
      <c r="AV187" s="13" t="s">
        <v>81</v>
      </c>
      <c r="AW187" s="13" t="s">
        <v>29</v>
      </c>
      <c r="AX187" s="13" t="s">
        <v>72</v>
      </c>
      <c r="AY187" s="172" t="s">
        <v>162</v>
      </c>
    </row>
    <row r="188" spans="2:65" s="14" customFormat="1" x14ac:dyDescent="0.2">
      <c r="B188" s="178"/>
      <c r="D188" s="165" t="s">
        <v>169</v>
      </c>
      <c r="E188" s="179" t="s">
        <v>1</v>
      </c>
      <c r="F188" s="180" t="s">
        <v>174</v>
      </c>
      <c r="H188" s="181">
        <v>48.362000000000002</v>
      </c>
      <c r="I188" s="182"/>
      <c r="L188" s="178"/>
      <c r="M188" s="183"/>
      <c r="T188" s="184"/>
      <c r="W188" s="248"/>
      <c r="AT188" s="179" t="s">
        <v>169</v>
      </c>
      <c r="AU188" s="179" t="s">
        <v>81</v>
      </c>
      <c r="AV188" s="14" t="s">
        <v>87</v>
      </c>
      <c r="AW188" s="14" t="s">
        <v>29</v>
      </c>
      <c r="AX188" s="14" t="s">
        <v>77</v>
      </c>
      <c r="AY188" s="179" t="s">
        <v>162</v>
      </c>
    </row>
    <row r="189" spans="2:65" s="1" customFormat="1" ht="62.65" customHeight="1" x14ac:dyDescent="0.2">
      <c r="B189" s="121"/>
      <c r="C189" s="151" t="s">
        <v>203</v>
      </c>
      <c r="D189" s="151" t="s">
        <v>164</v>
      </c>
      <c r="E189" s="152" t="s">
        <v>204</v>
      </c>
      <c r="F189" s="153" t="s">
        <v>193</v>
      </c>
      <c r="G189" s="154" t="s">
        <v>167</v>
      </c>
      <c r="H189" s="155">
        <v>105.393</v>
      </c>
      <c r="I189" s="156"/>
      <c r="J189" s="157">
        <f>ROUND(I189*H189,2)</f>
        <v>0</v>
      </c>
      <c r="K189" s="158"/>
      <c r="L189" s="32"/>
      <c r="M189" s="159" t="s">
        <v>1</v>
      </c>
      <c r="N189" s="120" t="s">
        <v>38</v>
      </c>
      <c r="P189" s="160">
        <f>O189*H189</f>
        <v>0</v>
      </c>
      <c r="Q189" s="160">
        <v>1.575E-2</v>
      </c>
      <c r="R189" s="160">
        <f>Q189*H189</f>
        <v>1.6599397499999999</v>
      </c>
      <c r="S189" s="160">
        <v>0</v>
      </c>
      <c r="T189" s="161">
        <f>S189*H189</f>
        <v>0</v>
      </c>
      <c r="W189" s="245"/>
      <c r="AR189" s="162" t="s">
        <v>87</v>
      </c>
      <c r="AT189" s="162" t="s">
        <v>164</v>
      </c>
      <c r="AU189" s="162" t="s">
        <v>81</v>
      </c>
      <c r="AY189" s="17" t="s">
        <v>162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81</v>
      </c>
      <c r="BK189" s="163">
        <f>ROUND(I189*H189,2)</f>
        <v>0</v>
      </c>
      <c r="BL189" s="17" t="s">
        <v>87</v>
      </c>
      <c r="BM189" s="162" t="s">
        <v>1569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209</v>
      </c>
      <c r="H190" s="174">
        <v>4.1890000000000001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206</v>
      </c>
      <c r="H191" s="174">
        <v>98.049000000000007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1570</v>
      </c>
      <c r="H192" s="174">
        <v>3.1549999999999998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4" customFormat="1" x14ac:dyDescent="0.2">
      <c r="B193" s="178"/>
      <c r="D193" s="165" t="s">
        <v>169</v>
      </c>
      <c r="E193" s="179" t="s">
        <v>1</v>
      </c>
      <c r="F193" s="180" t="s">
        <v>174</v>
      </c>
      <c r="H193" s="181">
        <v>105.393</v>
      </c>
      <c r="I193" s="182"/>
      <c r="L193" s="178"/>
      <c r="M193" s="183"/>
      <c r="T193" s="184"/>
      <c r="W193" s="248"/>
      <c r="AT193" s="179" t="s">
        <v>169</v>
      </c>
      <c r="AU193" s="179" t="s">
        <v>81</v>
      </c>
      <c r="AV193" s="14" t="s">
        <v>87</v>
      </c>
      <c r="AW193" s="14" t="s">
        <v>29</v>
      </c>
      <c r="AX193" s="14" t="s">
        <v>77</v>
      </c>
      <c r="AY193" s="179" t="s">
        <v>162</v>
      </c>
    </row>
    <row r="194" spans="2:65" s="1" customFormat="1" ht="62.65" customHeight="1" x14ac:dyDescent="0.2">
      <c r="B194" s="121"/>
      <c r="C194" s="151" t="s">
        <v>210</v>
      </c>
      <c r="D194" s="151" t="s">
        <v>164</v>
      </c>
      <c r="E194" s="152" t="s">
        <v>211</v>
      </c>
      <c r="F194" s="153" t="s">
        <v>212</v>
      </c>
      <c r="G194" s="154" t="s">
        <v>167</v>
      </c>
      <c r="H194" s="155">
        <v>39.521999999999998</v>
      </c>
      <c r="I194" s="156"/>
      <c r="J194" s="157">
        <f>ROUND(I194*H194,2)</f>
        <v>0</v>
      </c>
      <c r="K194" s="158"/>
      <c r="L194" s="32"/>
      <c r="M194" s="159" t="s">
        <v>1</v>
      </c>
      <c r="N194" s="120" t="s">
        <v>38</v>
      </c>
      <c r="P194" s="160">
        <f>O194*H194</f>
        <v>0</v>
      </c>
      <c r="Q194" s="160">
        <v>3.15E-2</v>
      </c>
      <c r="R194" s="160">
        <f>Q194*H194</f>
        <v>1.2449429999999999</v>
      </c>
      <c r="S194" s="160">
        <v>0</v>
      </c>
      <c r="T194" s="161">
        <f>S194*H194</f>
        <v>0</v>
      </c>
      <c r="W194" s="245"/>
      <c r="AR194" s="162" t="s">
        <v>87</v>
      </c>
      <c r="AT194" s="162" t="s">
        <v>164</v>
      </c>
      <c r="AU194" s="162" t="s">
        <v>81</v>
      </c>
      <c r="AY194" s="17" t="s">
        <v>162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81</v>
      </c>
      <c r="BK194" s="163">
        <f>ROUND(I194*H194,2)</f>
        <v>0</v>
      </c>
      <c r="BL194" s="17" t="s">
        <v>87</v>
      </c>
      <c r="BM194" s="162" t="s">
        <v>1571</v>
      </c>
    </row>
    <row r="195" spans="2:65" s="13" customFormat="1" x14ac:dyDescent="0.2">
      <c r="B195" s="171"/>
      <c r="D195" s="165" t="s">
        <v>169</v>
      </c>
      <c r="E195" s="172" t="s">
        <v>1</v>
      </c>
      <c r="F195" s="173" t="s">
        <v>217</v>
      </c>
      <c r="H195" s="174">
        <v>1.571</v>
      </c>
      <c r="I195" s="175"/>
      <c r="L195" s="171"/>
      <c r="M195" s="176"/>
      <c r="T195" s="177"/>
      <c r="W195" s="240"/>
      <c r="AT195" s="172" t="s">
        <v>169</v>
      </c>
      <c r="AU195" s="172" t="s">
        <v>81</v>
      </c>
      <c r="AV195" s="13" t="s">
        <v>81</v>
      </c>
      <c r="AW195" s="13" t="s">
        <v>29</v>
      </c>
      <c r="AX195" s="13" t="s">
        <v>72</v>
      </c>
      <c r="AY195" s="172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214</v>
      </c>
      <c r="H196" s="174">
        <v>36.768000000000001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3" customFormat="1" x14ac:dyDescent="0.2">
      <c r="B197" s="171"/>
      <c r="D197" s="165" t="s">
        <v>169</v>
      </c>
      <c r="E197" s="172" t="s">
        <v>1</v>
      </c>
      <c r="F197" s="173" t="s">
        <v>1572</v>
      </c>
      <c r="H197" s="174">
        <v>1.1830000000000001</v>
      </c>
      <c r="I197" s="175"/>
      <c r="L197" s="171"/>
      <c r="M197" s="176"/>
      <c r="T197" s="177"/>
      <c r="W197" s="240"/>
      <c r="AT197" s="172" t="s">
        <v>169</v>
      </c>
      <c r="AU197" s="172" t="s">
        <v>81</v>
      </c>
      <c r="AV197" s="13" t="s">
        <v>81</v>
      </c>
      <c r="AW197" s="13" t="s">
        <v>29</v>
      </c>
      <c r="AX197" s="13" t="s">
        <v>72</v>
      </c>
      <c r="AY197" s="172" t="s">
        <v>162</v>
      </c>
    </row>
    <row r="198" spans="2:65" s="14" customFormat="1" x14ac:dyDescent="0.2">
      <c r="B198" s="178"/>
      <c r="D198" s="165" t="s">
        <v>169</v>
      </c>
      <c r="E198" s="179" t="s">
        <v>1</v>
      </c>
      <c r="F198" s="180" t="s">
        <v>174</v>
      </c>
      <c r="H198" s="181">
        <v>39.521999999999998</v>
      </c>
      <c r="I198" s="182"/>
      <c r="L198" s="178"/>
      <c r="M198" s="183"/>
      <c r="T198" s="184"/>
      <c r="W198" s="242"/>
      <c r="AT198" s="179" t="s">
        <v>169</v>
      </c>
      <c r="AU198" s="179" t="s">
        <v>81</v>
      </c>
      <c r="AV198" s="14" t="s">
        <v>87</v>
      </c>
      <c r="AW198" s="14" t="s">
        <v>29</v>
      </c>
      <c r="AX198" s="14" t="s">
        <v>77</v>
      </c>
      <c r="AY198" s="179" t="s">
        <v>162</v>
      </c>
    </row>
    <row r="199" spans="2:65" s="1" customFormat="1" ht="44.25" customHeight="1" x14ac:dyDescent="0.2">
      <c r="B199" s="121"/>
      <c r="C199" s="151" t="s">
        <v>218</v>
      </c>
      <c r="D199" s="151" t="s">
        <v>164</v>
      </c>
      <c r="E199" s="152" t="s">
        <v>219</v>
      </c>
      <c r="F199" s="153" t="s">
        <v>220</v>
      </c>
      <c r="G199" s="154" t="s">
        <v>167</v>
      </c>
      <c r="H199" s="155">
        <v>263.48200000000003</v>
      </c>
      <c r="I199" s="156"/>
      <c r="J199" s="157">
        <f>ROUND(I199*H199,2)</f>
        <v>0</v>
      </c>
      <c r="K199" s="158"/>
      <c r="L199" s="32"/>
      <c r="M199" s="159" t="s">
        <v>1</v>
      </c>
      <c r="N199" s="120" t="s">
        <v>38</v>
      </c>
      <c r="P199" s="160">
        <f>O199*H199</f>
        <v>0</v>
      </c>
      <c r="Q199" s="160">
        <v>3.15E-2</v>
      </c>
      <c r="R199" s="160">
        <f>Q199*H199</f>
        <v>8.2996830000000017</v>
      </c>
      <c r="S199" s="160">
        <v>0</v>
      </c>
      <c r="T199" s="161">
        <f>S199*H199</f>
        <v>0</v>
      </c>
      <c r="W199" s="270"/>
      <c r="AR199" s="162" t="s">
        <v>87</v>
      </c>
      <c r="AT199" s="162" t="s">
        <v>164</v>
      </c>
      <c r="AU199" s="162" t="s">
        <v>81</v>
      </c>
      <c r="AY199" s="17" t="s">
        <v>162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7" t="s">
        <v>81</v>
      </c>
      <c r="BK199" s="163">
        <f>ROUND(I199*H199,2)</f>
        <v>0</v>
      </c>
      <c r="BL199" s="17" t="s">
        <v>87</v>
      </c>
      <c r="BM199" s="162" t="s">
        <v>1573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101</v>
      </c>
      <c r="H200" s="174">
        <v>10.472</v>
      </c>
      <c r="I200" s="175"/>
      <c r="L200" s="171"/>
      <c r="M200" s="176"/>
      <c r="T200" s="177"/>
      <c r="W200" s="246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3" customFormat="1" x14ac:dyDescent="0.2">
      <c r="B201" s="171"/>
      <c r="D201" s="165" t="s">
        <v>169</v>
      </c>
      <c r="E201" s="172" t="s">
        <v>1</v>
      </c>
      <c r="F201" s="173" t="s">
        <v>105</v>
      </c>
      <c r="H201" s="174">
        <v>245.12200000000001</v>
      </c>
      <c r="I201" s="175"/>
      <c r="L201" s="171"/>
      <c r="M201" s="176"/>
      <c r="T201" s="177"/>
      <c r="W201" s="240"/>
      <c r="AT201" s="172" t="s">
        <v>169</v>
      </c>
      <c r="AU201" s="172" t="s">
        <v>81</v>
      </c>
      <c r="AV201" s="13" t="s">
        <v>81</v>
      </c>
      <c r="AW201" s="13" t="s">
        <v>29</v>
      </c>
      <c r="AX201" s="13" t="s">
        <v>72</v>
      </c>
      <c r="AY201" s="172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1545</v>
      </c>
      <c r="H202" s="174">
        <v>7.8879999999999999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4" customFormat="1" x14ac:dyDescent="0.2">
      <c r="B203" s="178"/>
      <c r="D203" s="165" t="s">
        <v>169</v>
      </c>
      <c r="E203" s="179" t="s">
        <v>1</v>
      </c>
      <c r="F203" s="180" t="s">
        <v>174</v>
      </c>
      <c r="H203" s="181">
        <v>263.48200000000003</v>
      </c>
      <c r="I203" s="182"/>
      <c r="L203" s="178"/>
      <c r="M203" s="183"/>
      <c r="T203" s="184"/>
      <c r="W203" s="242"/>
      <c r="AT203" s="179" t="s">
        <v>169</v>
      </c>
      <c r="AU203" s="179" t="s">
        <v>81</v>
      </c>
      <c r="AV203" s="14" t="s">
        <v>87</v>
      </c>
      <c r="AW203" s="14" t="s">
        <v>29</v>
      </c>
      <c r="AX203" s="14" t="s">
        <v>77</v>
      </c>
      <c r="AY203" s="179" t="s">
        <v>162</v>
      </c>
    </row>
    <row r="204" spans="2:65" s="1" customFormat="1" ht="62.65" customHeight="1" x14ac:dyDescent="0.2">
      <c r="B204" s="121"/>
      <c r="C204" s="151" t="s">
        <v>222</v>
      </c>
      <c r="D204" s="151" t="s">
        <v>164</v>
      </c>
      <c r="E204" s="152" t="s">
        <v>1035</v>
      </c>
      <c r="F204" s="153" t="s">
        <v>1036</v>
      </c>
      <c r="G204" s="154" t="s">
        <v>167</v>
      </c>
      <c r="H204" s="155">
        <v>1.542</v>
      </c>
      <c r="I204" s="156"/>
      <c r="J204" s="157">
        <f>ROUND(I204*H204,2)</f>
        <v>0</v>
      </c>
      <c r="K204" s="158"/>
      <c r="L204" s="32"/>
      <c r="M204" s="159" t="s">
        <v>1</v>
      </c>
      <c r="N204" s="120" t="s">
        <v>38</v>
      </c>
      <c r="P204" s="160">
        <f>O204*H204</f>
        <v>0</v>
      </c>
      <c r="Q204" s="160">
        <v>3.9199999999999999E-3</v>
      </c>
      <c r="R204" s="160">
        <f>Q204*H204</f>
        <v>6.0446399999999996E-3</v>
      </c>
      <c r="S204" s="160">
        <v>0</v>
      </c>
      <c r="T204" s="161">
        <f>S204*H204</f>
        <v>0</v>
      </c>
      <c r="W204" s="262"/>
      <c r="AR204" s="162" t="s">
        <v>87</v>
      </c>
      <c r="AT204" s="162" t="s">
        <v>164</v>
      </c>
      <c r="AU204" s="162" t="s">
        <v>81</v>
      </c>
      <c r="AY204" s="17" t="s">
        <v>162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7" t="s">
        <v>81</v>
      </c>
      <c r="BK204" s="163">
        <f>ROUND(I204*H204,2)</f>
        <v>0</v>
      </c>
      <c r="BL204" s="17" t="s">
        <v>87</v>
      </c>
      <c r="BM204" s="162" t="s">
        <v>1574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1029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1575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1576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3" customFormat="1" x14ac:dyDescent="0.2">
      <c r="B208" s="171"/>
      <c r="D208" s="165" t="s">
        <v>169</v>
      </c>
      <c r="E208" s="172" t="s">
        <v>1</v>
      </c>
      <c r="F208" s="173" t="s">
        <v>1577</v>
      </c>
      <c r="H208" s="174">
        <v>1.542</v>
      </c>
      <c r="I208" s="175"/>
      <c r="L208" s="171"/>
      <c r="M208" s="176"/>
      <c r="T208" s="177"/>
      <c r="W208" s="240"/>
      <c r="AT208" s="172" t="s">
        <v>169</v>
      </c>
      <c r="AU208" s="172" t="s">
        <v>81</v>
      </c>
      <c r="AV208" s="13" t="s">
        <v>81</v>
      </c>
      <c r="AW208" s="13" t="s">
        <v>29</v>
      </c>
      <c r="AX208" s="13" t="s">
        <v>72</v>
      </c>
      <c r="AY208" s="172" t="s">
        <v>162</v>
      </c>
    </row>
    <row r="209" spans="2:65" s="15" customFormat="1" x14ac:dyDescent="0.2">
      <c r="B209" s="185"/>
      <c r="D209" s="165" t="s">
        <v>169</v>
      </c>
      <c r="E209" s="186" t="s">
        <v>1</v>
      </c>
      <c r="F209" s="187" t="s">
        <v>187</v>
      </c>
      <c r="H209" s="188">
        <v>1.542</v>
      </c>
      <c r="I209" s="189"/>
      <c r="L209" s="185"/>
      <c r="M209" s="190"/>
      <c r="T209" s="191"/>
      <c r="W209" s="241"/>
      <c r="AT209" s="186" t="s">
        <v>169</v>
      </c>
      <c r="AU209" s="186" t="s">
        <v>81</v>
      </c>
      <c r="AV209" s="15" t="s">
        <v>84</v>
      </c>
      <c r="AW209" s="15" t="s">
        <v>29</v>
      </c>
      <c r="AX209" s="15" t="s">
        <v>72</v>
      </c>
      <c r="AY209" s="186" t="s">
        <v>162</v>
      </c>
    </row>
    <row r="210" spans="2:65" s="14" customFormat="1" x14ac:dyDescent="0.2">
      <c r="B210" s="178"/>
      <c r="D210" s="165" t="s">
        <v>169</v>
      </c>
      <c r="E210" s="179" t="s">
        <v>1</v>
      </c>
      <c r="F210" s="180" t="s">
        <v>174</v>
      </c>
      <c r="H210" s="181">
        <v>1.542</v>
      </c>
      <c r="I210" s="182"/>
      <c r="L210" s="178"/>
      <c r="M210" s="183"/>
      <c r="T210" s="184"/>
      <c r="W210" s="242"/>
      <c r="AT210" s="179" t="s">
        <v>169</v>
      </c>
      <c r="AU210" s="179" t="s">
        <v>81</v>
      </c>
      <c r="AV210" s="14" t="s">
        <v>87</v>
      </c>
      <c r="AW210" s="14" t="s">
        <v>29</v>
      </c>
      <c r="AX210" s="14" t="s">
        <v>77</v>
      </c>
      <c r="AY210" s="179" t="s">
        <v>162</v>
      </c>
    </row>
    <row r="211" spans="2:65" s="12" customFormat="1" ht="33.75" x14ac:dyDescent="0.2">
      <c r="B211" s="164"/>
      <c r="D211" s="165" t="s">
        <v>169</v>
      </c>
      <c r="E211" s="166" t="s">
        <v>1</v>
      </c>
      <c r="F211" s="167" t="s">
        <v>231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65" s="12" customFormat="1" ht="33.75" x14ac:dyDescent="0.2">
      <c r="B212" s="164"/>
      <c r="D212" s="165" t="s">
        <v>169</v>
      </c>
      <c r="E212" s="166" t="s">
        <v>1</v>
      </c>
      <c r="F212" s="167" t="s">
        <v>253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65" s="12" customFormat="1" ht="22.5" x14ac:dyDescent="0.2">
      <c r="B213" s="164"/>
      <c r="D213" s="165" t="s">
        <v>169</v>
      </c>
      <c r="E213" s="166" t="s">
        <v>1</v>
      </c>
      <c r="F213" s="167" t="s">
        <v>239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65" s="12" customFormat="1" ht="33.75" x14ac:dyDescent="0.2">
      <c r="B214" s="164"/>
      <c r="D214" s="165" t="s">
        <v>169</v>
      </c>
      <c r="E214" s="166" t="s">
        <v>1</v>
      </c>
      <c r="F214" s="167" t="s">
        <v>240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2" customFormat="1" ht="33.75" x14ac:dyDescent="0.2">
      <c r="B215" s="164"/>
      <c r="D215" s="165" t="s">
        <v>169</v>
      </c>
      <c r="E215" s="166" t="s">
        <v>1</v>
      </c>
      <c r="F215" s="167" t="s">
        <v>241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65" s="12" customFormat="1" ht="33.75" x14ac:dyDescent="0.2">
      <c r="B216" s="164"/>
      <c r="D216" s="165" t="s">
        <v>169</v>
      </c>
      <c r="E216" s="166" t="s">
        <v>1</v>
      </c>
      <c r="F216" s="167" t="s">
        <v>242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65" s="12" customFormat="1" ht="33.75" x14ac:dyDescent="0.2">
      <c r="B217" s="164"/>
      <c r="D217" s="165" t="s">
        <v>169</v>
      </c>
      <c r="E217" s="166" t="s">
        <v>1</v>
      </c>
      <c r="F217" s="167" t="s">
        <v>243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65" s="12" customFormat="1" ht="22.5" x14ac:dyDescent="0.2">
      <c r="B218" s="164"/>
      <c r="D218" s="165" t="s">
        <v>169</v>
      </c>
      <c r="E218" s="166" t="s">
        <v>1</v>
      </c>
      <c r="F218" s="167" t="s">
        <v>244</v>
      </c>
      <c r="H218" s="166" t="s">
        <v>1</v>
      </c>
      <c r="I218" s="168"/>
      <c r="L218" s="164"/>
      <c r="M218" s="169"/>
      <c r="T218" s="170"/>
      <c r="W218" s="244"/>
      <c r="AT218" s="166" t="s">
        <v>169</v>
      </c>
      <c r="AU218" s="166" t="s">
        <v>81</v>
      </c>
      <c r="AV218" s="12" t="s">
        <v>77</v>
      </c>
      <c r="AW218" s="12" t="s">
        <v>29</v>
      </c>
      <c r="AX218" s="12" t="s">
        <v>72</v>
      </c>
      <c r="AY218" s="166" t="s">
        <v>162</v>
      </c>
    </row>
    <row r="219" spans="2:65" s="1" customFormat="1" ht="33" customHeight="1" x14ac:dyDescent="0.2">
      <c r="B219" s="121"/>
      <c r="C219" s="151" t="s">
        <v>245</v>
      </c>
      <c r="D219" s="151" t="s">
        <v>164</v>
      </c>
      <c r="E219" s="152" t="s">
        <v>1578</v>
      </c>
      <c r="F219" s="153" t="s">
        <v>1579</v>
      </c>
      <c r="G219" s="154" t="s">
        <v>167</v>
      </c>
      <c r="H219" s="155">
        <v>6.5890000000000004</v>
      </c>
      <c r="I219" s="156"/>
      <c r="J219" s="157">
        <f>ROUND(I219*H219,2)</f>
        <v>0</v>
      </c>
      <c r="K219" s="158"/>
      <c r="L219" s="32"/>
      <c r="M219" s="159" t="s">
        <v>1</v>
      </c>
      <c r="N219" s="120" t="s">
        <v>38</v>
      </c>
      <c r="P219" s="160">
        <f>O219*H219</f>
        <v>0</v>
      </c>
      <c r="Q219" s="160">
        <v>5.8E-4</v>
      </c>
      <c r="R219" s="160">
        <f>Q219*H219</f>
        <v>3.8216200000000004E-3</v>
      </c>
      <c r="S219" s="160">
        <v>0</v>
      </c>
      <c r="T219" s="161">
        <f>S219*H219</f>
        <v>0</v>
      </c>
      <c r="W219" s="263"/>
      <c r="AR219" s="162" t="s">
        <v>87</v>
      </c>
      <c r="AT219" s="162" t="s">
        <v>164</v>
      </c>
      <c r="AU219" s="162" t="s">
        <v>81</v>
      </c>
      <c r="AY219" s="17" t="s">
        <v>162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81</v>
      </c>
      <c r="BK219" s="163">
        <f>ROUND(I219*H219,2)</f>
        <v>0</v>
      </c>
      <c r="BL219" s="17" t="s">
        <v>87</v>
      </c>
      <c r="BM219" s="162" t="s">
        <v>1580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1575</v>
      </c>
      <c r="H220" s="166" t="s">
        <v>1</v>
      </c>
      <c r="I220" s="168"/>
      <c r="L220" s="164"/>
      <c r="M220" s="169"/>
      <c r="T220" s="170"/>
      <c r="W220" s="252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1576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2" customFormat="1" x14ac:dyDescent="0.2">
      <c r="B222" s="164"/>
      <c r="D222" s="165" t="s">
        <v>169</v>
      </c>
      <c r="E222" s="166" t="s">
        <v>1</v>
      </c>
      <c r="F222" s="167" t="s">
        <v>1581</v>
      </c>
      <c r="H222" s="166" t="s">
        <v>1</v>
      </c>
      <c r="I222" s="168"/>
      <c r="L222" s="164"/>
      <c r="M222" s="169"/>
      <c r="T222" s="170"/>
      <c r="W222" s="239"/>
      <c r="AT222" s="166" t="s">
        <v>169</v>
      </c>
      <c r="AU222" s="166" t="s">
        <v>81</v>
      </c>
      <c r="AV222" s="12" t="s">
        <v>77</v>
      </c>
      <c r="AW222" s="12" t="s">
        <v>29</v>
      </c>
      <c r="AX222" s="12" t="s">
        <v>72</v>
      </c>
      <c r="AY222" s="166" t="s">
        <v>162</v>
      </c>
    </row>
    <row r="223" spans="2:65" s="13" customFormat="1" x14ac:dyDescent="0.2">
      <c r="B223" s="171"/>
      <c r="D223" s="165" t="s">
        <v>169</v>
      </c>
      <c r="E223" s="172" t="s">
        <v>1</v>
      </c>
      <c r="F223" s="173" t="s">
        <v>1582</v>
      </c>
      <c r="H223" s="174">
        <v>5.9340000000000002</v>
      </c>
      <c r="I223" s="175"/>
      <c r="L223" s="171"/>
      <c r="M223" s="176"/>
      <c r="T223" s="177"/>
      <c r="W223" s="240"/>
      <c r="AT223" s="172" t="s">
        <v>169</v>
      </c>
      <c r="AU223" s="172" t="s">
        <v>81</v>
      </c>
      <c r="AV223" s="13" t="s">
        <v>81</v>
      </c>
      <c r="AW223" s="13" t="s">
        <v>29</v>
      </c>
      <c r="AX223" s="13" t="s">
        <v>72</v>
      </c>
      <c r="AY223" s="172" t="s">
        <v>162</v>
      </c>
    </row>
    <row r="224" spans="2:65" s="13" customFormat="1" x14ac:dyDescent="0.2">
      <c r="B224" s="171"/>
      <c r="D224" s="165" t="s">
        <v>169</v>
      </c>
      <c r="E224" s="172" t="s">
        <v>1</v>
      </c>
      <c r="F224" s="173" t="s">
        <v>1583</v>
      </c>
      <c r="H224" s="174">
        <v>0.65500000000000014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5" customFormat="1" x14ac:dyDescent="0.2">
      <c r="B225" s="185"/>
      <c r="D225" s="165" t="s">
        <v>169</v>
      </c>
      <c r="E225" s="186" t="s">
        <v>1</v>
      </c>
      <c r="F225" s="187" t="s">
        <v>187</v>
      </c>
      <c r="H225" s="188">
        <v>6.5890000000000004</v>
      </c>
      <c r="I225" s="189"/>
      <c r="L225" s="185"/>
      <c r="M225" s="190"/>
      <c r="T225" s="191"/>
      <c r="W225" s="241"/>
      <c r="AT225" s="186" t="s">
        <v>169</v>
      </c>
      <c r="AU225" s="186" t="s">
        <v>81</v>
      </c>
      <c r="AV225" s="15" t="s">
        <v>84</v>
      </c>
      <c r="AW225" s="15" t="s">
        <v>29</v>
      </c>
      <c r="AX225" s="15" t="s">
        <v>72</v>
      </c>
      <c r="AY225" s="186" t="s">
        <v>162</v>
      </c>
    </row>
    <row r="226" spans="2:65" s="14" customFormat="1" x14ac:dyDescent="0.2">
      <c r="B226" s="178"/>
      <c r="D226" s="165" t="s">
        <v>169</v>
      </c>
      <c r="E226" s="179" t="s">
        <v>1</v>
      </c>
      <c r="F226" s="180" t="s">
        <v>174</v>
      </c>
      <c r="H226" s="181">
        <v>6.5890000000000004</v>
      </c>
      <c r="I226" s="182"/>
      <c r="L226" s="178"/>
      <c r="M226" s="183"/>
      <c r="T226" s="184"/>
      <c r="W226" s="242"/>
      <c r="AT226" s="179" t="s">
        <v>169</v>
      </c>
      <c r="AU226" s="179" t="s">
        <v>81</v>
      </c>
      <c r="AV226" s="14" t="s">
        <v>87</v>
      </c>
      <c r="AW226" s="14" t="s">
        <v>29</v>
      </c>
      <c r="AX226" s="14" t="s">
        <v>77</v>
      </c>
      <c r="AY226" s="179" t="s">
        <v>162</v>
      </c>
    </row>
    <row r="227" spans="2:65" s="12" customFormat="1" x14ac:dyDescent="0.2">
      <c r="B227" s="164"/>
      <c r="D227" s="165" t="s">
        <v>169</v>
      </c>
      <c r="E227" s="166" t="s">
        <v>1</v>
      </c>
      <c r="F227" s="167" t="s">
        <v>1584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2" customFormat="1" ht="22.5" x14ac:dyDescent="0.2">
      <c r="B228" s="164"/>
      <c r="D228" s="165" t="s">
        <v>169</v>
      </c>
      <c r="E228" s="166" t="s">
        <v>1</v>
      </c>
      <c r="F228" s="167" t="s">
        <v>1585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ht="33.75" x14ac:dyDescent="0.2">
      <c r="B229" s="164"/>
      <c r="D229" s="165" t="s">
        <v>169</v>
      </c>
      <c r="E229" s="166" t="s">
        <v>1</v>
      </c>
      <c r="F229" s="167" t="s">
        <v>1586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2" customFormat="1" ht="33.75" x14ac:dyDescent="0.2">
      <c r="B230" s="164"/>
      <c r="D230" s="165" t="s">
        <v>169</v>
      </c>
      <c r="E230" s="166" t="s">
        <v>1</v>
      </c>
      <c r="F230" s="167" t="s">
        <v>1587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1588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2" customFormat="1" ht="33.75" x14ac:dyDescent="0.2">
      <c r="B232" s="164"/>
      <c r="D232" s="165" t="s">
        <v>169</v>
      </c>
      <c r="E232" s="166" t="s">
        <v>1</v>
      </c>
      <c r="F232" s="167" t="s">
        <v>1589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65" s="12" customFormat="1" ht="22.5" x14ac:dyDescent="0.2">
      <c r="B233" s="164"/>
      <c r="D233" s="165" t="s">
        <v>169</v>
      </c>
      <c r="E233" s="166" t="s">
        <v>1</v>
      </c>
      <c r="F233" s="167" t="s">
        <v>1590</v>
      </c>
      <c r="H233" s="166" t="s">
        <v>1</v>
      </c>
      <c r="I233" s="168"/>
      <c r="L233" s="164"/>
      <c r="M233" s="169"/>
      <c r="T233" s="170"/>
      <c r="W233" s="244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" customFormat="1" ht="66.75" customHeight="1" x14ac:dyDescent="0.2">
      <c r="B234" s="121"/>
      <c r="C234" s="151" t="s">
        <v>262</v>
      </c>
      <c r="D234" s="151" t="s">
        <v>164</v>
      </c>
      <c r="E234" s="152" t="s">
        <v>1591</v>
      </c>
      <c r="F234" s="153" t="s">
        <v>1592</v>
      </c>
      <c r="G234" s="154" t="s">
        <v>167</v>
      </c>
      <c r="H234" s="155">
        <v>7.8879999999999999</v>
      </c>
      <c r="I234" s="156"/>
      <c r="J234" s="157">
        <f>ROUND(I234*H234,2)</f>
        <v>0</v>
      </c>
      <c r="K234" s="158"/>
      <c r="L234" s="32"/>
      <c r="M234" s="159" t="s">
        <v>1</v>
      </c>
      <c r="N234" s="120" t="s">
        <v>38</v>
      </c>
      <c r="P234" s="160">
        <f>O234*H234</f>
        <v>0</v>
      </c>
      <c r="Q234" s="160">
        <v>1.881E-2</v>
      </c>
      <c r="R234" s="160">
        <f>Q234*H234</f>
        <v>0.14837328</v>
      </c>
      <c r="S234" s="160">
        <v>0</v>
      </c>
      <c r="T234" s="161">
        <f>S234*H234</f>
        <v>0</v>
      </c>
      <c r="W234" s="263"/>
      <c r="AR234" s="162" t="s">
        <v>87</v>
      </c>
      <c r="AT234" s="162" t="s">
        <v>164</v>
      </c>
      <c r="AU234" s="162" t="s">
        <v>81</v>
      </c>
      <c r="AY234" s="17" t="s">
        <v>162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81</v>
      </c>
      <c r="BK234" s="163">
        <f>ROUND(I234*H234,2)</f>
        <v>0</v>
      </c>
      <c r="BL234" s="17" t="s">
        <v>87</v>
      </c>
      <c r="BM234" s="162" t="s">
        <v>1593</v>
      </c>
    </row>
    <row r="235" spans="2:65" s="12" customFormat="1" x14ac:dyDescent="0.2">
      <c r="B235" s="164"/>
      <c r="D235" s="165" t="s">
        <v>169</v>
      </c>
      <c r="E235" s="166" t="s">
        <v>1</v>
      </c>
      <c r="F235" s="167" t="s">
        <v>1594</v>
      </c>
      <c r="H235" s="166" t="s">
        <v>1</v>
      </c>
      <c r="I235" s="168"/>
      <c r="L235" s="164"/>
      <c r="M235" s="169"/>
      <c r="T235" s="170"/>
      <c r="W235" s="252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2" customFormat="1" x14ac:dyDescent="0.2">
      <c r="B236" s="164"/>
      <c r="D236" s="165" t="s">
        <v>169</v>
      </c>
      <c r="E236" s="166" t="s">
        <v>1</v>
      </c>
      <c r="F236" s="167" t="s">
        <v>1575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2" customFormat="1" x14ac:dyDescent="0.2">
      <c r="B237" s="164"/>
      <c r="D237" s="165" t="s">
        <v>169</v>
      </c>
      <c r="E237" s="166" t="s">
        <v>1</v>
      </c>
      <c r="F237" s="167" t="s">
        <v>1046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2" customFormat="1" x14ac:dyDescent="0.2">
      <c r="B238" s="164"/>
      <c r="D238" s="165" t="s">
        <v>169</v>
      </c>
      <c r="E238" s="166" t="s">
        <v>1</v>
      </c>
      <c r="F238" s="167" t="s">
        <v>1595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65" s="13" customFormat="1" x14ac:dyDescent="0.2">
      <c r="B239" s="171"/>
      <c r="D239" s="165" t="s">
        <v>169</v>
      </c>
      <c r="E239" s="172" t="s">
        <v>1</v>
      </c>
      <c r="F239" s="173" t="s">
        <v>1596</v>
      </c>
      <c r="H239" s="174">
        <v>2.1760000000000002</v>
      </c>
      <c r="I239" s="175"/>
      <c r="L239" s="171"/>
      <c r="M239" s="176"/>
      <c r="T239" s="177"/>
      <c r="W239" s="240"/>
      <c r="AT239" s="172" t="s">
        <v>169</v>
      </c>
      <c r="AU239" s="172" t="s">
        <v>81</v>
      </c>
      <c r="AV239" s="13" t="s">
        <v>81</v>
      </c>
      <c r="AW239" s="13" t="s">
        <v>29</v>
      </c>
      <c r="AX239" s="13" t="s">
        <v>72</v>
      </c>
      <c r="AY239" s="172" t="s">
        <v>162</v>
      </c>
    </row>
    <row r="240" spans="2:65" s="13" customFormat="1" x14ac:dyDescent="0.2">
      <c r="B240" s="171"/>
      <c r="D240" s="165" t="s">
        <v>169</v>
      </c>
      <c r="E240" s="172" t="s">
        <v>1</v>
      </c>
      <c r="F240" s="173" t="s">
        <v>1597</v>
      </c>
      <c r="H240" s="174">
        <v>5.7119999999999997</v>
      </c>
      <c r="I240" s="175"/>
      <c r="L240" s="171"/>
      <c r="M240" s="176"/>
      <c r="T240" s="177"/>
      <c r="W240" s="240"/>
      <c r="AT240" s="172" t="s">
        <v>169</v>
      </c>
      <c r="AU240" s="172" t="s">
        <v>81</v>
      </c>
      <c r="AV240" s="13" t="s">
        <v>81</v>
      </c>
      <c r="AW240" s="13" t="s">
        <v>29</v>
      </c>
      <c r="AX240" s="13" t="s">
        <v>72</v>
      </c>
      <c r="AY240" s="172" t="s">
        <v>162</v>
      </c>
    </row>
    <row r="241" spans="2:65" s="15" customFormat="1" x14ac:dyDescent="0.2">
      <c r="B241" s="185"/>
      <c r="D241" s="165" t="s">
        <v>169</v>
      </c>
      <c r="E241" s="186" t="s">
        <v>1545</v>
      </c>
      <c r="F241" s="187" t="s">
        <v>187</v>
      </c>
      <c r="H241" s="188">
        <v>7.8879999999999999</v>
      </c>
      <c r="I241" s="189"/>
      <c r="L241" s="185"/>
      <c r="M241" s="190"/>
      <c r="T241" s="191"/>
      <c r="W241" s="241"/>
      <c r="AT241" s="186" t="s">
        <v>169</v>
      </c>
      <c r="AU241" s="186" t="s">
        <v>81</v>
      </c>
      <c r="AV241" s="15" t="s">
        <v>84</v>
      </c>
      <c r="AW241" s="15" t="s">
        <v>29</v>
      </c>
      <c r="AX241" s="15" t="s">
        <v>72</v>
      </c>
      <c r="AY241" s="186" t="s">
        <v>162</v>
      </c>
    </row>
    <row r="242" spans="2:65" s="14" customFormat="1" x14ac:dyDescent="0.2">
      <c r="B242" s="178"/>
      <c r="D242" s="165" t="s">
        <v>169</v>
      </c>
      <c r="E242" s="179" t="s">
        <v>1</v>
      </c>
      <c r="F242" s="180" t="s">
        <v>174</v>
      </c>
      <c r="H242" s="181">
        <v>7.8879999999999999</v>
      </c>
      <c r="I242" s="182"/>
      <c r="L242" s="178"/>
      <c r="M242" s="183"/>
      <c r="T242" s="184"/>
      <c r="W242" s="242"/>
      <c r="AT242" s="179" t="s">
        <v>169</v>
      </c>
      <c r="AU242" s="179" t="s">
        <v>81</v>
      </c>
      <c r="AV242" s="14" t="s">
        <v>87</v>
      </c>
      <c r="AW242" s="14" t="s">
        <v>29</v>
      </c>
      <c r="AX242" s="14" t="s">
        <v>77</v>
      </c>
      <c r="AY242" s="179" t="s">
        <v>162</v>
      </c>
    </row>
    <row r="243" spans="2:65" s="12" customFormat="1" ht="33.75" x14ac:dyDescent="0.2">
      <c r="B243" s="164"/>
      <c r="D243" s="165" t="s">
        <v>169</v>
      </c>
      <c r="E243" s="166" t="s">
        <v>1</v>
      </c>
      <c r="F243" s="167" t="s">
        <v>231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2" customFormat="1" ht="33.75" x14ac:dyDescent="0.2">
      <c r="B244" s="164"/>
      <c r="D244" s="165" t="s">
        <v>169</v>
      </c>
      <c r="E244" s="166" t="s">
        <v>1</v>
      </c>
      <c r="F244" s="167" t="s">
        <v>253</v>
      </c>
      <c r="H244" s="166" t="s">
        <v>1</v>
      </c>
      <c r="I244" s="168"/>
      <c r="L244" s="164"/>
      <c r="M244" s="169"/>
      <c r="T244" s="170"/>
      <c r="W244" s="239"/>
      <c r="AT244" s="166" t="s">
        <v>169</v>
      </c>
      <c r="AU244" s="166" t="s">
        <v>81</v>
      </c>
      <c r="AV244" s="12" t="s">
        <v>77</v>
      </c>
      <c r="AW244" s="12" t="s">
        <v>29</v>
      </c>
      <c r="AX244" s="12" t="s">
        <v>72</v>
      </c>
      <c r="AY244" s="166" t="s">
        <v>162</v>
      </c>
    </row>
    <row r="245" spans="2:65" s="1" customFormat="1" ht="66.75" customHeight="1" x14ac:dyDescent="0.2">
      <c r="B245" s="121"/>
      <c r="C245" s="151" t="s">
        <v>275</v>
      </c>
      <c r="D245" s="151" t="s">
        <v>164</v>
      </c>
      <c r="E245" s="152" t="s">
        <v>263</v>
      </c>
      <c r="F245" s="153" t="s">
        <v>264</v>
      </c>
      <c r="G245" s="154" t="s">
        <v>167</v>
      </c>
      <c r="H245" s="155">
        <v>245.12200000000001</v>
      </c>
      <c r="I245" s="156"/>
      <c r="J245" s="157">
        <f>ROUND(I245*H245,2)</f>
        <v>0</v>
      </c>
      <c r="K245" s="158"/>
      <c r="L245" s="32"/>
      <c r="M245" s="159" t="s">
        <v>1</v>
      </c>
      <c r="N245" s="120" t="s">
        <v>38</v>
      </c>
      <c r="P245" s="160">
        <f>O245*H245</f>
        <v>0</v>
      </c>
      <c r="Q245" s="160">
        <v>3.0059999999999996E-2</v>
      </c>
      <c r="R245" s="160">
        <f>Q245*H245</f>
        <v>7.3683673199999999</v>
      </c>
      <c r="S245" s="160">
        <v>0</v>
      </c>
      <c r="T245" s="161">
        <f>S245*H245</f>
        <v>0</v>
      </c>
      <c r="W245" s="266"/>
      <c r="AR245" s="162" t="s">
        <v>87</v>
      </c>
      <c r="AT245" s="162" t="s">
        <v>164</v>
      </c>
      <c r="AU245" s="162" t="s">
        <v>81</v>
      </c>
      <c r="AY245" s="17" t="s">
        <v>162</v>
      </c>
      <c r="BE245" s="163">
        <f>IF(N245="základná",J245,0)</f>
        <v>0</v>
      </c>
      <c r="BF245" s="163">
        <f>IF(N245="znížená",J245,0)</f>
        <v>0</v>
      </c>
      <c r="BG245" s="163">
        <f>IF(N245="zákl. prenesená",J245,0)</f>
        <v>0</v>
      </c>
      <c r="BH245" s="163">
        <f>IF(N245="zníž. prenesená",J245,0)</f>
        <v>0</v>
      </c>
      <c r="BI245" s="163">
        <f>IF(N245="nulová",J245,0)</f>
        <v>0</v>
      </c>
      <c r="BJ245" s="17" t="s">
        <v>81</v>
      </c>
      <c r="BK245" s="163">
        <f>ROUND(I245*H245,2)</f>
        <v>0</v>
      </c>
      <c r="BL245" s="17" t="s">
        <v>87</v>
      </c>
      <c r="BM245" s="162" t="s">
        <v>1598</v>
      </c>
    </row>
    <row r="246" spans="2:65" s="12" customFormat="1" x14ac:dyDescent="0.2">
      <c r="B246" s="164"/>
      <c r="D246" s="165" t="s">
        <v>169</v>
      </c>
      <c r="E246" s="166" t="s">
        <v>1</v>
      </c>
      <c r="F246" s="167" t="s">
        <v>266</v>
      </c>
      <c r="H246" s="166" t="s">
        <v>1</v>
      </c>
      <c r="I246" s="168"/>
      <c r="L246" s="164"/>
      <c r="M246" s="169"/>
      <c r="T246" s="170"/>
      <c r="W246" s="252"/>
      <c r="AT246" s="166" t="s">
        <v>169</v>
      </c>
      <c r="AU246" s="166" t="s">
        <v>81</v>
      </c>
      <c r="AV246" s="12" t="s">
        <v>77</v>
      </c>
      <c r="AW246" s="12" t="s">
        <v>29</v>
      </c>
      <c r="AX246" s="12" t="s">
        <v>72</v>
      </c>
      <c r="AY246" s="166" t="s">
        <v>162</v>
      </c>
    </row>
    <row r="247" spans="2:65" s="12" customFormat="1" x14ac:dyDescent="0.2">
      <c r="B247" s="164"/>
      <c r="D247" s="165" t="s">
        <v>169</v>
      </c>
      <c r="E247" s="166" t="s">
        <v>1</v>
      </c>
      <c r="F247" s="167" t="s">
        <v>1575</v>
      </c>
      <c r="H247" s="166" t="s">
        <v>1</v>
      </c>
      <c r="I247" s="168"/>
      <c r="L247" s="164"/>
      <c r="M247" s="169"/>
      <c r="T247" s="170"/>
      <c r="W247" s="239"/>
      <c r="AT247" s="166" t="s">
        <v>169</v>
      </c>
      <c r="AU247" s="166" t="s">
        <v>81</v>
      </c>
      <c r="AV247" s="12" t="s">
        <v>77</v>
      </c>
      <c r="AW247" s="12" t="s">
        <v>29</v>
      </c>
      <c r="AX247" s="12" t="s">
        <v>72</v>
      </c>
      <c r="AY247" s="166" t="s">
        <v>162</v>
      </c>
    </row>
    <row r="248" spans="2:65" s="12" customFormat="1" x14ac:dyDescent="0.2">
      <c r="B248" s="164"/>
      <c r="D248" s="165" t="s">
        <v>169</v>
      </c>
      <c r="E248" s="166" t="s">
        <v>1</v>
      </c>
      <c r="F248" s="167" t="s">
        <v>1046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65" s="12" customFormat="1" x14ac:dyDescent="0.2">
      <c r="B249" s="164"/>
      <c r="D249" s="165" t="s">
        <v>169</v>
      </c>
      <c r="E249" s="166" t="s">
        <v>1</v>
      </c>
      <c r="F249" s="167" t="s">
        <v>1599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65" s="13" customFormat="1" x14ac:dyDescent="0.2">
      <c r="B250" s="171"/>
      <c r="D250" s="165" t="s">
        <v>169</v>
      </c>
      <c r="E250" s="172" t="s">
        <v>1</v>
      </c>
      <c r="F250" s="173" t="s">
        <v>1600</v>
      </c>
      <c r="H250" s="174">
        <v>100.676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65" s="13" customFormat="1" x14ac:dyDescent="0.2">
      <c r="B251" s="171"/>
      <c r="D251" s="165" t="s">
        <v>169</v>
      </c>
      <c r="E251" s="172" t="s">
        <v>1</v>
      </c>
      <c r="F251" s="173" t="s">
        <v>1601</v>
      </c>
      <c r="H251" s="174">
        <v>-0.4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1602</v>
      </c>
      <c r="H252" s="174">
        <v>-5.7960000000000003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3" customFormat="1" x14ac:dyDescent="0.2">
      <c r="B253" s="171"/>
      <c r="D253" s="165" t="s">
        <v>169</v>
      </c>
      <c r="E253" s="172" t="s">
        <v>1</v>
      </c>
      <c r="F253" s="173" t="s">
        <v>1603</v>
      </c>
      <c r="H253" s="174">
        <v>-12.96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65" s="12" customFormat="1" x14ac:dyDescent="0.2">
      <c r="B254" s="164"/>
      <c r="D254" s="165" t="s">
        <v>169</v>
      </c>
      <c r="E254" s="166" t="s">
        <v>1</v>
      </c>
      <c r="F254" s="167" t="s">
        <v>1604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1605</v>
      </c>
      <c r="H255" s="174">
        <v>16.187999999999995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3" customFormat="1" x14ac:dyDescent="0.2">
      <c r="B256" s="171"/>
      <c r="D256" s="165" t="s">
        <v>169</v>
      </c>
      <c r="E256" s="172" t="s">
        <v>1</v>
      </c>
      <c r="F256" s="173" t="s">
        <v>1606</v>
      </c>
      <c r="H256" s="174">
        <v>-0.32800000000000001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51" s="13" customFormat="1" x14ac:dyDescent="0.2">
      <c r="B257" s="171"/>
      <c r="D257" s="165" t="s">
        <v>169</v>
      </c>
      <c r="E257" s="172" t="s">
        <v>1</v>
      </c>
      <c r="F257" s="173" t="s">
        <v>1607</v>
      </c>
      <c r="H257" s="174">
        <v>-2.5579999999999998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51" s="13" customFormat="1" x14ac:dyDescent="0.2">
      <c r="B258" s="171"/>
      <c r="D258" s="165" t="s">
        <v>169</v>
      </c>
      <c r="E258" s="172" t="s">
        <v>1</v>
      </c>
      <c r="F258" s="173" t="s">
        <v>1608</v>
      </c>
      <c r="H258" s="174">
        <v>-0.26500000000000001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1609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1610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3" customFormat="1" x14ac:dyDescent="0.2">
      <c r="B261" s="171"/>
      <c r="D261" s="165" t="s">
        <v>169</v>
      </c>
      <c r="E261" s="172" t="s">
        <v>1</v>
      </c>
      <c r="F261" s="173" t="s">
        <v>1611</v>
      </c>
      <c r="H261" s="174">
        <v>85.512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51" s="13" customFormat="1" x14ac:dyDescent="0.2">
      <c r="B262" s="171"/>
      <c r="D262" s="165" t="s">
        <v>169</v>
      </c>
      <c r="E262" s="172" t="s">
        <v>1</v>
      </c>
      <c r="F262" s="173" t="s">
        <v>1612</v>
      </c>
      <c r="H262" s="174">
        <v>4.0439999999999996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51" s="13" customFormat="1" x14ac:dyDescent="0.2">
      <c r="B263" s="171"/>
      <c r="D263" s="165" t="s">
        <v>169</v>
      </c>
      <c r="E263" s="172" t="s">
        <v>1</v>
      </c>
      <c r="F263" s="173" t="s">
        <v>1613</v>
      </c>
      <c r="H263" s="174">
        <v>-20.827000000000002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51" s="13" customFormat="1" x14ac:dyDescent="0.2">
      <c r="B264" s="171"/>
      <c r="D264" s="165" t="s">
        <v>169</v>
      </c>
      <c r="E264" s="172" t="s">
        <v>1</v>
      </c>
      <c r="F264" s="173" t="s">
        <v>1614</v>
      </c>
      <c r="H264" s="174">
        <v>-3.8290000000000002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1615</v>
      </c>
      <c r="H265" s="174">
        <v>-6.8000000000000019E-2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2" customFormat="1" x14ac:dyDescent="0.2">
      <c r="B266" s="164"/>
      <c r="D266" s="165" t="s">
        <v>169</v>
      </c>
      <c r="E266" s="166" t="s">
        <v>1</v>
      </c>
      <c r="F266" s="167" t="s">
        <v>1616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3" customFormat="1" x14ac:dyDescent="0.2">
      <c r="B267" s="171"/>
      <c r="D267" s="165" t="s">
        <v>169</v>
      </c>
      <c r="E267" s="172" t="s">
        <v>1</v>
      </c>
      <c r="F267" s="173" t="s">
        <v>1617</v>
      </c>
      <c r="H267" s="174">
        <v>9.4580000000000002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51" s="12" customFormat="1" x14ac:dyDescent="0.2">
      <c r="B268" s="164"/>
      <c r="D268" s="165" t="s">
        <v>169</v>
      </c>
      <c r="E268" s="166" t="s">
        <v>1</v>
      </c>
      <c r="F268" s="167" t="s">
        <v>1618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3" customFormat="1" x14ac:dyDescent="0.2">
      <c r="B269" s="171"/>
      <c r="D269" s="165" t="s">
        <v>169</v>
      </c>
      <c r="E269" s="172" t="s">
        <v>1</v>
      </c>
      <c r="F269" s="173" t="s">
        <v>1611</v>
      </c>
      <c r="H269" s="174">
        <v>85.512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51" s="13" customFormat="1" x14ac:dyDescent="0.2">
      <c r="B270" s="171"/>
      <c r="D270" s="165" t="s">
        <v>169</v>
      </c>
      <c r="E270" s="172" t="s">
        <v>1</v>
      </c>
      <c r="F270" s="173" t="s">
        <v>1619</v>
      </c>
      <c r="H270" s="174">
        <v>1.03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1620</v>
      </c>
      <c r="H271" s="174">
        <v>-1.252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3" customFormat="1" x14ac:dyDescent="0.2">
      <c r="B272" s="171"/>
      <c r="D272" s="165" t="s">
        <v>169</v>
      </c>
      <c r="E272" s="172" t="s">
        <v>1</v>
      </c>
      <c r="F272" s="173" t="s">
        <v>1621</v>
      </c>
      <c r="H272" s="174">
        <v>-7.44</v>
      </c>
      <c r="I272" s="175"/>
      <c r="L272" s="171"/>
      <c r="M272" s="176"/>
      <c r="T272" s="177"/>
      <c r="W272" s="240"/>
      <c r="AT272" s="172" t="s">
        <v>169</v>
      </c>
      <c r="AU272" s="172" t="s">
        <v>81</v>
      </c>
      <c r="AV272" s="13" t="s">
        <v>81</v>
      </c>
      <c r="AW272" s="13" t="s">
        <v>29</v>
      </c>
      <c r="AX272" s="13" t="s">
        <v>72</v>
      </c>
      <c r="AY272" s="172" t="s">
        <v>162</v>
      </c>
    </row>
    <row r="273" spans="2:51" s="13" customFormat="1" x14ac:dyDescent="0.2">
      <c r="B273" s="171"/>
      <c r="D273" s="165" t="s">
        <v>169</v>
      </c>
      <c r="E273" s="172" t="s">
        <v>1</v>
      </c>
      <c r="F273" s="173" t="s">
        <v>1622</v>
      </c>
      <c r="H273" s="174">
        <v>-1.575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51" s="15" customFormat="1" x14ac:dyDescent="0.2">
      <c r="B274" s="185"/>
      <c r="D274" s="165" t="s">
        <v>169</v>
      </c>
      <c r="E274" s="186" t="s">
        <v>105</v>
      </c>
      <c r="F274" s="187" t="s">
        <v>187</v>
      </c>
      <c r="H274" s="188">
        <v>245.12200000000001</v>
      </c>
      <c r="I274" s="189"/>
      <c r="L274" s="185"/>
      <c r="M274" s="190"/>
      <c r="T274" s="191"/>
      <c r="W274" s="241"/>
      <c r="AT274" s="186" t="s">
        <v>169</v>
      </c>
      <c r="AU274" s="186" t="s">
        <v>81</v>
      </c>
      <c r="AV274" s="15" t="s">
        <v>84</v>
      </c>
      <c r="AW274" s="15" t="s">
        <v>29</v>
      </c>
      <c r="AX274" s="15" t="s">
        <v>72</v>
      </c>
      <c r="AY274" s="186" t="s">
        <v>162</v>
      </c>
    </row>
    <row r="275" spans="2:51" s="14" customFormat="1" x14ac:dyDescent="0.2">
      <c r="B275" s="178"/>
      <c r="D275" s="165" t="s">
        <v>169</v>
      </c>
      <c r="E275" s="179" t="s">
        <v>1</v>
      </c>
      <c r="F275" s="180" t="s">
        <v>174</v>
      </c>
      <c r="H275" s="181">
        <v>245.12200000000001</v>
      </c>
      <c r="I275" s="182"/>
      <c r="L275" s="178"/>
      <c r="M275" s="183"/>
      <c r="T275" s="184"/>
      <c r="W275" s="242"/>
      <c r="AT275" s="179" t="s">
        <v>169</v>
      </c>
      <c r="AU275" s="179" t="s">
        <v>81</v>
      </c>
      <c r="AV275" s="14" t="s">
        <v>87</v>
      </c>
      <c r="AW275" s="14" t="s">
        <v>29</v>
      </c>
      <c r="AX275" s="14" t="s">
        <v>77</v>
      </c>
      <c r="AY275" s="179" t="s">
        <v>162</v>
      </c>
    </row>
    <row r="276" spans="2:51" s="12" customFormat="1" ht="33.75" x14ac:dyDescent="0.2">
      <c r="B276" s="164"/>
      <c r="D276" s="165" t="s">
        <v>169</v>
      </c>
      <c r="E276" s="166" t="s">
        <v>1</v>
      </c>
      <c r="F276" s="167" t="s">
        <v>231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2" customFormat="1" ht="33.75" x14ac:dyDescent="0.2">
      <c r="B277" s="164"/>
      <c r="D277" s="165" t="s">
        <v>169</v>
      </c>
      <c r="E277" s="166" t="s">
        <v>1</v>
      </c>
      <c r="F277" s="167" t="s">
        <v>253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51" s="12" customFormat="1" x14ac:dyDescent="0.2">
      <c r="B278" s="164"/>
      <c r="D278" s="165" t="s">
        <v>169</v>
      </c>
      <c r="E278" s="166" t="s">
        <v>1</v>
      </c>
      <c r="F278" s="167" t="s">
        <v>233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51" s="12" customFormat="1" ht="33.75" x14ac:dyDescent="0.2">
      <c r="B279" s="164"/>
      <c r="D279" s="165" t="s">
        <v>169</v>
      </c>
      <c r="E279" s="166" t="s">
        <v>1</v>
      </c>
      <c r="F279" s="167" t="s">
        <v>254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2" customFormat="1" ht="22.5" x14ac:dyDescent="0.2">
      <c r="B280" s="164"/>
      <c r="D280" s="165" t="s">
        <v>169</v>
      </c>
      <c r="E280" s="166" t="s">
        <v>1</v>
      </c>
      <c r="F280" s="167" t="s">
        <v>255</v>
      </c>
      <c r="H280" s="166" t="s">
        <v>1</v>
      </c>
      <c r="I280" s="168"/>
      <c r="L280" s="164"/>
      <c r="M280" s="169"/>
      <c r="T280" s="170"/>
      <c r="W280" s="239"/>
      <c r="AT280" s="166" t="s">
        <v>169</v>
      </c>
      <c r="AU280" s="166" t="s">
        <v>81</v>
      </c>
      <c r="AV280" s="12" t="s">
        <v>77</v>
      </c>
      <c r="AW280" s="12" t="s">
        <v>29</v>
      </c>
      <c r="AX280" s="12" t="s">
        <v>72</v>
      </c>
      <c r="AY280" s="166" t="s">
        <v>162</v>
      </c>
    </row>
    <row r="281" spans="2:51" s="12" customFormat="1" ht="33.75" x14ac:dyDescent="0.2">
      <c r="B281" s="164"/>
      <c r="D281" s="165" t="s">
        <v>169</v>
      </c>
      <c r="E281" s="166" t="s">
        <v>1</v>
      </c>
      <c r="F281" s="167" t="s">
        <v>256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2" customFormat="1" ht="22.5" x14ac:dyDescent="0.2">
      <c r="B282" s="164"/>
      <c r="D282" s="165" t="s">
        <v>169</v>
      </c>
      <c r="E282" s="166" t="s">
        <v>1</v>
      </c>
      <c r="F282" s="167" t="s">
        <v>257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51" s="12" customFormat="1" ht="33.75" x14ac:dyDescent="0.2">
      <c r="B283" s="164"/>
      <c r="D283" s="165" t="s">
        <v>169</v>
      </c>
      <c r="E283" s="166" t="s">
        <v>1</v>
      </c>
      <c r="F283" s="167" t="s">
        <v>258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ht="22.5" x14ac:dyDescent="0.2">
      <c r="B284" s="164"/>
      <c r="D284" s="165" t="s">
        <v>169</v>
      </c>
      <c r="E284" s="166" t="s">
        <v>1</v>
      </c>
      <c r="F284" s="167" t="s">
        <v>259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2" customFormat="1" ht="33.75" x14ac:dyDescent="0.2">
      <c r="B285" s="164"/>
      <c r="D285" s="165" t="s">
        <v>169</v>
      </c>
      <c r="E285" s="166" t="s">
        <v>1</v>
      </c>
      <c r="F285" s="167" t="s">
        <v>260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51" s="12" customFormat="1" ht="22.5" x14ac:dyDescent="0.2">
      <c r="B286" s="164"/>
      <c r="D286" s="165" t="s">
        <v>169</v>
      </c>
      <c r="E286" s="166" t="s">
        <v>1</v>
      </c>
      <c r="F286" s="167" t="s">
        <v>261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51" s="12" customFormat="1" ht="22.5" x14ac:dyDescent="0.2">
      <c r="B287" s="164"/>
      <c r="D287" s="165" t="s">
        <v>169</v>
      </c>
      <c r="E287" s="166" t="s">
        <v>1</v>
      </c>
      <c r="F287" s="167" t="s">
        <v>239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ht="33.75" x14ac:dyDescent="0.2">
      <c r="B288" s="164"/>
      <c r="D288" s="165" t="s">
        <v>169</v>
      </c>
      <c r="E288" s="166" t="s">
        <v>1</v>
      </c>
      <c r="F288" s="167" t="s">
        <v>240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241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33.75" x14ac:dyDescent="0.2">
      <c r="B290" s="164"/>
      <c r="D290" s="165" t="s">
        <v>169</v>
      </c>
      <c r="E290" s="166" t="s">
        <v>1</v>
      </c>
      <c r="F290" s="167" t="s">
        <v>242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33.75" x14ac:dyDescent="0.2">
      <c r="B291" s="164"/>
      <c r="D291" s="165" t="s">
        <v>169</v>
      </c>
      <c r="E291" s="166" t="s">
        <v>1</v>
      </c>
      <c r="F291" s="167" t="s">
        <v>243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22.5" x14ac:dyDescent="0.2">
      <c r="B292" s="164"/>
      <c r="D292" s="165" t="s">
        <v>169</v>
      </c>
      <c r="E292" s="166" t="s">
        <v>1</v>
      </c>
      <c r="F292" s="167" t="s">
        <v>244</v>
      </c>
      <c r="H292" s="166" t="s">
        <v>1</v>
      </c>
      <c r="I292" s="168"/>
      <c r="L292" s="164"/>
      <c r="M292" s="169"/>
      <c r="T292" s="170"/>
      <c r="W292" s="244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" customFormat="1" ht="76.349999999999994" customHeight="1" x14ac:dyDescent="0.2">
      <c r="B293" s="121"/>
      <c r="C293" s="151" t="s">
        <v>282</v>
      </c>
      <c r="D293" s="151" t="s">
        <v>164</v>
      </c>
      <c r="E293" s="152" t="s">
        <v>276</v>
      </c>
      <c r="F293" s="153" t="s">
        <v>277</v>
      </c>
      <c r="G293" s="154" t="s">
        <v>167</v>
      </c>
      <c r="H293" s="155">
        <v>48.362000000000002</v>
      </c>
      <c r="I293" s="156"/>
      <c r="J293" s="157">
        <f>ROUND(I293*H293,2)</f>
        <v>0</v>
      </c>
      <c r="K293" s="158"/>
      <c r="L293" s="32"/>
      <c r="M293" s="159" t="s">
        <v>1</v>
      </c>
      <c r="N293" s="120" t="s">
        <v>38</v>
      </c>
      <c r="P293" s="160">
        <f>O293*H293</f>
        <v>0</v>
      </c>
      <c r="Q293" s="160">
        <v>3.0059999999999996E-2</v>
      </c>
      <c r="R293" s="160">
        <f>Q293*H293</f>
        <v>1.4537617199999999</v>
      </c>
      <c r="S293" s="160">
        <v>0</v>
      </c>
      <c r="T293" s="161">
        <f>S293*H293</f>
        <v>0</v>
      </c>
      <c r="W293" s="262"/>
      <c r="AR293" s="162" t="s">
        <v>87</v>
      </c>
      <c r="AT293" s="162" t="s">
        <v>164</v>
      </c>
      <c r="AU293" s="162" t="s">
        <v>81</v>
      </c>
      <c r="AY293" s="17" t="s">
        <v>162</v>
      </c>
      <c r="BE293" s="163">
        <f>IF(N293="základná",J293,0)</f>
        <v>0</v>
      </c>
      <c r="BF293" s="163">
        <f>IF(N293="znížená",J293,0)</f>
        <v>0</v>
      </c>
      <c r="BG293" s="163">
        <f>IF(N293="zákl. prenesená",J293,0)</f>
        <v>0</v>
      </c>
      <c r="BH293" s="163">
        <f>IF(N293="zníž. prenesená",J293,0)</f>
        <v>0</v>
      </c>
      <c r="BI293" s="163">
        <f>IF(N293="nulová",J293,0)</f>
        <v>0</v>
      </c>
      <c r="BJ293" s="17" t="s">
        <v>81</v>
      </c>
      <c r="BK293" s="163">
        <f>ROUND(I293*H293,2)</f>
        <v>0</v>
      </c>
      <c r="BL293" s="17" t="s">
        <v>87</v>
      </c>
      <c r="BM293" s="162" t="s">
        <v>1623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279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x14ac:dyDescent="0.2">
      <c r="B295" s="164"/>
      <c r="D295" s="165" t="s">
        <v>169</v>
      </c>
      <c r="E295" s="166" t="s">
        <v>1</v>
      </c>
      <c r="F295" s="167" t="s">
        <v>1575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2" customFormat="1" x14ac:dyDescent="0.2">
      <c r="B296" s="164"/>
      <c r="D296" s="165" t="s">
        <v>169</v>
      </c>
      <c r="E296" s="166" t="s">
        <v>1</v>
      </c>
      <c r="F296" s="167" t="s">
        <v>1624</v>
      </c>
      <c r="H296" s="166" t="s">
        <v>1</v>
      </c>
      <c r="I296" s="168"/>
      <c r="L296" s="164"/>
      <c r="M296" s="169"/>
      <c r="T296" s="170"/>
      <c r="W296" s="239"/>
      <c r="AT296" s="166" t="s">
        <v>169</v>
      </c>
      <c r="AU296" s="166" t="s">
        <v>81</v>
      </c>
      <c r="AV296" s="12" t="s">
        <v>77</v>
      </c>
      <c r="AW296" s="12" t="s">
        <v>29</v>
      </c>
      <c r="AX296" s="12" t="s">
        <v>72</v>
      </c>
      <c r="AY296" s="166" t="s">
        <v>162</v>
      </c>
    </row>
    <row r="297" spans="2:65" s="13" customFormat="1" x14ac:dyDescent="0.2">
      <c r="B297" s="171"/>
      <c r="D297" s="165" t="s">
        <v>169</v>
      </c>
      <c r="E297" s="172" t="s">
        <v>1</v>
      </c>
      <c r="F297" s="173" t="s">
        <v>1625</v>
      </c>
      <c r="H297" s="174">
        <v>48.362000000000002</v>
      </c>
      <c r="I297" s="175"/>
      <c r="L297" s="171"/>
      <c r="M297" s="176"/>
      <c r="T297" s="177"/>
      <c r="W297" s="240"/>
      <c r="AT297" s="172" t="s">
        <v>169</v>
      </c>
      <c r="AU297" s="172" t="s">
        <v>81</v>
      </c>
      <c r="AV297" s="13" t="s">
        <v>81</v>
      </c>
      <c r="AW297" s="13" t="s">
        <v>29</v>
      </c>
      <c r="AX297" s="13" t="s">
        <v>72</v>
      </c>
      <c r="AY297" s="172" t="s">
        <v>162</v>
      </c>
    </row>
    <row r="298" spans="2:65" s="15" customFormat="1" x14ac:dyDescent="0.2">
      <c r="B298" s="185"/>
      <c r="D298" s="165" t="s">
        <v>169</v>
      </c>
      <c r="E298" s="186" t="s">
        <v>103</v>
      </c>
      <c r="F298" s="187" t="s">
        <v>187</v>
      </c>
      <c r="H298" s="188">
        <v>48.362000000000002</v>
      </c>
      <c r="I298" s="189"/>
      <c r="L298" s="185"/>
      <c r="M298" s="190"/>
      <c r="T298" s="191"/>
      <c r="W298" s="241"/>
      <c r="AT298" s="186" t="s">
        <v>169</v>
      </c>
      <c r="AU298" s="186" t="s">
        <v>81</v>
      </c>
      <c r="AV298" s="15" t="s">
        <v>84</v>
      </c>
      <c r="AW298" s="15" t="s">
        <v>29</v>
      </c>
      <c r="AX298" s="15" t="s">
        <v>72</v>
      </c>
      <c r="AY298" s="186" t="s">
        <v>162</v>
      </c>
    </row>
    <row r="299" spans="2:65" s="14" customFormat="1" x14ac:dyDescent="0.2">
      <c r="B299" s="178"/>
      <c r="D299" s="165" t="s">
        <v>169</v>
      </c>
      <c r="E299" s="179" t="s">
        <v>1</v>
      </c>
      <c r="F299" s="180" t="s">
        <v>174</v>
      </c>
      <c r="H299" s="181">
        <v>48.362000000000002</v>
      </c>
      <c r="I299" s="182"/>
      <c r="L299" s="178"/>
      <c r="M299" s="183"/>
      <c r="T299" s="184"/>
      <c r="W299" s="242"/>
      <c r="AT299" s="179" t="s">
        <v>169</v>
      </c>
      <c r="AU299" s="179" t="s">
        <v>81</v>
      </c>
      <c r="AV299" s="14" t="s">
        <v>87</v>
      </c>
      <c r="AW299" s="14" t="s">
        <v>29</v>
      </c>
      <c r="AX299" s="14" t="s">
        <v>77</v>
      </c>
      <c r="AY299" s="179" t="s">
        <v>162</v>
      </c>
    </row>
    <row r="300" spans="2:65" s="12" customFormat="1" ht="33.75" x14ac:dyDescent="0.2">
      <c r="B300" s="164"/>
      <c r="D300" s="165" t="s">
        <v>169</v>
      </c>
      <c r="E300" s="166" t="s">
        <v>1</v>
      </c>
      <c r="F300" s="167" t="s">
        <v>231</v>
      </c>
      <c r="H300" s="166" t="s">
        <v>1</v>
      </c>
      <c r="I300" s="168"/>
      <c r="L300" s="164"/>
      <c r="M300" s="169"/>
      <c r="T300" s="170"/>
      <c r="W300" s="239"/>
      <c r="AT300" s="166" t="s">
        <v>169</v>
      </c>
      <c r="AU300" s="166" t="s">
        <v>81</v>
      </c>
      <c r="AV300" s="12" t="s">
        <v>77</v>
      </c>
      <c r="AW300" s="12" t="s">
        <v>29</v>
      </c>
      <c r="AX300" s="12" t="s">
        <v>72</v>
      </c>
      <c r="AY300" s="166" t="s">
        <v>162</v>
      </c>
    </row>
    <row r="301" spans="2:65" s="12" customFormat="1" ht="33.75" x14ac:dyDescent="0.2">
      <c r="B301" s="164"/>
      <c r="D301" s="165" t="s">
        <v>169</v>
      </c>
      <c r="E301" s="166" t="s">
        <v>1</v>
      </c>
      <c r="F301" s="167" t="s">
        <v>253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233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33.75" x14ac:dyDescent="0.2">
      <c r="B303" s="164"/>
      <c r="D303" s="165" t="s">
        <v>169</v>
      </c>
      <c r="E303" s="166" t="s">
        <v>1</v>
      </c>
      <c r="F303" s="167" t="s">
        <v>254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22.5" x14ac:dyDescent="0.2">
      <c r="B304" s="164"/>
      <c r="D304" s="165" t="s">
        <v>169</v>
      </c>
      <c r="E304" s="166" t="s">
        <v>1</v>
      </c>
      <c r="F304" s="167" t="s">
        <v>255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256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22.5" x14ac:dyDescent="0.2">
      <c r="B306" s="164"/>
      <c r="D306" s="165" t="s">
        <v>169</v>
      </c>
      <c r="E306" s="166" t="s">
        <v>1</v>
      </c>
      <c r="F306" s="167" t="s">
        <v>257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258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259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2" customFormat="1" ht="33.75" x14ac:dyDescent="0.2">
      <c r="B309" s="164"/>
      <c r="D309" s="165" t="s">
        <v>169</v>
      </c>
      <c r="E309" s="166" t="s">
        <v>1</v>
      </c>
      <c r="F309" s="167" t="s">
        <v>260</v>
      </c>
      <c r="H309" s="166" t="s">
        <v>1</v>
      </c>
      <c r="I309" s="168"/>
      <c r="L309" s="164"/>
      <c r="M309" s="169"/>
      <c r="T309" s="170"/>
      <c r="W309" s="239"/>
      <c r="AT309" s="166" t="s">
        <v>169</v>
      </c>
      <c r="AU309" s="166" t="s">
        <v>81</v>
      </c>
      <c r="AV309" s="12" t="s">
        <v>77</v>
      </c>
      <c r="AW309" s="12" t="s">
        <v>29</v>
      </c>
      <c r="AX309" s="12" t="s">
        <v>72</v>
      </c>
      <c r="AY309" s="166" t="s">
        <v>162</v>
      </c>
    </row>
    <row r="310" spans="2:65" s="12" customFormat="1" ht="22.5" x14ac:dyDescent="0.2">
      <c r="B310" s="164"/>
      <c r="D310" s="165" t="s">
        <v>169</v>
      </c>
      <c r="E310" s="166" t="s">
        <v>1</v>
      </c>
      <c r="F310" s="167" t="s">
        <v>261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ht="22.5" x14ac:dyDescent="0.2">
      <c r="B311" s="164"/>
      <c r="D311" s="165" t="s">
        <v>169</v>
      </c>
      <c r="E311" s="166" t="s">
        <v>1</v>
      </c>
      <c r="F311" s="167" t="s">
        <v>239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ht="33.75" x14ac:dyDescent="0.2">
      <c r="B312" s="164"/>
      <c r="D312" s="165" t="s">
        <v>169</v>
      </c>
      <c r="E312" s="166" t="s">
        <v>1</v>
      </c>
      <c r="F312" s="167" t="s">
        <v>240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ht="33.75" x14ac:dyDescent="0.2">
      <c r="B313" s="164"/>
      <c r="D313" s="165" t="s">
        <v>169</v>
      </c>
      <c r="E313" s="166" t="s">
        <v>1</v>
      </c>
      <c r="F313" s="167" t="s">
        <v>241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2" customFormat="1" ht="33.75" x14ac:dyDescent="0.2">
      <c r="B314" s="164"/>
      <c r="D314" s="165" t="s">
        <v>169</v>
      </c>
      <c r="E314" s="166" t="s">
        <v>1</v>
      </c>
      <c r="F314" s="167" t="s">
        <v>242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65" s="12" customFormat="1" ht="33.75" x14ac:dyDescent="0.2">
      <c r="B315" s="164"/>
      <c r="D315" s="165" t="s">
        <v>169</v>
      </c>
      <c r="E315" s="166" t="s">
        <v>1</v>
      </c>
      <c r="F315" s="167" t="s">
        <v>243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ht="22.5" x14ac:dyDescent="0.2">
      <c r="B316" s="164"/>
      <c r="D316" s="165" t="s">
        <v>169</v>
      </c>
      <c r="E316" s="166" t="s">
        <v>1</v>
      </c>
      <c r="F316" s="167" t="s">
        <v>244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" customFormat="1" ht="76.349999999999994" customHeight="1" x14ac:dyDescent="0.2">
      <c r="B317" s="121"/>
      <c r="C317" s="151" t="s">
        <v>294</v>
      </c>
      <c r="D317" s="151" t="s">
        <v>164</v>
      </c>
      <c r="E317" s="152" t="s">
        <v>283</v>
      </c>
      <c r="F317" s="153" t="s">
        <v>284</v>
      </c>
      <c r="G317" s="154" t="s">
        <v>167</v>
      </c>
      <c r="H317" s="155">
        <v>10.472</v>
      </c>
      <c r="I317" s="156"/>
      <c r="J317" s="157">
        <f>ROUND(I317*H317,2)</f>
        <v>0</v>
      </c>
      <c r="K317" s="158"/>
      <c r="L317" s="32"/>
      <c r="M317" s="159" t="s">
        <v>1</v>
      </c>
      <c r="N317" s="120" t="s">
        <v>38</v>
      </c>
      <c r="P317" s="160">
        <f>O317*H317</f>
        <v>0</v>
      </c>
      <c r="Q317" s="160">
        <v>1.8679999999999999E-2</v>
      </c>
      <c r="R317" s="160">
        <f>Q317*H317</f>
        <v>0.19561695999999998</v>
      </c>
      <c r="S317" s="160">
        <v>0</v>
      </c>
      <c r="T317" s="161">
        <f>S317*H317</f>
        <v>0</v>
      </c>
      <c r="W317" s="262"/>
      <c r="AR317" s="162" t="s">
        <v>87</v>
      </c>
      <c r="AT317" s="162" t="s">
        <v>164</v>
      </c>
      <c r="AU317" s="162" t="s">
        <v>81</v>
      </c>
      <c r="AY317" s="17" t="s">
        <v>162</v>
      </c>
      <c r="BE317" s="163">
        <f>IF(N317="základná",J317,0)</f>
        <v>0</v>
      </c>
      <c r="BF317" s="163">
        <f>IF(N317="znížená",J317,0)</f>
        <v>0</v>
      </c>
      <c r="BG317" s="163">
        <f>IF(N317="zákl. prenesená",J317,0)</f>
        <v>0</v>
      </c>
      <c r="BH317" s="163">
        <f>IF(N317="zníž. prenesená",J317,0)</f>
        <v>0</v>
      </c>
      <c r="BI317" s="163">
        <f>IF(N317="nulová",J317,0)</f>
        <v>0</v>
      </c>
      <c r="BJ317" s="17" t="s">
        <v>81</v>
      </c>
      <c r="BK317" s="163">
        <f>ROUND(I317*H317,2)</f>
        <v>0</v>
      </c>
      <c r="BL317" s="17" t="s">
        <v>87</v>
      </c>
      <c r="BM317" s="162" t="s">
        <v>1626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286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1575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2" customFormat="1" x14ac:dyDescent="0.2">
      <c r="B320" s="164"/>
      <c r="D320" s="165" t="s">
        <v>169</v>
      </c>
      <c r="E320" s="166" t="s">
        <v>1</v>
      </c>
      <c r="F320" s="167" t="s">
        <v>1046</v>
      </c>
      <c r="H320" s="166" t="s">
        <v>1</v>
      </c>
      <c r="I320" s="168"/>
      <c r="L320" s="164"/>
      <c r="M320" s="169"/>
      <c r="T320" s="170"/>
      <c r="W320" s="239"/>
      <c r="AT320" s="166" t="s">
        <v>169</v>
      </c>
      <c r="AU320" s="166" t="s">
        <v>81</v>
      </c>
      <c r="AV320" s="12" t="s">
        <v>77</v>
      </c>
      <c r="AW320" s="12" t="s">
        <v>29</v>
      </c>
      <c r="AX320" s="12" t="s">
        <v>72</v>
      </c>
      <c r="AY320" s="166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1599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3" customFormat="1" x14ac:dyDescent="0.2">
      <c r="B322" s="171"/>
      <c r="D322" s="165" t="s">
        <v>169</v>
      </c>
      <c r="E322" s="172" t="s">
        <v>1</v>
      </c>
      <c r="F322" s="173" t="s">
        <v>1627</v>
      </c>
      <c r="H322" s="174">
        <v>5.4119999999999999</v>
      </c>
      <c r="I322" s="175"/>
      <c r="L322" s="171"/>
      <c r="M322" s="176"/>
      <c r="T322" s="177"/>
      <c r="W322" s="240"/>
      <c r="AT322" s="172" t="s">
        <v>169</v>
      </c>
      <c r="AU322" s="172" t="s">
        <v>81</v>
      </c>
      <c r="AV322" s="13" t="s">
        <v>81</v>
      </c>
      <c r="AW322" s="13" t="s">
        <v>29</v>
      </c>
      <c r="AX322" s="13" t="s">
        <v>72</v>
      </c>
      <c r="AY322" s="172" t="s">
        <v>162</v>
      </c>
    </row>
    <row r="323" spans="2:51" s="12" customFormat="1" x14ac:dyDescent="0.2">
      <c r="B323" s="164"/>
      <c r="D323" s="165" t="s">
        <v>169</v>
      </c>
      <c r="E323" s="166" t="s">
        <v>1</v>
      </c>
      <c r="F323" s="167" t="s">
        <v>1609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51" s="12" customFormat="1" x14ac:dyDescent="0.2">
      <c r="B324" s="164"/>
      <c r="D324" s="165" t="s">
        <v>169</v>
      </c>
      <c r="E324" s="166" t="s">
        <v>1</v>
      </c>
      <c r="F324" s="167" t="s">
        <v>1628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51" s="13" customFormat="1" x14ac:dyDescent="0.2">
      <c r="B325" s="171"/>
      <c r="D325" s="165" t="s">
        <v>169</v>
      </c>
      <c r="E325" s="172" t="s">
        <v>1</v>
      </c>
      <c r="F325" s="173" t="s">
        <v>1629</v>
      </c>
      <c r="H325" s="174">
        <v>5.0599999999999996</v>
      </c>
      <c r="I325" s="175"/>
      <c r="L325" s="171"/>
      <c r="M325" s="176"/>
      <c r="T325" s="177"/>
      <c r="W325" s="240"/>
      <c r="AT325" s="172" t="s">
        <v>169</v>
      </c>
      <c r="AU325" s="172" t="s">
        <v>81</v>
      </c>
      <c r="AV325" s="13" t="s">
        <v>81</v>
      </c>
      <c r="AW325" s="13" t="s">
        <v>29</v>
      </c>
      <c r="AX325" s="13" t="s">
        <v>72</v>
      </c>
      <c r="AY325" s="172" t="s">
        <v>162</v>
      </c>
    </row>
    <row r="326" spans="2:51" s="15" customFormat="1" x14ac:dyDescent="0.2">
      <c r="B326" s="185"/>
      <c r="D326" s="165" t="s">
        <v>169</v>
      </c>
      <c r="E326" s="186" t="s">
        <v>101</v>
      </c>
      <c r="F326" s="187" t="s">
        <v>187</v>
      </c>
      <c r="H326" s="188">
        <v>10.472</v>
      </c>
      <c r="I326" s="189"/>
      <c r="L326" s="185"/>
      <c r="M326" s="190"/>
      <c r="T326" s="191"/>
      <c r="W326" s="241"/>
      <c r="AT326" s="186" t="s">
        <v>169</v>
      </c>
      <c r="AU326" s="186" t="s">
        <v>81</v>
      </c>
      <c r="AV326" s="15" t="s">
        <v>84</v>
      </c>
      <c r="AW326" s="15" t="s">
        <v>29</v>
      </c>
      <c r="AX326" s="15" t="s">
        <v>72</v>
      </c>
      <c r="AY326" s="186" t="s">
        <v>162</v>
      </c>
    </row>
    <row r="327" spans="2:51" s="14" customFormat="1" x14ac:dyDescent="0.2">
      <c r="B327" s="178"/>
      <c r="D327" s="165" t="s">
        <v>169</v>
      </c>
      <c r="E327" s="179" t="s">
        <v>1</v>
      </c>
      <c r="F327" s="180" t="s">
        <v>174</v>
      </c>
      <c r="H327" s="181">
        <v>10.472</v>
      </c>
      <c r="I327" s="182"/>
      <c r="L327" s="178"/>
      <c r="M327" s="183"/>
      <c r="T327" s="184"/>
      <c r="W327" s="242"/>
      <c r="AT327" s="179" t="s">
        <v>169</v>
      </c>
      <c r="AU327" s="179" t="s">
        <v>81</v>
      </c>
      <c r="AV327" s="14" t="s">
        <v>87</v>
      </c>
      <c r="AW327" s="14" t="s">
        <v>29</v>
      </c>
      <c r="AX327" s="14" t="s">
        <v>77</v>
      </c>
      <c r="AY327" s="179" t="s">
        <v>162</v>
      </c>
    </row>
    <row r="328" spans="2:51" s="12" customFormat="1" ht="33.75" x14ac:dyDescent="0.2">
      <c r="B328" s="164"/>
      <c r="D328" s="165" t="s">
        <v>169</v>
      </c>
      <c r="E328" s="166" t="s">
        <v>1</v>
      </c>
      <c r="F328" s="167" t="s">
        <v>231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253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x14ac:dyDescent="0.2">
      <c r="B330" s="164"/>
      <c r="D330" s="165" t="s">
        <v>169</v>
      </c>
      <c r="E330" s="166" t="s">
        <v>1</v>
      </c>
      <c r="F330" s="167" t="s">
        <v>233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ht="33.75" x14ac:dyDescent="0.2">
      <c r="B331" s="164"/>
      <c r="D331" s="165" t="s">
        <v>169</v>
      </c>
      <c r="E331" s="166" t="s">
        <v>1</v>
      </c>
      <c r="F331" s="167" t="s">
        <v>254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22.5" x14ac:dyDescent="0.2">
      <c r="B332" s="164"/>
      <c r="D332" s="165" t="s">
        <v>169</v>
      </c>
      <c r="E332" s="166" t="s">
        <v>1</v>
      </c>
      <c r="F332" s="167" t="s">
        <v>255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290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257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258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22.5" x14ac:dyDescent="0.2">
      <c r="B336" s="164"/>
      <c r="D336" s="165" t="s">
        <v>169</v>
      </c>
      <c r="E336" s="166" t="s">
        <v>1</v>
      </c>
      <c r="F336" s="167" t="s">
        <v>259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291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22.5" x14ac:dyDescent="0.2">
      <c r="B338" s="164"/>
      <c r="D338" s="165" t="s">
        <v>169</v>
      </c>
      <c r="E338" s="166" t="s">
        <v>1</v>
      </c>
      <c r="F338" s="167" t="s">
        <v>292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ht="22.5" x14ac:dyDescent="0.2">
      <c r="B339" s="164"/>
      <c r="D339" s="165" t="s">
        <v>169</v>
      </c>
      <c r="E339" s="166" t="s">
        <v>1</v>
      </c>
      <c r="F339" s="167" t="s">
        <v>239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ht="33.75" x14ac:dyDescent="0.2">
      <c r="B340" s="164"/>
      <c r="D340" s="165" t="s">
        <v>169</v>
      </c>
      <c r="E340" s="166" t="s">
        <v>1</v>
      </c>
      <c r="F340" s="167" t="s">
        <v>240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ht="33.75" x14ac:dyDescent="0.2">
      <c r="B341" s="164"/>
      <c r="D341" s="165" t="s">
        <v>169</v>
      </c>
      <c r="E341" s="166" t="s">
        <v>1</v>
      </c>
      <c r="F341" s="167" t="s">
        <v>241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2" customFormat="1" ht="33.75" x14ac:dyDescent="0.2">
      <c r="B342" s="164"/>
      <c r="D342" s="165" t="s">
        <v>169</v>
      </c>
      <c r="E342" s="166" t="s">
        <v>1</v>
      </c>
      <c r="F342" s="167" t="s">
        <v>242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65" s="12" customFormat="1" ht="33.75" x14ac:dyDescent="0.2">
      <c r="B343" s="164"/>
      <c r="D343" s="165" t="s">
        <v>169</v>
      </c>
      <c r="E343" s="166" t="s">
        <v>1</v>
      </c>
      <c r="F343" s="167" t="s">
        <v>243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2" customFormat="1" ht="22.5" x14ac:dyDescent="0.2">
      <c r="B344" s="164"/>
      <c r="D344" s="165" t="s">
        <v>169</v>
      </c>
      <c r="E344" s="166" t="s">
        <v>1</v>
      </c>
      <c r="F344" s="167" t="s">
        <v>244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65" s="11" customFormat="1" ht="22.9" customHeight="1" x14ac:dyDescent="0.2">
      <c r="B345" s="139"/>
      <c r="D345" s="140" t="s">
        <v>71</v>
      </c>
      <c r="E345" s="149" t="s">
        <v>218</v>
      </c>
      <c r="F345" s="149" t="s">
        <v>293</v>
      </c>
      <c r="I345" s="142"/>
      <c r="J345" s="150">
        <f>BK345</f>
        <v>0</v>
      </c>
      <c r="L345" s="139"/>
      <c r="M345" s="144"/>
      <c r="P345" s="145">
        <f>SUM(P346:P437)</f>
        <v>0</v>
      </c>
      <c r="R345" s="145">
        <f>SUM(R346:R437)</f>
        <v>5.6453314799999994</v>
      </c>
      <c r="T345" s="146">
        <f>SUM(T346:T437)</f>
        <v>22.124180320000001</v>
      </c>
      <c r="W345" s="238"/>
      <c r="AR345" s="140" t="s">
        <v>77</v>
      </c>
      <c r="AT345" s="147" t="s">
        <v>71</v>
      </c>
      <c r="AU345" s="147" t="s">
        <v>77</v>
      </c>
      <c r="AY345" s="140" t="s">
        <v>162</v>
      </c>
      <c r="BK345" s="148">
        <f>SUM(BK346:BK437)</f>
        <v>0</v>
      </c>
    </row>
    <row r="346" spans="2:65" s="1" customFormat="1" ht="33" customHeight="1" x14ac:dyDescent="0.2">
      <c r="B346" s="121"/>
      <c r="C346" s="151" t="s">
        <v>302</v>
      </c>
      <c r="D346" s="151" t="s">
        <v>164</v>
      </c>
      <c r="E346" s="152" t="s">
        <v>1630</v>
      </c>
      <c r="F346" s="153" t="s">
        <v>1631</v>
      </c>
      <c r="G346" s="154" t="s">
        <v>167</v>
      </c>
      <c r="H346" s="155">
        <v>103.197</v>
      </c>
      <c r="I346" s="156"/>
      <c r="J346" s="157">
        <f>ROUND(I346*H346,2)</f>
        <v>0</v>
      </c>
      <c r="K346" s="158"/>
      <c r="L346" s="32"/>
      <c r="M346" s="159" t="s">
        <v>1</v>
      </c>
      <c r="N346" s="120" t="s">
        <v>38</v>
      </c>
      <c r="P346" s="160">
        <f>O346*H346</f>
        <v>0</v>
      </c>
      <c r="Q346" s="160">
        <v>2.572E-2</v>
      </c>
      <c r="R346" s="160">
        <f>Q346*H346</f>
        <v>2.6542268400000002</v>
      </c>
      <c r="S346" s="160">
        <v>0</v>
      </c>
      <c r="T346" s="161">
        <f>S346*H346</f>
        <v>0</v>
      </c>
      <c r="W346" s="251"/>
      <c r="AR346" s="162" t="s">
        <v>87</v>
      </c>
      <c r="AT346" s="162" t="s">
        <v>164</v>
      </c>
      <c r="AU346" s="162" t="s">
        <v>81</v>
      </c>
      <c r="AY346" s="17" t="s">
        <v>162</v>
      </c>
      <c r="BE346" s="163">
        <f>IF(N346="základná",J346,0)</f>
        <v>0</v>
      </c>
      <c r="BF346" s="163">
        <f>IF(N346="znížená",J346,0)</f>
        <v>0</v>
      </c>
      <c r="BG346" s="163">
        <f>IF(N346="zákl. prenesená",J346,0)</f>
        <v>0</v>
      </c>
      <c r="BH346" s="163">
        <f>IF(N346="zníž. prenesená",J346,0)</f>
        <v>0</v>
      </c>
      <c r="BI346" s="163">
        <f>IF(N346="nulová",J346,0)</f>
        <v>0</v>
      </c>
      <c r="BJ346" s="17" t="s">
        <v>81</v>
      </c>
      <c r="BK346" s="163">
        <f>ROUND(I346*H346,2)</f>
        <v>0</v>
      </c>
      <c r="BL346" s="17" t="s">
        <v>87</v>
      </c>
      <c r="BM346" s="162" t="s">
        <v>1632</v>
      </c>
    </row>
    <row r="347" spans="2:65" s="12" customFormat="1" x14ac:dyDescent="0.2">
      <c r="B347" s="164"/>
      <c r="D347" s="165" t="s">
        <v>169</v>
      </c>
      <c r="E347" s="166" t="s">
        <v>1</v>
      </c>
      <c r="F347" s="167" t="s">
        <v>1575</v>
      </c>
      <c r="H347" s="166" t="s">
        <v>1</v>
      </c>
      <c r="I347" s="168"/>
      <c r="L347" s="164"/>
      <c r="M347" s="169"/>
      <c r="T347" s="170"/>
      <c r="W347" s="252"/>
      <c r="AT347" s="166" t="s">
        <v>169</v>
      </c>
      <c r="AU347" s="166" t="s">
        <v>81</v>
      </c>
      <c r="AV347" s="12" t="s">
        <v>77</v>
      </c>
      <c r="AW347" s="12" t="s">
        <v>29</v>
      </c>
      <c r="AX347" s="12" t="s">
        <v>72</v>
      </c>
      <c r="AY347" s="166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1633</v>
      </c>
      <c r="H348" s="174">
        <v>103.197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4" customFormat="1" x14ac:dyDescent="0.2">
      <c r="B349" s="178"/>
      <c r="D349" s="165" t="s">
        <v>169</v>
      </c>
      <c r="E349" s="179" t="s">
        <v>96</v>
      </c>
      <c r="F349" s="180" t="s">
        <v>174</v>
      </c>
      <c r="H349" s="181">
        <v>103.197</v>
      </c>
      <c r="I349" s="182"/>
      <c r="L349" s="178"/>
      <c r="M349" s="183"/>
      <c r="T349" s="184"/>
      <c r="W349" s="242"/>
      <c r="AT349" s="179" t="s">
        <v>169</v>
      </c>
      <c r="AU349" s="179" t="s">
        <v>81</v>
      </c>
      <c r="AV349" s="14" t="s">
        <v>87</v>
      </c>
      <c r="AW349" s="14" t="s">
        <v>29</v>
      </c>
      <c r="AX349" s="14" t="s">
        <v>77</v>
      </c>
      <c r="AY349" s="179" t="s">
        <v>162</v>
      </c>
    </row>
    <row r="350" spans="2:65" s="12" customFormat="1" ht="22.5" x14ac:dyDescent="0.2">
      <c r="B350" s="164"/>
      <c r="D350" s="165" t="s">
        <v>169</v>
      </c>
      <c r="E350" s="166" t="s">
        <v>1</v>
      </c>
      <c r="F350" s="167" t="s">
        <v>1634</v>
      </c>
      <c r="H350" s="166" t="s">
        <v>1</v>
      </c>
      <c r="I350" s="168"/>
      <c r="L350" s="164"/>
      <c r="M350" s="169"/>
      <c r="T350" s="170"/>
      <c r="W350" s="244"/>
      <c r="AT350" s="166" t="s">
        <v>169</v>
      </c>
      <c r="AU350" s="166" t="s">
        <v>81</v>
      </c>
      <c r="AV350" s="12" t="s">
        <v>77</v>
      </c>
      <c r="AW350" s="12" t="s">
        <v>29</v>
      </c>
      <c r="AX350" s="12" t="s">
        <v>72</v>
      </c>
      <c r="AY350" s="166" t="s">
        <v>162</v>
      </c>
    </row>
    <row r="351" spans="2:65" s="1" customFormat="1" ht="44.25" customHeight="1" x14ac:dyDescent="0.2">
      <c r="B351" s="121"/>
      <c r="C351" s="151" t="s">
        <v>307</v>
      </c>
      <c r="D351" s="151" t="s">
        <v>164</v>
      </c>
      <c r="E351" s="152" t="s">
        <v>1635</v>
      </c>
      <c r="F351" s="153" t="s">
        <v>1636</v>
      </c>
      <c r="G351" s="154" t="s">
        <v>167</v>
      </c>
      <c r="H351" s="155">
        <v>309.59100000000001</v>
      </c>
      <c r="I351" s="156"/>
      <c r="J351" s="157">
        <f>ROUND(I351*H351,2)</f>
        <v>0</v>
      </c>
      <c r="K351" s="158"/>
      <c r="L351" s="32"/>
      <c r="M351" s="159" t="s">
        <v>1</v>
      </c>
      <c r="N351" s="120" t="s">
        <v>38</v>
      </c>
      <c r="P351" s="160">
        <f>O351*H351</f>
        <v>0</v>
      </c>
      <c r="Q351" s="160">
        <v>0</v>
      </c>
      <c r="R351" s="160">
        <f>Q351*H351</f>
        <v>0</v>
      </c>
      <c r="S351" s="160">
        <v>0</v>
      </c>
      <c r="T351" s="161">
        <f>S351*H351</f>
        <v>0</v>
      </c>
      <c r="W351" s="245"/>
      <c r="AR351" s="162" t="s">
        <v>87</v>
      </c>
      <c r="AT351" s="162" t="s">
        <v>164</v>
      </c>
      <c r="AU351" s="162" t="s">
        <v>81</v>
      </c>
      <c r="AY351" s="17" t="s">
        <v>162</v>
      </c>
      <c r="BE351" s="163">
        <f>IF(N351="základná",J351,0)</f>
        <v>0</v>
      </c>
      <c r="BF351" s="163">
        <f>IF(N351="znížená",J351,0)</f>
        <v>0</v>
      </c>
      <c r="BG351" s="163">
        <f>IF(N351="zákl. prenesená",J351,0)</f>
        <v>0</v>
      </c>
      <c r="BH351" s="163">
        <f>IF(N351="zníž. prenesená",J351,0)</f>
        <v>0</v>
      </c>
      <c r="BI351" s="163">
        <f>IF(N351="nulová",J351,0)</f>
        <v>0</v>
      </c>
      <c r="BJ351" s="17" t="s">
        <v>81</v>
      </c>
      <c r="BK351" s="163">
        <f>ROUND(I351*H351,2)</f>
        <v>0</v>
      </c>
      <c r="BL351" s="17" t="s">
        <v>87</v>
      </c>
      <c r="BM351" s="162" t="s">
        <v>1637</v>
      </c>
    </row>
    <row r="352" spans="2:65" s="13" customFormat="1" x14ac:dyDescent="0.2">
      <c r="B352" s="171"/>
      <c r="D352" s="165" t="s">
        <v>169</v>
      </c>
      <c r="E352" s="172" t="s">
        <v>1</v>
      </c>
      <c r="F352" s="173" t="s">
        <v>306</v>
      </c>
      <c r="H352" s="174">
        <v>309.59100000000001</v>
      </c>
      <c r="I352" s="175"/>
      <c r="L352" s="171"/>
      <c r="M352" s="176"/>
      <c r="T352" s="177"/>
      <c r="W352" s="240"/>
      <c r="AT352" s="172" t="s">
        <v>169</v>
      </c>
      <c r="AU352" s="172" t="s">
        <v>81</v>
      </c>
      <c r="AV352" s="13" t="s">
        <v>81</v>
      </c>
      <c r="AW352" s="13" t="s">
        <v>29</v>
      </c>
      <c r="AX352" s="13" t="s">
        <v>77</v>
      </c>
      <c r="AY352" s="172" t="s">
        <v>162</v>
      </c>
    </row>
    <row r="353" spans="2:65" s="1" customFormat="1" ht="33" customHeight="1" x14ac:dyDescent="0.2">
      <c r="B353" s="121"/>
      <c r="C353" s="151" t="s">
        <v>311</v>
      </c>
      <c r="D353" s="151" t="s">
        <v>164</v>
      </c>
      <c r="E353" s="152" t="s">
        <v>1638</v>
      </c>
      <c r="F353" s="153" t="s">
        <v>1639</v>
      </c>
      <c r="G353" s="154" t="s">
        <v>167</v>
      </c>
      <c r="H353" s="155">
        <v>103.197</v>
      </c>
      <c r="I353" s="156"/>
      <c r="J353" s="157">
        <f>ROUND(I353*H353,2)</f>
        <v>0</v>
      </c>
      <c r="K353" s="158"/>
      <c r="L353" s="32"/>
      <c r="M353" s="159" t="s">
        <v>1</v>
      </c>
      <c r="N353" s="120" t="s">
        <v>38</v>
      </c>
      <c r="P353" s="160">
        <f>O353*H353</f>
        <v>0</v>
      </c>
      <c r="Q353" s="160">
        <v>2.572E-2</v>
      </c>
      <c r="R353" s="160">
        <f>Q353*H353</f>
        <v>2.6542268400000002</v>
      </c>
      <c r="S353" s="160">
        <v>0</v>
      </c>
      <c r="T353" s="161">
        <f>S353*H353</f>
        <v>0</v>
      </c>
      <c r="W353" s="251"/>
      <c r="AR353" s="162" t="s">
        <v>87</v>
      </c>
      <c r="AT353" s="162" t="s">
        <v>164</v>
      </c>
      <c r="AU353" s="162" t="s">
        <v>81</v>
      </c>
      <c r="AY353" s="17" t="s">
        <v>162</v>
      </c>
      <c r="BE353" s="163">
        <f>IF(N353="základná",J353,0)</f>
        <v>0</v>
      </c>
      <c r="BF353" s="163">
        <f>IF(N353="znížená",J353,0)</f>
        <v>0</v>
      </c>
      <c r="BG353" s="163">
        <f>IF(N353="zákl. prenesená",J353,0)</f>
        <v>0</v>
      </c>
      <c r="BH353" s="163">
        <f>IF(N353="zníž. prenesená",J353,0)</f>
        <v>0</v>
      </c>
      <c r="BI353" s="163">
        <f>IF(N353="nulová",J353,0)</f>
        <v>0</v>
      </c>
      <c r="BJ353" s="17" t="s">
        <v>81</v>
      </c>
      <c r="BK353" s="163">
        <f>ROUND(I353*H353,2)</f>
        <v>0</v>
      </c>
      <c r="BL353" s="17" t="s">
        <v>87</v>
      </c>
      <c r="BM353" s="162" t="s">
        <v>1640</v>
      </c>
    </row>
    <row r="354" spans="2:65" s="13" customFormat="1" x14ac:dyDescent="0.2">
      <c r="B354" s="171"/>
      <c r="D354" s="165" t="s">
        <v>169</v>
      </c>
      <c r="E354" s="172" t="s">
        <v>1</v>
      </c>
      <c r="F354" s="173" t="s">
        <v>96</v>
      </c>
      <c r="H354" s="174">
        <v>103.197</v>
      </c>
      <c r="I354" s="175"/>
      <c r="L354" s="171"/>
      <c r="M354" s="176"/>
      <c r="T354" s="177"/>
      <c r="W354" s="246"/>
      <c r="AT354" s="172" t="s">
        <v>169</v>
      </c>
      <c r="AU354" s="172" t="s">
        <v>81</v>
      </c>
      <c r="AV354" s="13" t="s">
        <v>81</v>
      </c>
      <c r="AW354" s="13" t="s">
        <v>29</v>
      </c>
      <c r="AX354" s="13" t="s">
        <v>77</v>
      </c>
      <c r="AY354" s="172" t="s">
        <v>162</v>
      </c>
    </row>
    <row r="355" spans="2:65" s="1" customFormat="1" ht="24.2" customHeight="1" x14ac:dyDescent="0.2">
      <c r="B355" s="121"/>
      <c r="C355" s="151" t="s">
        <v>318</v>
      </c>
      <c r="D355" s="151" t="s">
        <v>164</v>
      </c>
      <c r="E355" s="152" t="s">
        <v>312</v>
      </c>
      <c r="F355" s="153" t="s">
        <v>313</v>
      </c>
      <c r="G355" s="154" t="s">
        <v>167</v>
      </c>
      <c r="H355" s="155">
        <v>28.8</v>
      </c>
      <c r="I355" s="156"/>
      <c r="J355" s="157">
        <f>ROUND(I355*H355,2)</f>
        <v>0</v>
      </c>
      <c r="K355" s="158"/>
      <c r="L355" s="32"/>
      <c r="M355" s="159" t="s">
        <v>1</v>
      </c>
      <c r="N355" s="120" t="s">
        <v>38</v>
      </c>
      <c r="P355" s="160">
        <f>O355*H355</f>
        <v>0</v>
      </c>
      <c r="Q355" s="160">
        <v>1.5300000000000001E-3</v>
      </c>
      <c r="R355" s="160">
        <f>Q355*H355</f>
        <v>4.4064000000000006E-2</v>
      </c>
      <c r="S355" s="160">
        <v>0</v>
      </c>
      <c r="T355" s="161">
        <f>S355*H355</f>
        <v>0</v>
      </c>
      <c r="W355" s="251"/>
      <c r="AR355" s="162" t="s">
        <v>87</v>
      </c>
      <c r="AT355" s="162" t="s">
        <v>164</v>
      </c>
      <c r="AU355" s="162" t="s">
        <v>81</v>
      </c>
      <c r="AY355" s="17" t="s">
        <v>162</v>
      </c>
      <c r="BE355" s="163">
        <f>IF(N355="základná",J355,0)</f>
        <v>0</v>
      </c>
      <c r="BF355" s="163">
        <f>IF(N355="znížená",J355,0)</f>
        <v>0</v>
      </c>
      <c r="BG355" s="163">
        <f>IF(N355="zákl. prenesená",J355,0)</f>
        <v>0</v>
      </c>
      <c r="BH355" s="163">
        <f>IF(N355="zníž. prenesená",J355,0)</f>
        <v>0</v>
      </c>
      <c r="BI355" s="163">
        <f>IF(N355="nulová",J355,0)</f>
        <v>0</v>
      </c>
      <c r="BJ355" s="17" t="s">
        <v>81</v>
      </c>
      <c r="BK355" s="163">
        <f>ROUND(I355*H355,2)</f>
        <v>0</v>
      </c>
      <c r="BL355" s="17" t="s">
        <v>87</v>
      </c>
      <c r="BM355" s="162" t="s">
        <v>1641</v>
      </c>
    </row>
    <row r="356" spans="2:65" s="12" customFormat="1" x14ac:dyDescent="0.2">
      <c r="B356" s="164"/>
      <c r="D356" s="165" t="s">
        <v>169</v>
      </c>
      <c r="E356" s="166" t="s">
        <v>1</v>
      </c>
      <c r="F356" s="167" t="s">
        <v>315</v>
      </c>
      <c r="H356" s="166" t="s">
        <v>1</v>
      </c>
      <c r="I356" s="168"/>
      <c r="L356" s="164"/>
      <c r="M356" s="169"/>
      <c r="T356" s="170"/>
      <c r="W356" s="252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x14ac:dyDescent="0.2">
      <c r="B357" s="164"/>
      <c r="D357" s="165" t="s">
        <v>169</v>
      </c>
      <c r="E357" s="166" t="s">
        <v>1</v>
      </c>
      <c r="F357" s="167" t="s">
        <v>1549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3" customFormat="1" x14ac:dyDescent="0.2">
      <c r="B358" s="171"/>
      <c r="D358" s="165" t="s">
        <v>169</v>
      </c>
      <c r="E358" s="172" t="s">
        <v>1</v>
      </c>
      <c r="F358" s="173" t="s">
        <v>1642</v>
      </c>
      <c r="H358" s="174">
        <v>7.2</v>
      </c>
      <c r="I358" s="175"/>
      <c r="L358" s="171"/>
      <c r="M358" s="176"/>
      <c r="T358" s="177"/>
      <c r="W358" s="240"/>
      <c r="AT358" s="172" t="s">
        <v>169</v>
      </c>
      <c r="AU358" s="172" t="s">
        <v>81</v>
      </c>
      <c r="AV358" s="13" t="s">
        <v>81</v>
      </c>
      <c r="AW358" s="13" t="s">
        <v>29</v>
      </c>
      <c r="AX358" s="13" t="s">
        <v>72</v>
      </c>
      <c r="AY358" s="172" t="s">
        <v>162</v>
      </c>
    </row>
    <row r="359" spans="2:65" s="12" customFormat="1" x14ac:dyDescent="0.2">
      <c r="B359" s="164"/>
      <c r="D359" s="165" t="s">
        <v>169</v>
      </c>
      <c r="E359" s="166" t="s">
        <v>1</v>
      </c>
      <c r="F359" s="167" t="s">
        <v>1551</v>
      </c>
      <c r="H359" s="166" t="s">
        <v>1</v>
      </c>
      <c r="I359" s="168"/>
      <c r="L359" s="164"/>
      <c r="M359" s="169"/>
      <c r="T359" s="170"/>
      <c r="W359" s="239"/>
      <c r="AT359" s="166" t="s">
        <v>169</v>
      </c>
      <c r="AU359" s="166" t="s">
        <v>81</v>
      </c>
      <c r="AV359" s="12" t="s">
        <v>77</v>
      </c>
      <c r="AW359" s="12" t="s">
        <v>29</v>
      </c>
      <c r="AX359" s="12" t="s">
        <v>72</v>
      </c>
      <c r="AY359" s="166" t="s">
        <v>162</v>
      </c>
    </row>
    <row r="360" spans="2:65" s="13" customFormat="1" x14ac:dyDescent="0.2">
      <c r="B360" s="171"/>
      <c r="D360" s="165" t="s">
        <v>169</v>
      </c>
      <c r="E360" s="172" t="s">
        <v>1</v>
      </c>
      <c r="F360" s="173" t="s">
        <v>1643</v>
      </c>
      <c r="H360" s="174">
        <v>5.4</v>
      </c>
      <c r="I360" s="175"/>
      <c r="L360" s="171"/>
      <c r="M360" s="176"/>
      <c r="T360" s="177"/>
      <c r="W360" s="240"/>
      <c r="AT360" s="172" t="s">
        <v>169</v>
      </c>
      <c r="AU360" s="172" t="s">
        <v>81</v>
      </c>
      <c r="AV360" s="13" t="s">
        <v>81</v>
      </c>
      <c r="AW360" s="13" t="s">
        <v>29</v>
      </c>
      <c r="AX360" s="13" t="s">
        <v>72</v>
      </c>
      <c r="AY360" s="172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1553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3" customFormat="1" x14ac:dyDescent="0.2">
      <c r="B362" s="171"/>
      <c r="D362" s="165" t="s">
        <v>169</v>
      </c>
      <c r="E362" s="172" t="s">
        <v>1</v>
      </c>
      <c r="F362" s="173" t="s">
        <v>1168</v>
      </c>
      <c r="H362" s="174">
        <v>5.4</v>
      </c>
      <c r="I362" s="175"/>
      <c r="L362" s="171"/>
      <c r="M362" s="176"/>
      <c r="T362" s="177"/>
      <c r="W362" s="240"/>
      <c r="AT362" s="172" t="s">
        <v>169</v>
      </c>
      <c r="AU362" s="172" t="s">
        <v>81</v>
      </c>
      <c r="AV362" s="13" t="s">
        <v>81</v>
      </c>
      <c r="AW362" s="13" t="s">
        <v>29</v>
      </c>
      <c r="AX362" s="13" t="s">
        <v>72</v>
      </c>
      <c r="AY362" s="172" t="s">
        <v>162</v>
      </c>
    </row>
    <row r="363" spans="2:65" s="12" customFormat="1" x14ac:dyDescent="0.2">
      <c r="B363" s="164"/>
      <c r="D363" s="165" t="s">
        <v>169</v>
      </c>
      <c r="E363" s="166" t="s">
        <v>1</v>
      </c>
      <c r="F363" s="167" t="s">
        <v>1554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3" customFormat="1" x14ac:dyDescent="0.2">
      <c r="B364" s="171"/>
      <c r="D364" s="165" t="s">
        <v>169</v>
      </c>
      <c r="E364" s="172" t="s">
        <v>1</v>
      </c>
      <c r="F364" s="173" t="s">
        <v>1644</v>
      </c>
      <c r="H364" s="174">
        <v>10.8</v>
      </c>
      <c r="I364" s="175"/>
      <c r="L364" s="171"/>
      <c r="M364" s="176"/>
      <c r="T364" s="177"/>
      <c r="W364" s="240"/>
      <c r="AT364" s="172" t="s">
        <v>169</v>
      </c>
      <c r="AU364" s="172" t="s">
        <v>81</v>
      </c>
      <c r="AV364" s="13" t="s">
        <v>81</v>
      </c>
      <c r="AW364" s="13" t="s">
        <v>29</v>
      </c>
      <c r="AX364" s="13" t="s">
        <v>72</v>
      </c>
      <c r="AY364" s="172" t="s">
        <v>162</v>
      </c>
    </row>
    <row r="365" spans="2:65" s="14" customFormat="1" x14ac:dyDescent="0.2">
      <c r="B365" s="178"/>
      <c r="D365" s="165" t="s">
        <v>169</v>
      </c>
      <c r="E365" s="179" t="s">
        <v>1</v>
      </c>
      <c r="F365" s="180" t="s">
        <v>174</v>
      </c>
      <c r="H365" s="181">
        <v>28.8</v>
      </c>
      <c r="I365" s="182"/>
      <c r="L365" s="178"/>
      <c r="M365" s="183"/>
      <c r="T365" s="184"/>
      <c r="W365" s="248"/>
      <c r="AT365" s="179" t="s">
        <v>169</v>
      </c>
      <c r="AU365" s="179" t="s">
        <v>81</v>
      </c>
      <c r="AV365" s="14" t="s">
        <v>87</v>
      </c>
      <c r="AW365" s="14" t="s">
        <v>29</v>
      </c>
      <c r="AX365" s="14" t="s">
        <v>77</v>
      </c>
      <c r="AY365" s="179" t="s">
        <v>162</v>
      </c>
    </row>
    <row r="366" spans="2:65" s="1" customFormat="1" ht="24.2" customHeight="1" x14ac:dyDescent="0.2">
      <c r="B366" s="121"/>
      <c r="C366" s="151" t="s">
        <v>7</v>
      </c>
      <c r="D366" s="151" t="s">
        <v>164</v>
      </c>
      <c r="E366" s="152" t="s">
        <v>1645</v>
      </c>
      <c r="F366" s="153" t="s">
        <v>1646</v>
      </c>
      <c r="G366" s="154" t="s">
        <v>167</v>
      </c>
      <c r="H366" s="155">
        <v>47</v>
      </c>
      <c r="I366" s="156"/>
      <c r="J366" s="157">
        <f>ROUND(I366*H366,2)</f>
        <v>0</v>
      </c>
      <c r="K366" s="158"/>
      <c r="L366" s="32"/>
      <c r="M366" s="159" t="s">
        <v>1</v>
      </c>
      <c r="N366" s="120" t="s">
        <v>38</v>
      </c>
      <c r="P366" s="160">
        <f>O366*H366</f>
        <v>0</v>
      </c>
      <c r="Q366" s="160">
        <v>6.1799999999999989E-3</v>
      </c>
      <c r="R366" s="160">
        <f>Q366*H366</f>
        <v>0.29045999999999994</v>
      </c>
      <c r="S366" s="160">
        <v>0</v>
      </c>
      <c r="T366" s="161">
        <f>S366*H366</f>
        <v>0</v>
      </c>
      <c r="W366" s="245"/>
      <c r="AR366" s="162" t="s">
        <v>87</v>
      </c>
      <c r="AT366" s="162" t="s">
        <v>164</v>
      </c>
      <c r="AU366" s="162" t="s">
        <v>81</v>
      </c>
      <c r="AY366" s="17" t="s">
        <v>162</v>
      </c>
      <c r="BE366" s="163">
        <f>IF(N366="základná",J366,0)</f>
        <v>0</v>
      </c>
      <c r="BF366" s="163">
        <f>IF(N366="znížená",J366,0)</f>
        <v>0</v>
      </c>
      <c r="BG366" s="163">
        <f>IF(N366="zákl. prenesená",J366,0)</f>
        <v>0</v>
      </c>
      <c r="BH366" s="163">
        <f>IF(N366="zníž. prenesená",J366,0)</f>
        <v>0</v>
      </c>
      <c r="BI366" s="163">
        <f>IF(N366="nulová",J366,0)</f>
        <v>0</v>
      </c>
      <c r="BJ366" s="17" t="s">
        <v>81</v>
      </c>
      <c r="BK366" s="163">
        <f>ROUND(I366*H366,2)</f>
        <v>0</v>
      </c>
      <c r="BL366" s="17" t="s">
        <v>87</v>
      </c>
      <c r="BM366" s="162" t="s">
        <v>1647</v>
      </c>
    </row>
    <row r="367" spans="2:65" s="12" customFormat="1" x14ac:dyDescent="0.2">
      <c r="B367" s="164"/>
      <c r="D367" s="165" t="s">
        <v>169</v>
      </c>
      <c r="E367" s="166" t="s">
        <v>1</v>
      </c>
      <c r="F367" s="167" t="s">
        <v>1648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3" customFormat="1" x14ac:dyDescent="0.2">
      <c r="B368" s="171"/>
      <c r="D368" s="165" t="s">
        <v>169</v>
      </c>
      <c r="E368" s="172" t="s">
        <v>1</v>
      </c>
      <c r="F368" s="173" t="s">
        <v>1649</v>
      </c>
      <c r="H368" s="174">
        <v>47</v>
      </c>
      <c r="I368" s="175"/>
      <c r="L368" s="171"/>
      <c r="M368" s="176"/>
      <c r="T368" s="177"/>
      <c r="W368" s="240"/>
      <c r="AT368" s="172" t="s">
        <v>169</v>
      </c>
      <c r="AU368" s="172" t="s">
        <v>81</v>
      </c>
      <c r="AV368" s="13" t="s">
        <v>81</v>
      </c>
      <c r="AW368" s="13" t="s">
        <v>29</v>
      </c>
      <c r="AX368" s="13" t="s">
        <v>72</v>
      </c>
      <c r="AY368" s="172" t="s">
        <v>162</v>
      </c>
    </row>
    <row r="369" spans="2:65" s="14" customFormat="1" x14ac:dyDescent="0.2">
      <c r="B369" s="178"/>
      <c r="D369" s="165" t="s">
        <v>169</v>
      </c>
      <c r="E369" s="179" t="s">
        <v>1</v>
      </c>
      <c r="F369" s="180" t="s">
        <v>174</v>
      </c>
      <c r="H369" s="181">
        <v>47</v>
      </c>
      <c r="I369" s="182"/>
      <c r="L369" s="178"/>
      <c r="M369" s="183"/>
      <c r="T369" s="184"/>
      <c r="W369" s="242"/>
      <c r="AT369" s="179" t="s">
        <v>169</v>
      </c>
      <c r="AU369" s="179" t="s">
        <v>81</v>
      </c>
      <c r="AV369" s="14" t="s">
        <v>87</v>
      </c>
      <c r="AW369" s="14" t="s">
        <v>29</v>
      </c>
      <c r="AX369" s="14" t="s">
        <v>77</v>
      </c>
      <c r="AY369" s="179" t="s">
        <v>162</v>
      </c>
    </row>
    <row r="370" spans="2:65" s="1" customFormat="1" ht="37.9" customHeight="1" x14ac:dyDescent="0.2">
      <c r="B370" s="121"/>
      <c r="C370" s="151" t="s">
        <v>328</v>
      </c>
      <c r="D370" s="151" t="s">
        <v>164</v>
      </c>
      <c r="E370" s="152" t="s">
        <v>319</v>
      </c>
      <c r="F370" s="153" t="s">
        <v>320</v>
      </c>
      <c r="G370" s="154" t="s">
        <v>177</v>
      </c>
      <c r="H370" s="155">
        <v>3.05</v>
      </c>
      <c r="I370" s="156"/>
      <c r="J370" s="157">
        <f>ROUND(I370*H370,2)</f>
        <v>0</v>
      </c>
      <c r="K370" s="158"/>
      <c r="L370" s="32"/>
      <c r="M370" s="159" t="s">
        <v>1</v>
      </c>
      <c r="N370" s="120" t="s">
        <v>38</v>
      </c>
      <c r="P370" s="160">
        <f>O370*H370</f>
        <v>0</v>
      </c>
      <c r="Q370" s="160">
        <v>1.6000000000000001E-4</v>
      </c>
      <c r="R370" s="160">
        <f>Q370*H370</f>
        <v>4.8799999999999999E-4</v>
      </c>
      <c r="S370" s="160">
        <v>0</v>
      </c>
      <c r="T370" s="161">
        <f>S370*H370</f>
        <v>0</v>
      </c>
      <c r="W370" s="268"/>
      <c r="AR370" s="162" t="s">
        <v>87</v>
      </c>
      <c r="AT370" s="162" t="s">
        <v>164</v>
      </c>
      <c r="AU370" s="162" t="s">
        <v>81</v>
      </c>
      <c r="AY370" s="17" t="s">
        <v>162</v>
      </c>
      <c r="BE370" s="163">
        <f>IF(N370="základná",J370,0)</f>
        <v>0</v>
      </c>
      <c r="BF370" s="163">
        <f>IF(N370="znížená",J370,0)</f>
        <v>0</v>
      </c>
      <c r="BG370" s="163">
        <f>IF(N370="zákl. prenesená",J370,0)</f>
        <v>0</v>
      </c>
      <c r="BH370" s="163">
        <f>IF(N370="zníž. prenesená",J370,0)</f>
        <v>0</v>
      </c>
      <c r="BI370" s="163">
        <f>IF(N370="nulová",J370,0)</f>
        <v>0</v>
      </c>
      <c r="BJ370" s="17" t="s">
        <v>81</v>
      </c>
      <c r="BK370" s="163">
        <f>ROUND(I370*H370,2)</f>
        <v>0</v>
      </c>
      <c r="BL370" s="17" t="s">
        <v>87</v>
      </c>
      <c r="BM370" s="162" t="s">
        <v>1650</v>
      </c>
    </row>
    <row r="371" spans="2:65" s="12" customFormat="1" x14ac:dyDescent="0.2">
      <c r="B371" s="164"/>
      <c r="D371" s="165" t="s">
        <v>169</v>
      </c>
      <c r="E371" s="166" t="s">
        <v>1</v>
      </c>
      <c r="F371" s="167" t="s">
        <v>1181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3" customFormat="1" x14ac:dyDescent="0.2">
      <c r="B372" s="171"/>
      <c r="D372" s="165" t="s">
        <v>169</v>
      </c>
      <c r="E372" s="172" t="s">
        <v>1</v>
      </c>
      <c r="F372" s="173" t="s">
        <v>1182</v>
      </c>
      <c r="H372" s="174">
        <v>3.05</v>
      </c>
      <c r="I372" s="175"/>
      <c r="L372" s="171"/>
      <c r="M372" s="176"/>
      <c r="T372" s="177"/>
      <c r="W372" s="240"/>
      <c r="AT372" s="172" t="s">
        <v>169</v>
      </c>
      <c r="AU372" s="172" t="s">
        <v>81</v>
      </c>
      <c r="AV372" s="13" t="s">
        <v>81</v>
      </c>
      <c r="AW372" s="13" t="s">
        <v>29</v>
      </c>
      <c r="AX372" s="13" t="s">
        <v>72</v>
      </c>
      <c r="AY372" s="172" t="s">
        <v>162</v>
      </c>
    </row>
    <row r="373" spans="2:65" s="14" customFormat="1" x14ac:dyDescent="0.2">
      <c r="B373" s="178"/>
      <c r="D373" s="165" t="s">
        <v>169</v>
      </c>
      <c r="E373" s="179" t="s">
        <v>1</v>
      </c>
      <c r="F373" s="180" t="s">
        <v>174</v>
      </c>
      <c r="H373" s="181">
        <v>3.05</v>
      </c>
      <c r="I373" s="182"/>
      <c r="L373" s="178"/>
      <c r="M373" s="183"/>
      <c r="T373" s="184"/>
      <c r="W373" s="242"/>
      <c r="AT373" s="179" t="s">
        <v>169</v>
      </c>
      <c r="AU373" s="179" t="s">
        <v>81</v>
      </c>
      <c r="AV373" s="14" t="s">
        <v>87</v>
      </c>
      <c r="AW373" s="14" t="s">
        <v>29</v>
      </c>
      <c r="AX373" s="14" t="s">
        <v>77</v>
      </c>
      <c r="AY373" s="179" t="s">
        <v>162</v>
      </c>
    </row>
    <row r="374" spans="2:65" s="1" customFormat="1" ht="24.2" customHeight="1" x14ac:dyDescent="0.2">
      <c r="B374" s="121"/>
      <c r="C374" s="151" t="s">
        <v>337</v>
      </c>
      <c r="D374" s="151" t="s">
        <v>164</v>
      </c>
      <c r="E374" s="152" t="s">
        <v>1183</v>
      </c>
      <c r="F374" s="153" t="s">
        <v>1184</v>
      </c>
      <c r="G374" s="154" t="s">
        <v>177</v>
      </c>
      <c r="H374" s="155">
        <v>2.08</v>
      </c>
      <c r="I374" s="156"/>
      <c r="J374" s="157">
        <f>ROUND(I374*H374,2)</f>
        <v>0</v>
      </c>
      <c r="K374" s="158"/>
      <c r="L374" s="32"/>
      <c r="M374" s="159" t="s">
        <v>1</v>
      </c>
      <c r="N374" s="120" t="s">
        <v>38</v>
      </c>
      <c r="P374" s="160">
        <f>O374*H374</f>
        <v>0</v>
      </c>
      <c r="Q374" s="160">
        <v>1.6000000000000001E-4</v>
      </c>
      <c r="R374" s="160">
        <f>Q374*H374</f>
        <v>3.3280000000000001E-4</v>
      </c>
      <c r="S374" s="160">
        <v>0</v>
      </c>
      <c r="T374" s="161">
        <f>S374*H374</f>
        <v>0</v>
      </c>
      <c r="W374" s="270"/>
      <c r="AR374" s="162" t="s">
        <v>87</v>
      </c>
      <c r="AT374" s="162" t="s">
        <v>164</v>
      </c>
      <c r="AU374" s="162" t="s">
        <v>81</v>
      </c>
      <c r="AY374" s="17" t="s">
        <v>162</v>
      </c>
      <c r="BE374" s="163">
        <f>IF(N374="základná",J374,0)</f>
        <v>0</v>
      </c>
      <c r="BF374" s="163">
        <f>IF(N374="znížená",J374,0)</f>
        <v>0</v>
      </c>
      <c r="BG374" s="163">
        <f>IF(N374="zákl. prenesená",J374,0)</f>
        <v>0</v>
      </c>
      <c r="BH374" s="163">
        <f>IF(N374="zníž. prenesená",J374,0)</f>
        <v>0</v>
      </c>
      <c r="BI374" s="163">
        <f>IF(N374="nulová",J374,0)</f>
        <v>0</v>
      </c>
      <c r="BJ374" s="17" t="s">
        <v>81</v>
      </c>
      <c r="BK374" s="163">
        <f>ROUND(I374*H374,2)</f>
        <v>0</v>
      </c>
      <c r="BL374" s="17" t="s">
        <v>87</v>
      </c>
      <c r="BM374" s="162" t="s">
        <v>1651</v>
      </c>
    </row>
    <row r="375" spans="2:65" s="12" customFormat="1" x14ac:dyDescent="0.2">
      <c r="B375" s="164"/>
      <c r="D375" s="165" t="s">
        <v>169</v>
      </c>
      <c r="E375" s="166" t="s">
        <v>1</v>
      </c>
      <c r="F375" s="167" t="s">
        <v>1652</v>
      </c>
      <c r="H375" s="166" t="s">
        <v>1</v>
      </c>
      <c r="I375" s="168"/>
      <c r="L375" s="164"/>
      <c r="M375" s="169"/>
      <c r="T375" s="170"/>
      <c r="W375" s="252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3" customFormat="1" x14ac:dyDescent="0.2">
      <c r="B376" s="171"/>
      <c r="D376" s="165" t="s">
        <v>169</v>
      </c>
      <c r="E376" s="172" t="s">
        <v>1</v>
      </c>
      <c r="F376" s="173" t="s">
        <v>1653</v>
      </c>
      <c r="H376" s="174">
        <v>2.08</v>
      </c>
      <c r="I376" s="175"/>
      <c r="L376" s="171"/>
      <c r="M376" s="176"/>
      <c r="T376" s="177"/>
      <c r="W376" s="240"/>
      <c r="AT376" s="172" t="s">
        <v>169</v>
      </c>
      <c r="AU376" s="172" t="s">
        <v>81</v>
      </c>
      <c r="AV376" s="13" t="s">
        <v>81</v>
      </c>
      <c r="AW376" s="13" t="s">
        <v>29</v>
      </c>
      <c r="AX376" s="13" t="s">
        <v>72</v>
      </c>
      <c r="AY376" s="172" t="s">
        <v>162</v>
      </c>
    </row>
    <row r="377" spans="2:65" s="14" customFormat="1" x14ac:dyDescent="0.2">
      <c r="B377" s="178"/>
      <c r="D377" s="165" t="s">
        <v>169</v>
      </c>
      <c r="E377" s="179" t="s">
        <v>1</v>
      </c>
      <c r="F377" s="180" t="s">
        <v>174</v>
      </c>
      <c r="H377" s="181">
        <v>2.08</v>
      </c>
      <c r="I377" s="182"/>
      <c r="L377" s="178"/>
      <c r="M377" s="183"/>
      <c r="T377" s="184"/>
      <c r="W377" s="242"/>
      <c r="AT377" s="179" t="s">
        <v>169</v>
      </c>
      <c r="AU377" s="179" t="s">
        <v>81</v>
      </c>
      <c r="AV377" s="14" t="s">
        <v>87</v>
      </c>
      <c r="AW377" s="14" t="s">
        <v>29</v>
      </c>
      <c r="AX377" s="14" t="s">
        <v>77</v>
      </c>
      <c r="AY377" s="179" t="s">
        <v>162</v>
      </c>
    </row>
    <row r="378" spans="2:65" s="1" customFormat="1" ht="37.9" customHeight="1" x14ac:dyDescent="0.2">
      <c r="B378" s="121"/>
      <c r="C378" s="151" t="s">
        <v>344</v>
      </c>
      <c r="D378" s="151" t="s">
        <v>164</v>
      </c>
      <c r="E378" s="152" t="s">
        <v>324</v>
      </c>
      <c r="F378" s="153" t="s">
        <v>325</v>
      </c>
      <c r="G378" s="154" t="s">
        <v>177</v>
      </c>
      <c r="H378" s="155">
        <v>4.8</v>
      </c>
      <c r="I378" s="156"/>
      <c r="J378" s="157">
        <f>ROUND(I378*H378,2)</f>
        <v>0</v>
      </c>
      <c r="K378" s="158"/>
      <c r="L378" s="32"/>
      <c r="M378" s="159" t="s">
        <v>1</v>
      </c>
      <c r="N378" s="120" t="s">
        <v>38</v>
      </c>
      <c r="P378" s="160">
        <f>O378*H378</f>
        <v>0</v>
      </c>
      <c r="Q378" s="160">
        <v>1.6000000000000001E-4</v>
      </c>
      <c r="R378" s="160">
        <f>Q378*H378</f>
        <v>7.6800000000000002E-4</v>
      </c>
      <c r="S378" s="160">
        <v>0</v>
      </c>
      <c r="T378" s="161">
        <f>S378*H378</f>
        <v>0</v>
      </c>
      <c r="W378" s="270"/>
      <c r="AR378" s="162" t="s">
        <v>87</v>
      </c>
      <c r="AT378" s="162" t="s">
        <v>164</v>
      </c>
      <c r="AU378" s="162" t="s">
        <v>81</v>
      </c>
      <c r="AY378" s="17" t="s">
        <v>162</v>
      </c>
      <c r="BE378" s="163">
        <f>IF(N378="základná",J378,0)</f>
        <v>0</v>
      </c>
      <c r="BF378" s="163">
        <f>IF(N378="znížená",J378,0)</f>
        <v>0</v>
      </c>
      <c r="BG378" s="163">
        <f>IF(N378="zákl. prenesená",J378,0)</f>
        <v>0</v>
      </c>
      <c r="BH378" s="163">
        <f>IF(N378="zníž. prenesená",J378,0)</f>
        <v>0</v>
      </c>
      <c r="BI378" s="163">
        <f>IF(N378="nulová",J378,0)</f>
        <v>0</v>
      </c>
      <c r="BJ378" s="17" t="s">
        <v>81</v>
      </c>
      <c r="BK378" s="163">
        <f>ROUND(I378*H378,2)</f>
        <v>0</v>
      </c>
      <c r="BL378" s="17" t="s">
        <v>87</v>
      </c>
      <c r="BM378" s="162" t="s">
        <v>1654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1181</v>
      </c>
      <c r="H379" s="166" t="s">
        <v>1</v>
      </c>
      <c r="I379" s="168"/>
      <c r="L379" s="164"/>
      <c r="M379" s="169"/>
      <c r="T379" s="170"/>
      <c r="W379" s="252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3" customFormat="1" x14ac:dyDescent="0.2">
      <c r="B380" s="171"/>
      <c r="D380" s="165" t="s">
        <v>169</v>
      </c>
      <c r="E380" s="172" t="s">
        <v>1</v>
      </c>
      <c r="F380" s="173" t="s">
        <v>1187</v>
      </c>
      <c r="H380" s="174">
        <v>4.8</v>
      </c>
      <c r="I380" s="175"/>
      <c r="L380" s="171"/>
      <c r="M380" s="176"/>
      <c r="T380" s="177"/>
      <c r="W380" s="240"/>
      <c r="AT380" s="172" t="s">
        <v>169</v>
      </c>
      <c r="AU380" s="172" t="s">
        <v>81</v>
      </c>
      <c r="AV380" s="13" t="s">
        <v>81</v>
      </c>
      <c r="AW380" s="13" t="s">
        <v>29</v>
      </c>
      <c r="AX380" s="13" t="s">
        <v>72</v>
      </c>
      <c r="AY380" s="172" t="s">
        <v>162</v>
      </c>
    </row>
    <row r="381" spans="2:65" s="14" customFormat="1" x14ac:dyDescent="0.2">
      <c r="B381" s="178"/>
      <c r="D381" s="165" t="s">
        <v>169</v>
      </c>
      <c r="E381" s="179" t="s">
        <v>1</v>
      </c>
      <c r="F381" s="180" t="s">
        <v>174</v>
      </c>
      <c r="H381" s="181">
        <v>4.8</v>
      </c>
      <c r="I381" s="182"/>
      <c r="L381" s="178"/>
      <c r="M381" s="183"/>
      <c r="T381" s="184"/>
      <c r="W381" s="242"/>
      <c r="AT381" s="179" t="s">
        <v>169</v>
      </c>
      <c r="AU381" s="179" t="s">
        <v>81</v>
      </c>
      <c r="AV381" s="14" t="s">
        <v>87</v>
      </c>
      <c r="AW381" s="14" t="s">
        <v>29</v>
      </c>
      <c r="AX381" s="14" t="s">
        <v>77</v>
      </c>
      <c r="AY381" s="179" t="s">
        <v>162</v>
      </c>
    </row>
    <row r="382" spans="2:65" s="1" customFormat="1" ht="24.2" customHeight="1" x14ac:dyDescent="0.2">
      <c r="B382" s="121"/>
      <c r="C382" s="151" t="s">
        <v>350</v>
      </c>
      <c r="D382" s="151" t="s">
        <v>164</v>
      </c>
      <c r="E382" s="152" t="s">
        <v>329</v>
      </c>
      <c r="F382" s="153" t="s">
        <v>330</v>
      </c>
      <c r="G382" s="154" t="s">
        <v>177</v>
      </c>
      <c r="H382" s="155">
        <v>15.3</v>
      </c>
      <c r="I382" s="156"/>
      <c r="J382" s="157">
        <f>ROUND(I382*H382,2)</f>
        <v>0</v>
      </c>
      <c r="K382" s="158"/>
      <c r="L382" s="32"/>
      <c r="M382" s="159" t="s">
        <v>1</v>
      </c>
      <c r="N382" s="120" t="s">
        <v>38</v>
      </c>
      <c r="P382" s="160">
        <f>O382*H382</f>
        <v>0</v>
      </c>
      <c r="Q382" s="160">
        <v>5.0000000000000002E-5</v>
      </c>
      <c r="R382" s="160">
        <f>Q382*H382</f>
        <v>7.6500000000000005E-4</v>
      </c>
      <c r="S382" s="160">
        <v>0</v>
      </c>
      <c r="T382" s="161">
        <f>S382*H382</f>
        <v>0</v>
      </c>
      <c r="W382" s="268"/>
      <c r="AR382" s="162" t="s">
        <v>87</v>
      </c>
      <c r="AT382" s="162" t="s">
        <v>164</v>
      </c>
      <c r="AU382" s="162" t="s">
        <v>81</v>
      </c>
      <c r="AY382" s="17" t="s">
        <v>162</v>
      </c>
      <c r="BE382" s="163">
        <f>IF(N382="základná",J382,0)</f>
        <v>0</v>
      </c>
      <c r="BF382" s="163">
        <f>IF(N382="znížená",J382,0)</f>
        <v>0</v>
      </c>
      <c r="BG382" s="163">
        <f>IF(N382="zákl. prenesená",J382,0)</f>
        <v>0</v>
      </c>
      <c r="BH382" s="163">
        <f>IF(N382="zníž. prenesená",J382,0)</f>
        <v>0</v>
      </c>
      <c r="BI382" s="163">
        <f>IF(N382="nulová",J382,0)</f>
        <v>0</v>
      </c>
      <c r="BJ382" s="17" t="s">
        <v>81</v>
      </c>
      <c r="BK382" s="163">
        <f>ROUND(I382*H382,2)</f>
        <v>0</v>
      </c>
      <c r="BL382" s="17" t="s">
        <v>87</v>
      </c>
      <c r="BM382" s="162" t="s">
        <v>1655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775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776</v>
      </c>
      <c r="H384" s="174">
        <v>5.45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1656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1189</v>
      </c>
      <c r="H386" s="174">
        <v>7.8499999999999988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2" customFormat="1" x14ac:dyDescent="0.2">
      <c r="B387" s="164"/>
      <c r="D387" s="165" t="s">
        <v>169</v>
      </c>
      <c r="E387" s="166" t="s">
        <v>1</v>
      </c>
      <c r="F387" s="167" t="s">
        <v>1657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3" customFormat="1" x14ac:dyDescent="0.2">
      <c r="B388" s="171"/>
      <c r="D388" s="165" t="s">
        <v>169</v>
      </c>
      <c r="E388" s="172" t="s">
        <v>1</v>
      </c>
      <c r="F388" s="173" t="s">
        <v>1658</v>
      </c>
      <c r="H388" s="174">
        <v>2</v>
      </c>
      <c r="I388" s="175"/>
      <c r="L388" s="171"/>
      <c r="M388" s="176"/>
      <c r="T388" s="177"/>
      <c r="W388" s="240"/>
      <c r="AT388" s="172" t="s">
        <v>169</v>
      </c>
      <c r="AU388" s="172" t="s">
        <v>81</v>
      </c>
      <c r="AV388" s="13" t="s">
        <v>81</v>
      </c>
      <c r="AW388" s="13" t="s">
        <v>29</v>
      </c>
      <c r="AX388" s="13" t="s">
        <v>72</v>
      </c>
      <c r="AY388" s="172" t="s">
        <v>162</v>
      </c>
    </row>
    <row r="389" spans="2:65" s="14" customFormat="1" x14ac:dyDescent="0.2">
      <c r="B389" s="178"/>
      <c r="D389" s="165" t="s">
        <v>169</v>
      </c>
      <c r="E389" s="179" t="s">
        <v>1</v>
      </c>
      <c r="F389" s="180" t="s">
        <v>174</v>
      </c>
      <c r="H389" s="181">
        <v>15.3</v>
      </c>
      <c r="I389" s="182"/>
      <c r="L389" s="178"/>
      <c r="M389" s="183"/>
      <c r="T389" s="184"/>
      <c r="W389" s="242"/>
      <c r="AT389" s="179" t="s">
        <v>169</v>
      </c>
      <c r="AU389" s="179" t="s">
        <v>81</v>
      </c>
      <c r="AV389" s="14" t="s">
        <v>87</v>
      </c>
      <c r="AW389" s="14" t="s">
        <v>29</v>
      </c>
      <c r="AX389" s="14" t="s">
        <v>77</v>
      </c>
      <c r="AY389" s="179" t="s">
        <v>162</v>
      </c>
    </row>
    <row r="390" spans="2:65" s="12" customFormat="1" ht="22.5" x14ac:dyDescent="0.2">
      <c r="B390" s="164"/>
      <c r="D390" s="165" t="s">
        <v>169</v>
      </c>
      <c r="E390" s="166" t="s">
        <v>1</v>
      </c>
      <c r="F390" s="167" t="s">
        <v>336</v>
      </c>
      <c r="H390" s="166" t="s">
        <v>1</v>
      </c>
      <c r="I390" s="168"/>
      <c r="L390" s="164"/>
      <c r="M390" s="169"/>
      <c r="T390" s="170"/>
      <c r="W390" s="244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" customFormat="1" ht="24.2" customHeight="1" x14ac:dyDescent="0.2">
      <c r="B391" s="121"/>
      <c r="C391" s="151" t="s">
        <v>355</v>
      </c>
      <c r="D391" s="151" t="s">
        <v>164</v>
      </c>
      <c r="E391" s="152" t="s">
        <v>338</v>
      </c>
      <c r="F391" s="153" t="s">
        <v>339</v>
      </c>
      <c r="G391" s="154" t="s">
        <v>340</v>
      </c>
      <c r="H391" s="155">
        <v>24</v>
      </c>
      <c r="I391" s="156"/>
      <c r="J391" s="157">
        <f>ROUND(I391*H391,2)</f>
        <v>0</v>
      </c>
      <c r="K391" s="158"/>
      <c r="L391" s="32"/>
      <c r="M391" s="159" t="s">
        <v>1</v>
      </c>
      <c r="N391" s="120" t="s">
        <v>38</v>
      </c>
      <c r="P391" s="160">
        <f>O391*H391</f>
        <v>0</v>
      </c>
      <c r="Q391" s="160">
        <v>0</v>
      </c>
      <c r="R391" s="160">
        <f>Q391*H391</f>
        <v>0</v>
      </c>
      <c r="S391" s="160">
        <v>1.2E-2</v>
      </c>
      <c r="T391" s="161">
        <f>S391*H391</f>
        <v>0.28800000000000003</v>
      </c>
      <c r="W391" s="245"/>
      <c r="AR391" s="162" t="s">
        <v>87</v>
      </c>
      <c r="AT391" s="162" t="s">
        <v>164</v>
      </c>
      <c r="AU391" s="162" t="s">
        <v>81</v>
      </c>
      <c r="AY391" s="17" t="s">
        <v>162</v>
      </c>
      <c r="BE391" s="163">
        <f>IF(N391="základná",J391,0)</f>
        <v>0</v>
      </c>
      <c r="BF391" s="163">
        <f>IF(N391="znížená",J391,0)</f>
        <v>0</v>
      </c>
      <c r="BG391" s="163">
        <f>IF(N391="zákl. prenesená",J391,0)</f>
        <v>0</v>
      </c>
      <c r="BH391" s="163">
        <f>IF(N391="zníž. prenesená",J391,0)</f>
        <v>0</v>
      </c>
      <c r="BI391" s="163">
        <f>IF(N391="nulová",J391,0)</f>
        <v>0</v>
      </c>
      <c r="BJ391" s="17" t="s">
        <v>81</v>
      </c>
      <c r="BK391" s="163">
        <f>ROUND(I391*H391,2)</f>
        <v>0</v>
      </c>
      <c r="BL391" s="17" t="s">
        <v>87</v>
      </c>
      <c r="BM391" s="162" t="s">
        <v>1659</v>
      </c>
    </row>
    <row r="392" spans="2:65" s="12" customFormat="1" x14ac:dyDescent="0.2">
      <c r="B392" s="164"/>
      <c r="D392" s="165" t="s">
        <v>169</v>
      </c>
      <c r="E392" s="166" t="s">
        <v>1</v>
      </c>
      <c r="F392" s="167" t="s">
        <v>1660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3" customFormat="1" x14ac:dyDescent="0.2">
      <c r="B393" s="171"/>
      <c r="D393" s="165" t="s">
        <v>169</v>
      </c>
      <c r="E393" s="172" t="s">
        <v>1</v>
      </c>
      <c r="F393" s="173" t="s">
        <v>1207</v>
      </c>
      <c r="H393" s="174">
        <v>4</v>
      </c>
      <c r="I393" s="175"/>
      <c r="L393" s="171"/>
      <c r="M393" s="176"/>
      <c r="T393" s="177"/>
      <c r="W393" s="240"/>
      <c r="AT393" s="172" t="s">
        <v>169</v>
      </c>
      <c r="AU393" s="172" t="s">
        <v>81</v>
      </c>
      <c r="AV393" s="13" t="s">
        <v>81</v>
      </c>
      <c r="AW393" s="13" t="s">
        <v>29</v>
      </c>
      <c r="AX393" s="13" t="s">
        <v>72</v>
      </c>
      <c r="AY393" s="172" t="s">
        <v>162</v>
      </c>
    </row>
    <row r="394" spans="2:65" s="12" customFormat="1" x14ac:dyDescent="0.2">
      <c r="B394" s="164"/>
      <c r="D394" s="165" t="s">
        <v>169</v>
      </c>
      <c r="E394" s="166" t="s">
        <v>1</v>
      </c>
      <c r="F394" s="167" t="s">
        <v>1661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3" customFormat="1" x14ac:dyDescent="0.2">
      <c r="B395" s="171"/>
      <c r="D395" s="165" t="s">
        <v>169</v>
      </c>
      <c r="E395" s="172" t="s">
        <v>1</v>
      </c>
      <c r="F395" s="173" t="s">
        <v>1662</v>
      </c>
      <c r="H395" s="174">
        <v>6</v>
      </c>
      <c r="I395" s="175"/>
      <c r="L395" s="171"/>
      <c r="M395" s="176"/>
      <c r="T395" s="177"/>
      <c r="W395" s="240"/>
      <c r="AT395" s="172" t="s">
        <v>169</v>
      </c>
      <c r="AU395" s="172" t="s">
        <v>81</v>
      </c>
      <c r="AV395" s="13" t="s">
        <v>81</v>
      </c>
      <c r="AW395" s="13" t="s">
        <v>29</v>
      </c>
      <c r="AX395" s="13" t="s">
        <v>72</v>
      </c>
      <c r="AY395" s="172" t="s">
        <v>162</v>
      </c>
    </row>
    <row r="396" spans="2:65" s="12" customFormat="1" x14ac:dyDescent="0.2">
      <c r="B396" s="164"/>
      <c r="D396" s="165" t="s">
        <v>169</v>
      </c>
      <c r="E396" s="166" t="s">
        <v>1</v>
      </c>
      <c r="F396" s="167" t="s">
        <v>1663</v>
      </c>
      <c r="H396" s="166" t="s">
        <v>1</v>
      </c>
      <c r="I396" s="168"/>
      <c r="L396" s="164"/>
      <c r="M396" s="169"/>
      <c r="T396" s="170"/>
      <c r="W396" s="239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65" s="13" customFormat="1" x14ac:dyDescent="0.2">
      <c r="B397" s="171"/>
      <c r="D397" s="165" t="s">
        <v>169</v>
      </c>
      <c r="E397" s="172" t="s">
        <v>1</v>
      </c>
      <c r="F397" s="173" t="s">
        <v>1220</v>
      </c>
      <c r="H397" s="174">
        <v>6</v>
      </c>
      <c r="I397" s="175"/>
      <c r="L397" s="171"/>
      <c r="M397" s="176"/>
      <c r="T397" s="177"/>
      <c r="W397" s="240"/>
      <c r="AT397" s="172" t="s">
        <v>169</v>
      </c>
      <c r="AU397" s="172" t="s">
        <v>81</v>
      </c>
      <c r="AV397" s="13" t="s">
        <v>81</v>
      </c>
      <c r="AW397" s="13" t="s">
        <v>29</v>
      </c>
      <c r="AX397" s="13" t="s">
        <v>72</v>
      </c>
      <c r="AY397" s="172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1664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3" customFormat="1" x14ac:dyDescent="0.2">
      <c r="B399" s="171"/>
      <c r="D399" s="165" t="s">
        <v>169</v>
      </c>
      <c r="E399" s="172" t="s">
        <v>1</v>
      </c>
      <c r="F399" s="173" t="s">
        <v>210</v>
      </c>
      <c r="H399" s="174">
        <v>8</v>
      </c>
      <c r="I399" s="175"/>
      <c r="L399" s="171"/>
      <c r="M399" s="176"/>
      <c r="T399" s="177"/>
      <c r="W399" s="240"/>
      <c r="AT399" s="172" t="s">
        <v>169</v>
      </c>
      <c r="AU399" s="172" t="s">
        <v>81</v>
      </c>
      <c r="AV399" s="13" t="s">
        <v>81</v>
      </c>
      <c r="AW399" s="13" t="s">
        <v>29</v>
      </c>
      <c r="AX399" s="13" t="s">
        <v>72</v>
      </c>
      <c r="AY399" s="172" t="s">
        <v>162</v>
      </c>
    </row>
    <row r="400" spans="2:65" s="14" customFormat="1" x14ac:dyDescent="0.2">
      <c r="B400" s="178"/>
      <c r="D400" s="165" t="s">
        <v>169</v>
      </c>
      <c r="E400" s="179" t="s">
        <v>1</v>
      </c>
      <c r="F400" s="180" t="s">
        <v>174</v>
      </c>
      <c r="H400" s="181">
        <v>24</v>
      </c>
      <c r="I400" s="182"/>
      <c r="L400" s="178"/>
      <c r="M400" s="183"/>
      <c r="T400" s="184"/>
      <c r="W400" s="242"/>
      <c r="AT400" s="179" t="s">
        <v>169</v>
      </c>
      <c r="AU400" s="179" t="s">
        <v>81</v>
      </c>
      <c r="AV400" s="14" t="s">
        <v>87</v>
      </c>
      <c r="AW400" s="14" t="s">
        <v>29</v>
      </c>
      <c r="AX400" s="14" t="s">
        <v>77</v>
      </c>
      <c r="AY400" s="179" t="s">
        <v>162</v>
      </c>
    </row>
    <row r="401" spans="2:65" s="1" customFormat="1" ht="24.2" customHeight="1" x14ac:dyDescent="0.2">
      <c r="B401" s="121"/>
      <c r="C401" s="151" t="s">
        <v>360</v>
      </c>
      <c r="D401" s="151" t="s">
        <v>164</v>
      </c>
      <c r="E401" s="152" t="s">
        <v>782</v>
      </c>
      <c r="F401" s="153" t="s">
        <v>783</v>
      </c>
      <c r="G401" s="154" t="s">
        <v>167</v>
      </c>
      <c r="H401" s="155">
        <v>4.32</v>
      </c>
      <c r="I401" s="156"/>
      <c r="J401" s="157">
        <f>ROUND(I401*H401,2)</f>
        <v>0</v>
      </c>
      <c r="K401" s="158"/>
      <c r="L401" s="32"/>
      <c r="M401" s="159" t="s">
        <v>1</v>
      </c>
      <c r="N401" s="120" t="s">
        <v>38</v>
      </c>
      <c r="P401" s="160">
        <f>O401*H401</f>
        <v>0</v>
      </c>
      <c r="Q401" s="160">
        <v>0</v>
      </c>
      <c r="R401" s="160">
        <f>Q401*H401</f>
        <v>0</v>
      </c>
      <c r="S401" s="160">
        <v>4.1000000000000009E-2</v>
      </c>
      <c r="T401" s="161">
        <f>S401*H401</f>
        <v>0.17712000000000006</v>
      </c>
      <c r="W401" s="251"/>
      <c r="AR401" s="162" t="s">
        <v>87</v>
      </c>
      <c r="AT401" s="162" t="s">
        <v>164</v>
      </c>
      <c r="AU401" s="162" t="s">
        <v>81</v>
      </c>
      <c r="AY401" s="17" t="s">
        <v>162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7" t="s">
        <v>81</v>
      </c>
      <c r="BK401" s="163">
        <f>ROUND(I401*H401,2)</f>
        <v>0</v>
      </c>
      <c r="BL401" s="17" t="s">
        <v>87</v>
      </c>
      <c r="BM401" s="162" t="s">
        <v>1665</v>
      </c>
    </row>
    <row r="402" spans="2:65" s="12" customFormat="1" x14ac:dyDescent="0.2">
      <c r="B402" s="164"/>
      <c r="D402" s="165" t="s">
        <v>169</v>
      </c>
      <c r="E402" s="166" t="s">
        <v>1</v>
      </c>
      <c r="F402" s="167" t="s">
        <v>1554</v>
      </c>
      <c r="H402" s="166" t="s">
        <v>1</v>
      </c>
      <c r="I402" s="168"/>
      <c r="L402" s="164"/>
      <c r="M402" s="169"/>
      <c r="T402" s="170"/>
      <c r="W402" s="252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3" customFormat="1" x14ac:dyDescent="0.2">
      <c r="B403" s="171"/>
      <c r="D403" s="165" t="s">
        <v>169</v>
      </c>
      <c r="E403" s="172" t="s">
        <v>1</v>
      </c>
      <c r="F403" s="173" t="s">
        <v>1555</v>
      </c>
      <c r="H403" s="174">
        <v>4.32</v>
      </c>
      <c r="I403" s="175"/>
      <c r="L403" s="171"/>
      <c r="M403" s="176"/>
      <c r="T403" s="177"/>
      <c r="W403" s="240"/>
      <c r="AT403" s="172" t="s">
        <v>169</v>
      </c>
      <c r="AU403" s="172" t="s">
        <v>81</v>
      </c>
      <c r="AV403" s="13" t="s">
        <v>81</v>
      </c>
      <c r="AW403" s="13" t="s">
        <v>29</v>
      </c>
      <c r="AX403" s="13" t="s">
        <v>72</v>
      </c>
      <c r="AY403" s="172" t="s">
        <v>162</v>
      </c>
    </row>
    <row r="404" spans="2:65" s="14" customFormat="1" x14ac:dyDescent="0.2">
      <c r="B404" s="178"/>
      <c r="D404" s="165" t="s">
        <v>169</v>
      </c>
      <c r="E404" s="179" t="s">
        <v>1</v>
      </c>
      <c r="F404" s="180" t="s">
        <v>174</v>
      </c>
      <c r="H404" s="181">
        <v>4.32</v>
      </c>
      <c r="I404" s="182"/>
      <c r="L404" s="178"/>
      <c r="M404" s="183"/>
      <c r="T404" s="184"/>
      <c r="W404" s="242"/>
      <c r="AT404" s="179" t="s">
        <v>169</v>
      </c>
      <c r="AU404" s="179" t="s">
        <v>81</v>
      </c>
      <c r="AV404" s="14" t="s">
        <v>87</v>
      </c>
      <c r="AW404" s="14" t="s">
        <v>29</v>
      </c>
      <c r="AX404" s="14" t="s">
        <v>77</v>
      </c>
      <c r="AY404" s="179" t="s">
        <v>162</v>
      </c>
    </row>
    <row r="405" spans="2:65" s="1" customFormat="1" ht="24.2" customHeight="1" x14ac:dyDescent="0.2">
      <c r="B405" s="121"/>
      <c r="C405" s="151" t="s">
        <v>364</v>
      </c>
      <c r="D405" s="151" t="s">
        <v>164</v>
      </c>
      <c r="E405" s="152" t="s">
        <v>351</v>
      </c>
      <c r="F405" s="153" t="s">
        <v>352</v>
      </c>
      <c r="G405" s="154" t="s">
        <v>167</v>
      </c>
      <c r="H405" s="155">
        <v>3.12</v>
      </c>
      <c r="I405" s="156"/>
      <c r="J405" s="157">
        <f>ROUND(I405*H405,2)</f>
        <v>0</v>
      </c>
      <c r="K405" s="158"/>
      <c r="L405" s="32"/>
      <c r="M405" s="159" t="s">
        <v>1</v>
      </c>
      <c r="N405" s="120" t="s">
        <v>38</v>
      </c>
      <c r="P405" s="160">
        <f>O405*H405</f>
        <v>0</v>
      </c>
      <c r="Q405" s="160">
        <v>0</v>
      </c>
      <c r="R405" s="160">
        <f>Q405*H405</f>
        <v>0</v>
      </c>
      <c r="S405" s="160">
        <v>3.1E-2</v>
      </c>
      <c r="T405" s="161">
        <f>S405*H405</f>
        <v>9.672E-2</v>
      </c>
      <c r="W405" s="251"/>
      <c r="AR405" s="162" t="s">
        <v>87</v>
      </c>
      <c r="AT405" s="162" t="s">
        <v>164</v>
      </c>
      <c r="AU405" s="162" t="s">
        <v>81</v>
      </c>
      <c r="AY405" s="17" t="s">
        <v>162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7" t="s">
        <v>81</v>
      </c>
      <c r="BK405" s="163">
        <f>ROUND(I405*H405,2)</f>
        <v>0</v>
      </c>
      <c r="BL405" s="17" t="s">
        <v>87</v>
      </c>
      <c r="BM405" s="162" t="s">
        <v>1666</v>
      </c>
    </row>
    <row r="406" spans="2:65" s="12" customFormat="1" x14ac:dyDescent="0.2">
      <c r="B406" s="164"/>
      <c r="D406" s="165" t="s">
        <v>169</v>
      </c>
      <c r="E406" s="166" t="s">
        <v>1</v>
      </c>
      <c r="F406" s="167" t="s">
        <v>1549</v>
      </c>
      <c r="H406" s="166" t="s">
        <v>1</v>
      </c>
      <c r="I406" s="168"/>
      <c r="L406" s="164"/>
      <c r="M406" s="169"/>
      <c r="T406" s="170"/>
      <c r="W406" s="252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3" customFormat="1" x14ac:dyDescent="0.2">
      <c r="B407" s="171"/>
      <c r="D407" s="165" t="s">
        <v>169</v>
      </c>
      <c r="E407" s="172" t="s">
        <v>1</v>
      </c>
      <c r="F407" s="173" t="s">
        <v>1550</v>
      </c>
      <c r="H407" s="174">
        <v>3.12</v>
      </c>
      <c r="I407" s="175"/>
      <c r="L407" s="171"/>
      <c r="M407" s="176"/>
      <c r="T407" s="177"/>
      <c r="W407" s="240"/>
      <c r="AT407" s="172" t="s">
        <v>169</v>
      </c>
      <c r="AU407" s="172" t="s">
        <v>81</v>
      </c>
      <c r="AV407" s="13" t="s">
        <v>81</v>
      </c>
      <c r="AW407" s="13" t="s">
        <v>29</v>
      </c>
      <c r="AX407" s="13" t="s">
        <v>72</v>
      </c>
      <c r="AY407" s="172" t="s">
        <v>162</v>
      </c>
    </row>
    <row r="408" spans="2:65" s="14" customFormat="1" x14ac:dyDescent="0.2">
      <c r="B408" s="178"/>
      <c r="D408" s="165" t="s">
        <v>169</v>
      </c>
      <c r="E408" s="179" t="s">
        <v>1</v>
      </c>
      <c r="F408" s="180" t="s">
        <v>174</v>
      </c>
      <c r="H408" s="181">
        <v>3.12</v>
      </c>
      <c r="I408" s="182"/>
      <c r="L408" s="178"/>
      <c r="M408" s="183"/>
      <c r="T408" s="184"/>
      <c r="W408" s="242"/>
      <c r="AT408" s="179" t="s">
        <v>169</v>
      </c>
      <c r="AU408" s="179" t="s">
        <v>81</v>
      </c>
      <c r="AV408" s="14" t="s">
        <v>87</v>
      </c>
      <c r="AW408" s="14" t="s">
        <v>29</v>
      </c>
      <c r="AX408" s="14" t="s">
        <v>77</v>
      </c>
      <c r="AY408" s="179" t="s">
        <v>162</v>
      </c>
    </row>
    <row r="409" spans="2:65" s="1" customFormat="1" ht="24.2" customHeight="1" x14ac:dyDescent="0.2">
      <c r="B409" s="121"/>
      <c r="C409" s="151" t="s">
        <v>368</v>
      </c>
      <c r="D409" s="151" t="s">
        <v>164</v>
      </c>
      <c r="E409" s="152" t="s">
        <v>356</v>
      </c>
      <c r="F409" s="153" t="s">
        <v>357</v>
      </c>
      <c r="G409" s="154" t="s">
        <v>167</v>
      </c>
      <c r="H409" s="155">
        <v>12.96</v>
      </c>
      <c r="I409" s="156"/>
      <c r="J409" s="157">
        <f>ROUND(I409*H409,2)</f>
        <v>0</v>
      </c>
      <c r="K409" s="158"/>
      <c r="L409" s="32"/>
      <c r="M409" s="159" t="s">
        <v>1</v>
      </c>
      <c r="N409" s="120" t="s">
        <v>38</v>
      </c>
      <c r="P409" s="160">
        <f>O409*H409</f>
        <v>0</v>
      </c>
      <c r="Q409" s="160">
        <v>0</v>
      </c>
      <c r="R409" s="160">
        <f>Q409*H409</f>
        <v>0</v>
      </c>
      <c r="S409" s="160">
        <v>2.7000000000000003E-2</v>
      </c>
      <c r="T409" s="161">
        <f>S409*H409</f>
        <v>0.34992000000000006</v>
      </c>
      <c r="W409" s="245"/>
      <c r="AR409" s="162" t="s">
        <v>87</v>
      </c>
      <c r="AT409" s="162" t="s">
        <v>164</v>
      </c>
      <c r="AU409" s="162" t="s">
        <v>81</v>
      </c>
      <c r="AY409" s="17" t="s">
        <v>162</v>
      </c>
      <c r="BE409" s="163">
        <f>IF(N409="základná",J409,0)</f>
        <v>0</v>
      </c>
      <c r="BF409" s="163">
        <f>IF(N409="znížená",J409,0)</f>
        <v>0</v>
      </c>
      <c r="BG409" s="163">
        <f>IF(N409="zákl. prenesená",J409,0)</f>
        <v>0</v>
      </c>
      <c r="BH409" s="163">
        <f>IF(N409="zníž. prenesená",J409,0)</f>
        <v>0</v>
      </c>
      <c r="BI409" s="163">
        <f>IF(N409="nulová",J409,0)</f>
        <v>0</v>
      </c>
      <c r="BJ409" s="17" t="s">
        <v>81</v>
      </c>
      <c r="BK409" s="163">
        <f>ROUND(I409*H409,2)</f>
        <v>0</v>
      </c>
      <c r="BL409" s="17" t="s">
        <v>87</v>
      </c>
      <c r="BM409" s="162" t="s">
        <v>1667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1551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1552</v>
      </c>
      <c r="H411" s="174">
        <v>6.48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2" customFormat="1" x14ac:dyDescent="0.2">
      <c r="B412" s="164"/>
      <c r="D412" s="165" t="s">
        <v>169</v>
      </c>
      <c r="E412" s="166" t="s">
        <v>1</v>
      </c>
      <c r="F412" s="167" t="s">
        <v>1553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65" s="13" customFormat="1" x14ac:dyDescent="0.2">
      <c r="B413" s="171"/>
      <c r="D413" s="165" t="s">
        <v>169</v>
      </c>
      <c r="E413" s="172" t="s">
        <v>1</v>
      </c>
      <c r="F413" s="173" t="s">
        <v>968</v>
      </c>
      <c r="H413" s="174">
        <v>6.48</v>
      </c>
      <c r="I413" s="175"/>
      <c r="L413" s="171"/>
      <c r="M413" s="176"/>
      <c r="T413" s="177"/>
      <c r="W413" s="240"/>
      <c r="AT413" s="172" t="s">
        <v>169</v>
      </c>
      <c r="AU413" s="172" t="s">
        <v>81</v>
      </c>
      <c r="AV413" s="13" t="s">
        <v>81</v>
      </c>
      <c r="AW413" s="13" t="s">
        <v>29</v>
      </c>
      <c r="AX413" s="13" t="s">
        <v>72</v>
      </c>
      <c r="AY413" s="172" t="s">
        <v>162</v>
      </c>
    </row>
    <row r="414" spans="2:65" s="14" customFormat="1" x14ac:dyDescent="0.2">
      <c r="B414" s="178"/>
      <c r="D414" s="165" t="s">
        <v>169</v>
      </c>
      <c r="E414" s="179" t="s">
        <v>1</v>
      </c>
      <c r="F414" s="180" t="s">
        <v>174</v>
      </c>
      <c r="H414" s="181">
        <v>12.96</v>
      </c>
      <c r="I414" s="182"/>
      <c r="L414" s="178"/>
      <c r="M414" s="183"/>
      <c r="T414" s="184"/>
      <c r="W414" s="242"/>
      <c r="AT414" s="179" t="s">
        <v>169</v>
      </c>
      <c r="AU414" s="179" t="s">
        <v>81</v>
      </c>
      <c r="AV414" s="14" t="s">
        <v>87</v>
      </c>
      <c r="AW414" s="14" t="s">
        <v>29</v>
      </c>
      <c r="AX414" s="14" t="s">
        <v>77</v>
      </c>
      <c r="AY414" s="179" t="s">
        <v>162</v>
      </c>
    </row>
    <row r="415" spans="2:65" s="1" customFormat="1" ht="24.2" customHeight="1" x14ac:dyDescent="0.2">
      <c r="B415" s="121"/>
      <c r="C415" s="151" t="s">
        <v>372</v>
      </c>
      <c r="D415" s="151" t="s">
        <v>164</v>
      </c>
      <c r="E415" s="152" t="s">
        <v>361</v>
      </c>
      <c r="F415" s="153" t="s">
        <v>362</v>
      </c>
      <c r="G415" s="154" t="s">
        <v>167</v>
      </c>
      <c r="H415" s="155">
        <v>311.84399999999999</v>
      </c>
      <c r="I415" s="156"/>
      <c r="J415" s="157">
        <f>ROUND(I415*H415,2)</f>
        <v>0</v>
      </c>
      <c r="K415" s="158"/>
      <c r="L415" s="32"/>
      <c r="M415" s="159" t="s">
        <v>1</v>
      </c>
      <c r="N415" s="120" t="s">
        <v>38</v>
      </c>
      <c r="P415" s="160">
        <f>O415*H415</f>
        <v>0</v>
      </c>
      <c r="Q415" s="160">
        <v>0</v>
      </c>
      <c r="R415" s="160">
        <f>Q415*H415</f>
        <v>0</v>
      </c>
      <c r="S415" s="160">
        <v>0.05</v>
      </c>
      <c r="T415" s="161">
        <f>S415*H415</f>
        <v>15.5922</v>
      </c>
      <c r="W415" s="245"/>
      <c r="AR415" s="162" t="s">
        <v>87</v>
      </c>
      <c r="AT415" s="162" t="s">
        <v>164</v>
      </c>
      <c r="AU415" s="162" t="s">
        <v>81</v>
      </c>
      <c r="AY415" s="17" t="s">
        <v>162</v>
      </c>
      <c r="BE415" s="163">
        <f>IF(N415="základná",J415,0)</f>
        <v>0</v>
      </c>
      <c r="BF415" s="163">
        <f>IF(N415="znížená",J415,0)</f>
        <v>0</v>
      </c>
      <c r="BG415" s="163">
        <f>IF(N415="zákl. prenesená",J415,0)</f>
        <v>0</v>
      </c>
      <c r="BH415" s="163">
        <f>IF(N415="zníž. prenesená",J415,0)</f>
        <v>0</v>
      </c>
      <c r="BI415" s="163">
        <f>IF(N415="nulová",J415,0)</f>
        <v>0</v>
      </c>
      <c r="BJ415" s="17" t="s">
        <v>81</v>
      </c>
      <c r="BK415" s="163">
        <f>ROUND(I415*H415,2)</f>
        <v>0</v>
      </c>
      <c r="BL415" s="17" t="s">
        <v>87</v>
      </c>
      <c r="BM415" s="162" t="s">
        <v>1668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101</v>
      </c>
      <c r="H416" s="174">
        <v>10.472</v>
      </c>
      <c r="I416" s="175"/>
      <c r="L416" s="171"/>
      <c r="M416" s="176"/>
      <c r="T416" s="177"/>
      <c r="W416" s="240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72</v>
      </c>
      <c r="AY416" s="172" t="s">
        <v>162</v>
      </c>
    </row>
    <row r="417" spans="2:65" s="13" customFormat="1" x14ac:dyDescent="0.2">
      <c r="B417" s="171"/>
      <c r="D417" s="165" t="s">
        <v>169</v>
      </c>
      <c r="E417" s="172" t="s">
        <v>1</v>
      </c>
      <c r="F417" s="173" t="s">
        <v>103</v>
      </c>
      <c r="H417" s="174">
        <v>48.362000000000002</v>
      </c>
      <c r="I417" s="175"/>
      <c r="L417" s="171"/>
      <c r="M417" s="176"/>
      <c r="T417" s="177"/>
      <c r="W417" s="240"/>
      <c r="AT417" s="172" t="s">
        <v>169</v>
      </c>
      <c r="AU417" s="172" t="s">
        <v>81</v>
      </c>
      <c r="AV417" s="13" t="s">
        <v>81</v>
      </c>
      <c r="AW417" s="13" t="s">
        <v>29</v>
      </c>
      <c r="AX417" s="13" t="s">
        <v>72</v>
      </c>
      <c r="AY417" s="172" t="s">
        <v>162</v>
      </c>
    </row>
    <row r="418" spans="2:65" s="13" customFormat="1" x14ac:dyDescent="0.2">
      <c r="B418" s="171"/>
      <c r="D418" s="165" t="s">
        <v>169</v>
      </c>
      <c r="E418" s="172" t="s">
        <v>1</v>
      </c>
      <c r="F418" s="173" t="s">
        <v>105</v>
      </c>
      <c r="H418" s="174">
        <v>245.12200000000001</v>
      </c>
      <c r="I418" s="175"/>
      <c r="L418" s="171"/>
      <c r="M418" s="176"/>
      <c r="T418" s="177"/>
      <c r="W418" s="240"/>
      <c r="AT418" s="172" t="s">
        <v>169</v>
      </c>
      <c r="AU418" s="172" t="s">
        <v>81</v>
      </c>
      <c r="AV418" s="13" t="s">
        <v>81</v>
      </c>
      <c r="AW418" s="13" t="s">
        <v>29</v>
      </c>
      <c r="AX418" s="13" t="s">
        <v>72</v>
      </c>
      <c r="AY418" s="172" t="s">
        <v>162</v>
      </c>
    </row>
    <row r="419" spans="2:65" s="13" customFormat="1" x14ac:dyDescent="0.2">
      <c r="B419" s="171"/>
      <c r="D419" s="165" t="s">
        <v>169</v>
      </c>
      <c r="E419" s="172" t="s">
        <v>1</v>
      </c>
      <c r="F419" s="173" t="s">
        <v>1545</v>
      </c>
      <c r="H419" s="174">
        <v>7.8879999999999999</v>
      </c>
      <c r="I419" s="175"/>
      <c r="L419" s="171"/>
      <c r="M419" s="176"/>
      <c r="T419" s="177"/>
      <c r="W419" s="240"/>
      <c r="AT419" s="172" t="s">
        <v>169</v>
      </c>
      <c r="AU419" s="172" t="s">
        <v>81</v>
      </c>
      <c r="AV419" s="13" t="s">
        <v>81</v>
      </c>
      <c r="AW419" s="13" t="s">
        <v>29</v>
      </c>
      <c r="AX419" s="13" t="s">
        <v>72</v>
      </c>
      <c r="AY419" s="172" t="s">
        <v>162</v>
      </c>
    </row>
    <row r="420" spans="2:65" s="14" customFormat="1" x14ac:dyDescent="0.2">
      <c r="B420" s="178"/>
      <c r="D420" s="165" t="s">
        <v>169</v>
      </c>
      <c r="E420" s="179" t="s">
        <v>1</v>
      </c>
      <c r="F420" s="180" t="s">
        <v>174</v>
      </c>
      <c r="H420" s="181">
        <v>311.84399999999999</v>
      </c>
      <c r="I420" s="182"/>
      <c r="L420" s="178"/>
      <c r="M420" s="183"/>
      <c r="T420" s="184"/>
      <c r="W420" s="242"/>
      <c r="AT420" s="179" t="s">
        <v>169</v>
      </c>
      <c r="AU420" s="179" t="s">
        <v>81</v>
      </c>
      <c r="AV420" s="14" t="s">
        <v>87</v>
      </c>
      <c r="AW420" s="14" t="s">
        <v>29</v>
      </c>
      <c r="AX420" s="14" t="s">
        <v>77</v>
      </c>
      <c r="AY420" s="179" t="s">
        <v>162</v>
      </c>
    </row>
    <row r="421" spans="2:65" s="1" customFormat="1" ht="37.9" customHeight="1" x14ac:dyDescent="0.2">
      <c r="B421" s="121"/>
      <c r="C421" s="151" t="s">
        <v>377</v>
      </c>
      <c r="D421" s="151" t="s">
        <v>164</v>
      </c>
      <c r="E421" s="152" t="s">
        <v>365</v>
      </c>
      <c r="F421" s="153" t="s">
        <v>366</v>
      </c>
      <c r="G421" s="154" t="s">
        <v>167</v>
      </c>
      <c r="H421" s="155">
        <v>301.37200000000001</v>
      </c>
      <c r="I421" s="156"/>
      <c r="J421" s="157">
        <f>ROUND(I421*H421,2)</f>
        <v>0</v>
      </c>
      <c r="K421" s="158"/>
      <c r="L421" s="32"/>
      <c r="M421" s="159" t="s">
        <v>1</v>
      </c>
      <c r="N421" s="120" t="s">
        <v>38</v>
      </c>
      <c r="P421" s="160">
        <f>O421*H421</f>
        <v>0</v>
      </c>
      <c r="Q421" s="160">
        <v>0</v>
      </c>
      <c r="R421" s="160">
        <f>Q421*H421</f>
        <v>0</v>
      </c>
      <c r="S421" s="160">
        <v>1.804E-2</v>
      </c>
      <c r="T421" s="161">
        <f>S421*H421</f>
        <v>5.4367508800000008</v>
      </c>
      <c r="W421" s="251"/>
      <c r="AR421" s="162" t="s">
        <v>87</v>
      </c>
      <c r="AT421" s="162" t="s">
        <v>164</v>
      </c>
      <c r="AU421" s="162" t="s">
        <v>81</v>
      </c>
      <c r="AY421" s="17" t="s">
        <v>162</v>
      </c>
      <c r="BE421" s="163">
        <f>IF(N421="základná",J421,0)</f>
        <v>0</v>
      </c>
      <c r="BF421" s="163">
        <f>IF(N421="znížená",J421,0)</f>
        <v>0</v>
      </c>
      <c r="BG421" s="163">
        <f>IF(N421="zákl. prenesená",J421,0)</f>
        <v>0</v>
      </c>
      <c r="BH421" s="163">
        <f>IF(N421="zníž. prenesená",J421,0)</f>
        <v>0</v>
      </c>
      <c r="BI421" s="163">
        <f>IF(N421="nulová",J421,0)</f>
        <v>0</v>
      </c>
      <c r="BJ421" s="17" t="s">
        <v>81</v>
      </c>
      <c r="BK421" s="163">
        <f>ROUND(I421*H421,2)</f>
        <v>0</v>
      </c>
      <c r="BL421" s="17" t="s">
        <v>87</v>
      </c>
      <c r="BM421" s="162" t="s">
        <v>1669</v>
      </c>
    </row>
    <row r="422" spans="2:65" s="13" customFormat="1" x14ac:dyDescent="0.2">
      <c r="B422" s="171"/>
      <c r="D422" s="165" t="s">
        <v>169</v>
      </c>
      <c r="E422" s="172" t="s">
        <v>1</v>
      </c>
      <c r="F422" s="173" t="s">
        <v>103</v>
      </c>
      <c r="H422" s="174">
        <v>48.362000000000002</v>
      </c>
      <c r="I422" s="175"/>
      <c r="L422" s="171"/>
      <c r="M422" s="176"/>
      <c r="T422" s="177"/>
      <c r="W422" s="246"/>
      <c r="AT422" s="172" t="s">
        <v>169</v>
      </c>
      <c r="AU422" s="172" t="s">
        <v>81</v>
      </c>
      <c r="AV422" s="13" t="s">
        <v>81</v>
      </c>
      <c r="AW422" s="13" t="s">
        <v>29</v>
      </c>
      <c r="AX422" s="13" t="s">
        <v>72</v>
      </c>
      <c r="AY422" s="172" t="s">
        <v>162</v>
      </c>
    </row>
    <row r="423" spans="2:65" s="13" customFormat="1" x14ac:dyDescent="0.2">
      <c r="B423" s="171"/>
      <c r="D423" s="165" t="s">
        <v>169</v>
      </c>
      <c r="E423" s="172" t="s">
        <v>1</v>
      </c>
      <c r="F423" s="173" t="s">
        <v>105</v>
      </c>
      <c r="H423" s="174">
        <v>245.12200000000001</v>
      </c>
      <c r="I423" s="175"/>
      <c r="L423" s="171"/>
      <c r="M423" s="176"/>
      <c r="T423" s="177"/>
      <c r="W423" s="240"/>
      <c r="AT423" s="172" t="s">
        <v>169</v>
      </c>
      <c r="AU423" s="172" t="s">
        <v>81</v>
      </c>
      <c r="AV423" s="13" t="s">
        <v>81</v>
      </c>
      <c r="AW423" s="13" t="s">
        <v>29</v>
      </c>
      <c r="AX423" s="13" t="s">
        <v>72</v>
      </c>
      <c r="AY423" s="172" t="s">
        <v>162</v>
      </c>
    </row>
    <row r="424" spans="2:65" s="13" customFormat="1" x14ac:dyDescent="0.2">
      <c r="B424" s="171"/>
      <c r="D424" s="165" t="s">
        <v>169</v>
      </c>
      <c r="E424" s="172" t="s">
        <v>1</v>
      </c>
      <c r="F424" s="173" t="s">
        <v>1545</v>
      </c>
      <c r="H424" s="174">
        <v>7.8879999999999999</v>
      </c>
      <c r="I424" s="175"/>
      <c r="L424" s="171"/>
      <c r="M424" s="176"/>
      <c r="T424" s="177"/>
      <c r="W424" s="240"/>
      <c r="AT424" s="172" t="s">
        <v>169</v>
      </c>
      <c r="AU424" s="172" t="s">
        <v>81</v>
      </c>
      <c r="AV424" s="13" t="s">
        <v>81</v>
      </c>
      <c r="AW424" s="13" t="s">
        <v>29</v>
      </c>
      <c r="AX424" s="13" t="s">
        <v>72</v>
      </c>
      <c r="AY424" s="172" t="s">
        <v>162</v>
      </c>
    </row>
    <row r="425" spans="2:65" s="14" customFormat="1" x14ac:dyDescent="0.2">
      <c r="B425" s="178"/>
      <c r="D425" s="165" t="s">
        <v>169</v>
      </c>
      <c r="E425" s="179" t="s">
        <v>1</v>
      </c>
      <c r="F425" s="180" t="s">
        <v>174</v>
      </c>
      <c r="H425" s="181">
        <v>301.37200000000001</v>
      </c>
      <c r="I425" s="182"/>
      <c r="L425" s="178"/>
      <c r="M425" s="183"/>
      <c r="T425" s="184"/>
      <c r="W425" s="242"/>
      <c r="AT425" s="179" t="s">
        <v>169</v>
      </c>
      <c r="AU425" s="179" t="s">
        <v>81</v>
      </c>
      <c r="AV425" s="14" t="s">
        <v>87</v>
      </c>
      <c r="AW425" s="14" t="s">
        <v>29</v>
      </c>
      <c r="AX425" s="14" t="s">
        <v>77</v>
      </c>
      <c r="AY425" s="179" t="s">
        <v>162</v>
      </c>
    </row>
    <row r="426" spans="2:65" s="1" customFormat="1" ht="37.9" customHeight="1" x14ac:dyDescent="0.2">
      <c r="B426" s="121"/>
      <c r="C426" s="151" t="s">
        <v>382</v>
      </c>
      <c r="D426" s="151" t="s">
        <v>164</v>
      </c>
      <c r="E426" s="152" t="s">
        <v>369</v>
      </c>
      <c r="F426" s="153" t="s">
        <v>370</v>
      </c>
      <c r="G426" s="154" t="s">
        <v>167</v>
      </c>
      <c r="H426" s="155">
        <v>10.472</v>
      </c>
      <c r="I426" s="156"/>
      <c r="J426" s="157">
        <f>ROUND(I426*H426,2)</f>
        <v>0</v>
      </c>
      <c r="K426" s="158"/>
      <c r="L426" s="32"/>
      <c r="M426" s="159" t="s">
        <v>1</v>
      </c>
      <c r="N426" s="120" t="s">
        <v>38</v>
      </c>
      <c r="P426" s="160">
        <f>O426*H426</f>
        <v>0</v>
      </c>
      <c r="Q426" s="160">
        <v>0</v>
      </c>
      <c r="R426" s="160">
        <f>Q426*H426</f>
        <v>0</v>
      </c>
      <c r="S426" s="160">
        <v>1.7520000000000004E-2</v>
      </c>
      <c r="T426" s="161">
        <f>S426*H426</f>
        <v>0.18346944000000004</v>
      </c>
      <c r="W426" s="251"/>
      <c r="AR426" s="162" t="s">
        <v>87</v>
      </c>
      <c r="AT426" s="162" t="s">
        <v>164</v>
      </c>
      <c r="AU426" s="162" t="s">
        <v>81</v>
      </c>
      <c r="AY426" s="17" t="s">
        <v>162</v>
      </c>
      <c r="BE426" s="163">
        <f>IF(N426="základná",J426,0)</f>
        <v>0</v>
      </c>
      <c r="BF426" s="163">
        <f>IF(N426="znížená",J426,0)</f>
        <v>0</v>
      </c>
      <c r="BG426" s="163">
        <f>IF(N426="zákl. prenesená",J426,0)</f>
        <v>0</v>
      </c>
      <c r="BH426" s="163">
        <f>IF(N426="zníž. prenesená",J426,0)</f>
        <v>0</v>
      </c>
      <c r="BI426" s="163">
        <f>IF(N426="nulová",J426,0)</f>
        <v>0</v>
      </c>
      <c r="BJ426" s="17" t="s">
        <v>81</v>
      </c>
      <c r="BK426" s="163">
        <f>ROUND(I426*H426,2)</f>
        <v>0</v>
      </c>
      <c r="BL426" s="17" t="s">
        <v>87</v>
      </c>
      <c r="BM426" s="162" t="s">
        <v>1670</v>
      </c>
    </row>
    <row r="427" spans="2:65" s="13" customFormat="1" x14ac:dyDescent="0.2">
      <c r="B427" s="171"/>
      <c r="D427" s="165" t="s">
        <v>169</v>
      </c>
      <c r="E427" s="172" t="s">
        <v>1</v>
      </c>
      <c r="F427" s="173" t="s">
        <v>101</v>
      </c>
      <c r="H427" s="174">
        <v>10.472</v>
      </c>
      <c r="I427" s="175"/>
      <c r="L427" s="171"/>
      <c r="M427" s="176"/>
      <c r="T427" s="177"/>
      <c r="W427" s="246"/>
      <c r="AT427" s="172" t="s">
        <v>169</v>
      </c>
      <c r="AU427" s="172" t="s">
        <v>81</v>
      </c>
      <c r="AV427" s="13" t="s">
        <v>81</v>
      </c>
      <c r="AW427" s="13" t="s">
        <v>29</v>
      </c>
      <c r="AX427" s="13" t="s">
        <v>77</v>
      </c>
      <c r="AY427" s="172" t="s">
        <v>162</v>
      </c>
    </row>
    <row r="428" spans="2:65" s="1" customFormat="1" ht="21.75" customHeight="1" x14ac:dyDescent="0.2">
      <c r="B428" s="121"/>
      <c r="C428" s="151" t="s">
        <v>386</v>
      </c>
      <c r="D428" s="151" t="s">
        <v>164</v>
      </c>
      <c r="E428" s="152" t="s">
        <v>373</v>
      </c>
      <c r="F428" s="153" t="s">
        <v>374</v>
      </c>
      <c r="G428" s="154" t="s">
        <v>375</v>
      </c>
      <c r="H428" s="155">
        <v>22.402999999999999</v>
      </c>
      <c r="I428" s="156"/>
      <c r="J428" s="157">
        <f>ROUND(I428*H428,2)</f>
        <v>0</v>
      </c>
      <c r="K428" s="158"/>
      <c r="L428" s="32"/>
      <c r="M428" s="159" t="s">
        <v>1</v>
      </c>
      <c r="N428" s="120" t="s">
        <v>38</v>
      </c>
      <c r="P428" s="160">
        <f>O428*H428</f>
        <v>0</v>
      </c>
      <c r="Q428" s="160">
        <v>0</v>
      </c>
      <c r="R428" s="160">
        <f>Q428*H428</f>
        <v>0</v>
      </c>
      <c r="S428" s="160">
        <v>0</v>
      </c>
      <c r="T428" s="161">
        <f>S428*H428</f>
        <v>0</v>
      </c>
      <c r="W428" s="251"/>
      <c r="AR428" s="162" t="s">
        <v>87</v>
      </c>
      <c r="AT428" s="162" t="s">
        <v>164</v>
      </c>
      <c r="AU428" s="162" t="s">
        <v>81</v>
      </c>
      <c r="AY428" s="17" t="s">
        <v>162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7" t="s">
        <v>81</v>
      </c>
      <c r="BK428" s="163">
        <f>ROUND(I428*H428,2)</f>
        <v>0</v>
      </c>
      <c r="BL428" s="17" t="s">
        <v>87</v>
      </c>
      <c r="BM428" s="162" t="s">
        <v>1671</v>
      </c>
    </row>
    <row r="429" spans="2:65" s="1" customFormat="1" ht="16.5" customHeight="1" x14ac:dyDescent="0.2">
      <c r="B429" s="121"/>
      <c r="C429" s="151" t="s">
        <v>391</v>
      </c>
      <c r="D429" s="151" t="s">
        <v>164</v>
      </c>
      <c r="E429" s="152" t="s">
        <v>378</v>
      </c>
      <c r="F429" s="153" t="s">
        <v>379</v>
      </c>
      <c r="G429" s="154" t="s">
        <v>375</v>
      </c>
      <c r="H429" s="155">
        <v>44.805999999999997</v>
      </c>
      <c r="I429" s="156"/>
      <c r="J429" s="157">
        <f>ROUND(I429*H429,2)</f>
        <v>0</v>
      </c>
      <c r="K429" s="158"/>
      <c r="L429" s="32"/>
      <c r="M429" s="159" t="s">
        <v>1</v>
      </c>
      <c r="N429" s="120" t="s">
        <v>38</v>
      </c>
      <c r="P429" s="160">
        <f>O429*H429</f>
        <v>0</v>
      </c>
      <c r="Q429" s="160">
        <v>0</v>
      </c>
      <c r="R429" s="160">
        <f>Q429*H429</f>
        <v>0</v>
      </c>
      <c r="S429" s="160">
        <v>0</v>
      </c>
      <c r="T429" s="161">
        <f>S429*H429</f>
        <v>0</v>
      </c>
      <c r="W429" s="251"/>
      <c r="AR429" s="162" t="s">
        <v>87</v>
      </c>
      <c r="AT429" s="162" t="s">
        <v>164</v>
      </c>
      <c r="AU429" s="162" t="s">
        <v>81</v>
      </c>
      <c r="AY429" s="17" t="s">
        <v>162</v>
      </c>
      <c r="BE429" s="163">
        <f>IF(N429="základná",J429,0)</f>
        <v>0</v>
      </c>
      <c r="BF429" s="163">
        <f>IF(N429="znížená",J429,0)</f>
        <v>0</v>
      </c>
      <c r="BG429" s="163">
        <f>IF(N429="zákl. prenesená",J429,0)</f>
        <v>0</v>
      </c>
      <c r="BH429" s="163">
        <f>IF(N429="zníž. prenesená",J429,0)</f>
        <v>0</v>
      </c>
      <c r="BI429" s="163">
        <f>IF(N429="nulová",J429,0)</f>
        <v>0</v>
      </c>
      <c r="BJ429" s="17" t="s">
        <v>81</v>
      </c>
      <c r="BK429" s="163">
        <f>ROUND(I429*H429,2)</f>
        <v>0</v>
      </c>
      <c r="BL429" s="17" t="s">
        <v>87</v>
      </c>
      <c r="BM429" s="162" t="s">
        <v>1672</v>
      </c>
    </row>
    <row r="430" spans="2:65" s="13" customFormat="1" x14ac:dyDescent="0.2">
      <c r="B430" s="171"/>
      <c r="D430" s="165" t="s">
        <v>169</v>
      </c>
      <c r="F430" s="173" t="s">
        <v>1673</v>
      </c>
      <c r="H430" s="174">
        <v>44.805999999999997</v>
      </c>
      <c r="I430" s="175"/>
      <c r="L430" s="171"/>
      <c r="M430" s="176"/>
      <c r="T430" s="177"/>
      <c r="W430" s="246"/>
      <c r="AT430" s="172" t="s">
        <v>169</v>
      </c>
      <c r="AU430" s="172" t="s">
        <v>81</v>
      </c>
      <c r="AV430" s="13" t="s">
        <v>81</v>
      </c>
      <c r="AW430" s="13" t="s">
        <v>3</v>
      </c>
      <c r="AX430" s="13" t="s">
        <v>77</v>
      </c>
      <c r="AY430" s="172" t="s">
        <v>162</v>
      </c>
    </row>
    <row r="431" spans="2:65" s="1" customFormat="1" ht="21.75" customHeight="1" x14ac:dyDescent="0.2">
      <c r="B431" s="121"/>
      <c r="C431" s="151" t="s">
        <v>395</v>
      </c>
      <c r="D431" s="151" t="s">
        <v>164</v>
      </c>
      <c r="E431" s="152" t="s">
        <v>383</v>
      </c>
      <c r="F431" s="153" t="s">
        <v>384</v>
      </c>
      <c r="G431" s="154" t="s">
        <v>375</v>
      </c>
      <c r="H431" s="155">
        <v>22.402999999999999</v>
      </c>
      <c r="I431" s="156"/>
      <c r="J431" s="157">
        <f>ROUND(I431*H431,2)</f>
        <v>0</v>
      </c>
      <c r="K431" s="158"/>
      <c r="L431" s="32"/>
      <c r="M431" s="159" t="s">
        <v>1</v>
      </c>
      <c r="N431" s="120" t="s">
        <v>38</v>
      </c>
      <c r="P431" s="160">
        <f>O431*H431</f>
        <v>0</v>
      </c>
      <c r="Q431" s="160">
        <v>0</v>
      </c>
      <c r="R431" s="160">
        <f>Q431*H431</f>
        <v>0</v>
      </c>
      <c r="S431" s="160">
        <v>0</v>
      </c>
      <c r="T431" s="161">
        <f>S431*H431</f>
        <v>0</v>
      </c>
      <c r="W431" s="251"/>
      <c r="AR431" s="162" t="s">
        <v>87</v>
      </c>
      <c r="AT431" s="162" t="s">
        <v>164</v>
      </c>
      <c r="AU431" s="162" t="s">
        <v>81</v>
      </c>
      <c r="AY431" s="17" t="s">
        <v>162</v>
      </c>
      <c r="BE431" s="163">
        <f>IF(N431="základná",J431,0)</f>
        <v>0</v>
      </c>
      <c r="BF431" s="163">
        <f>IF(N431="znížená",J431,0)</f>
        <v>0</v>
      </c>
      <c r="BG431" s="163">
        <f>IF(N431="zákl. prenesená",J431,0)</f>
        <v>0</v>
      </c>
      <c r="BH431" s="163">
        <f>IF(N431="zníž. prenesená",J431,0)</f>
        <v>0</v>
      </c>
      <c r="BI431" s="163">
        <f>IF(N431="nulová",J431,0)</f>
        <v>0</v>
      </c>
      <c r="BJ431" s="17" t="s">
        <v>81</v>
      </c>
      <c r="BK431" s="163">
        <f>ROUND(I431*H431,2)</f>
        <v>0</v>
      </c>
      <c r="BL431" s="17" t="s">
        <v>87</v>
      </c>
      <c r="BM431" s="162" t="s">
        <v>1674</v>
      </c>
    </row>
    <row r="432" spans="2:65" s="1" customFormat="1" ht="24.2" customHeight="1" x14ac:dyDescent="0.2">
      <c r="B432" s="121"/>
      <c r="C432" s="151" t="s">
        <v>400</v>
      </c>
      <c r="D432" s="151" t="s">
        <v>164</v>
      </c>
      <c r="E432" s="152" t="s">
        <v>387</v>
      </c>
      <c r="F432" s="153" t="s">
        <v>1675</v>
      </c>
      <c r="G432" s="154" t="s">
        <v>375</v>
      </c>
      <c r="H432" s="155">
        <v>582.47799999999995</v>
      </c>
      <c r="I432" s="156"/>
      <c r="J432" s="157">
        <f>ROUND(I432*H432,2)</f>
        <v>0</v>
      </c>
      <c r="K432" s="158"/>
      <c r="L432" s="32"/>
      <c r="M432" s="159" t="s">
        <v>1</v>
      </c>
      <c r="N432" s="120" t="s">
        <v>38</v>
      </c>
      <c r="P432" s="160">
        <f>O432*H432</f>
        <v>0</v>
      </c>
      <c r="Q432" s="160">
        <v>0</v>
      </c>
      <c r="R432" s="160">
        <f>Q432*H432</f>
        <v>0</v>
      </c>
      <c r="S432" s="160">
        <v>0</v>
      </c>
      <c r="T432" s="161">
        <f>S432*H432</f>
        <v>0</v>
      </c>
      <c r="W432" s="245"/>
      <c r="AR432" s="162" t="s">
        <v>87</v>
      </c>
      <c r="AT432" s="162" t="s">
        <v>164</v>
      </c>
      <c r="AU432" s="162" t="s">
        <v>81</v>
      </c>
      <c r="AY432" s="17" t="s">
        <v>162</v>
      </c>
      <c r="BE432" s="163">
        <f>IF(N432="základná",J432,0)</f>
        <v>0</v>
      </c>
      <c r="BF432" s="163">
        <f>IF(N432="znížená",J432,0)</f>
        <v>0</v>
      </c>
      <c r="BG432" s="163">
        <f>IF(N432="zákl. prenesená",J432,0)</f>
        <v>0</v>
      </c>
      <c r="BH432" s="163">
        <f>IF(N432="zníž. prenesená",J432,0)</f>
        <v>0</v>
      </c>
      <c r="BI432" s="163">
        <f>IF(N432="nulová",J432,0)</f>
        <v>0</v>
      </c>
      <c r="BJ432" s="17" t="s">
        <v>81</v>
      </c>
      <c r="BK432" s="163">
        <f>ROUND(I432*H432,2)</f>
        <v>0</v>
      </c>
      <c r="BL432" s="17" t="s">
        <v>87</v>
      </c>
      <c r="BM432" s="162" t="s">
        <v>1676</v>
      </c>
    </row>
    <row r="433" spans="2:65" s="13" customFormat="1" x14ac:dyDescent="0.2">
      <c r="B433" s="171"/>
      <c r="D433" s="165" t="s">
        <v>169</v>
      </c>
      <c r="F433" s="173" t="s">
        <v>1677</v>
      </c>
      <c r="H433" s="174">
        <v>582.47799999999995</v>
      </c>
      <c r="I433" s="175"/>
      <c r="L433" s="171"/>
      <c r="M433" s="176"/>
      <c r="T433" s="177"/>
      <c r="W433" s="240"/>
      <c r="AT433" s="172" t="s">
        <v>169</v>
      </c>
      <c r="AU433" s="172" t="s">
        <v>81</v>
      </c>
      <c r="AV433" s="13" t="s">
        <v>81</v>
      </c>
      <c r="AW433" s="13" t="s">
        <v>3</v>
      </c>
      <c r="AX433" s="13" t="s">
        <v>77</v>
      </c>
      <c r="AY433" s="172" t="s">
        <v>162</v>
      </c>
    </row>
    <row r="434" spans="2:65" s="1" customFormat="1" ht="24.2" customHeight="1" x14ac:dyDescent="0.2">
      <c r="B434" s="121"/>
      <c r="C434" s="151" t="s">
        <v>406</v>
      </c>
      <c r="D434" s="151" t="s">
        <v>164</v>
      </c>
      <c r="E434" s="152" t="s">
        <v>392</v>
      </c>
      <c r="F434" s="153" t="s">
        <v>393</v>
      </c>
      <c r="G434" s="154" t="s">
        <v>375</v>
      </c>
      <c r="H434" s="155">
        <v>22.402999999999999</v>
      </c>
      <c r="I434" s="156"/>
      <c r="J434" s="157">
        <f>ROUND(I434*H434,2)</f>
        <v>0</v>
      </c>
      <c r="K434" s="158"/>
      <c r="L434" s="32"/>
      <c r="M434" s="159" t="s">
        <v>1</v>
      </c>
      <c r="N434" s="120" t="s">
        <v>38</v>
      </c>
      <c r="P434" s="160">
        <f>O434*H434</f>
        <v>0</v>
      </c>
      <c r="Q434" s="160">
        <v>0</v>
      </c>
      <c r="R434" s="160">
        <f>Q434*H434</f>
        <v>0</v>
      </c>
      <c r="S434" s="160">
        <v>0</v>
      </c>
      <c r="T434" s="161">
        <f>S434*H434</f>
        <v>0</v>
      </c>
      <c r="W434" s="251"/>
      <c r="AR434" s="162" t="s">
        <v>87</v>
      </c>
      <c r="AT434" s="162" t="s">
        <v>164</v>
      </c>
      <c r="AU434" s="162" t="s">
        <v>81</v>
      </c>
      <c r="AY434" s="17" t="s">
        <v>162</v>
      </c>
      <c r="BE434" s="163">
        <f>IF(N434="základná",J434,0)</f>
        <v>0</v>
      </c>
      <c r="BF434" s="163">
        <f>IF(N434="znížená",J434,0)</f>
        <v>0</v>
      </c>
      <c r="BG434" s="163">
        <f>IF(N434="zákl. prenesená",J434,0)</f>
        <v>0</v>
      </c>
      <c r="BH434" s="163">
        <f>IF(N434="zníž. prenesená",J434,0)</f>
        <v>0</v>
      </c>
      <c r="BI434" s="163">
        <f>IF(N434="nulová",J434,0)</f>
        <v>0</v>
      </c>
      <c r="BJ434" s="17" t="s">
        <v>81</v>
      </c>
      <c r="BK434" s="163">
        <f>ROUND(I434*H434,2)</f>
        <v>0</v>
      </c>
      <c r="BL434" s="17" t="s">
        <v>87</v>
      </c>
      <c r="BM434" s="162" t="s">
        <v>1678</v>
      </c>
    </row>
    <row r="435" spans="2:65" s="1" customFormat="1" ht="24.2" customHeight="1" x14ac:dyDescent="0.2">
      <c r="B435" s="121"/>
      <c r="C435" s="151" t="s">
        <v>414</v>
      </c>
      <c r="D435" s="151" t="s">
        <v>164</v>
      </c>
      <c r="E435" s="152" t="s">
        <v>396</v>
      </c>
      <c r="F435" s="153" t="s">
        <v>397</v>
      </c>
      <c r="G435" s="154" t="s">
        <v>375</v>
      </c>
      <c r="H435" s="155">
        <v>313.642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45"/>
      <c r="AR435" s="162" t="s">
        <v>87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87</v>
      </c>
      <c r="BM435" s="162" t="s">
        <v>1679</v>
      </c>
    </row>
    <row r="436" spans="2:65" s="13" customFormat="1" x14ac:dyDescent="0.2">
      <c r="B436" s="171"/>
      <c r="D436" s="165" t="s">
        <v>169</v>
      </c>
      <c r="F436" s="173" t="s">
        <v>1680</v>
      </c>
      <c r="H436" s="174">
        <v>313.642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3</v>
      </c>
      <c r="AX436" s="13" t="s">
        <v>77</v>
      </c>
      <c r="AY436" s="172" t="s">
        <v>162</v>
      </c>
    </row>
    <row r="437" spans="2:65" s="1" customFormat="1" ht="24.2" customHeight="1" x14ac:dyDescent="0.2">
      <c r="B437" s="121"/>
      <c r="C437" s="151" t="s">
        <v>422</v>
      </c>
      <c r="D437" s="151" t="s">
        <v>164</v>
      </c>
      <c r="E437" s="152" t="s">
        <v>401</v>
      </c>
      <c r="F437" s="153" t="s">
        <v>402</v>
      </c>
      <c r="G437" s="154" t="s">
        <v>375</v>
      </c>
      <c r="H437" s="155">
        <v>22.402999999999999</v>
      </c>
      <c r="I437" s="156"/>
      <c r="J437" s="157">
        <f>ROUND(I437*H437,2)</f>
        <v>0</v>
      </c>
      <c r="K437" s="158"/>
      <c r="L437" s="32"/>
      <c r="M437" s="159" t="s">
        <v>1</v>
      </c>
      <c r="N437" s="120" t="s">
        <v>38</v>
      </c>
      <c r="P437" s="160">
        <f>O437*H437</f>
        <v>0</v>
      </c>
      <c r="Q437" s="160">
        <v>0</v>
      </c>
      <c r="R437" s="160">
        <f>Q437*H437</f>
        <v>0</v>
      </c>
      <c r="S437" s="160">
        <v>0</v>
      </c>
      <c r="T437" s="161">
        <f>S437*H437</f>
        <v>0</v>
      </c>
      <c r="W437" s="251"/>
      <c r="AR437" s="162" t="s">
        <v>87</v>
      </c>
      <c r="AT437" s="162" t="s">
        <v>164</v>
      </c>
      <c r="AU437" s="162" t="s">
        <v>81</v>
      </c>
      <c r="AY437" s="17" t="s">
        <v>162</v>
      </c>
      <c r="BE437" s="163">
        <f>IF(N437="základná",J437,0)</f>
        <v>0</v>
      </c>
      <c r="BF437" s="163">
        <f>IF(N437="znížená",J437,0)</f>
        <v>0</v>
      </c>
      <c r="BG437" s="163">
        <f>IF(N437="zákl. prenesená",J437,0)</f>
        <v>0</v>
      </c>
      <c r="BH437" s="163">
        <f>IF(N437="zníž. prenesená",J437,0)</f>
        <v>0</v>
      </c>
      <c r="BI437" s="163">
        <f>IF(N437="nulová",J437,0)</f>
        <v>0</v>
      </c>
      <c r="BJ437" s="17" t="s">
        <v>81</v>
      </c>
      <c r="BK437" s="163">
        <f>ROUND(I437*H437,2)</f>
        <v>0</v>
      </c>
      <c r="BL437" s="17" t="s">
        <v>87</v>
      </c>
      <c r="BM437" s="162" t="s">
        <v>1681</v>
      </c>
    </row>
    <row r="438" spans="2:65" s="11" customFormat="1" ht="22.9" customHeight="1" x14ac:dyDescent="0.2">
      <c r="B438" s="139"/>
      <c r="D438" s="140" t="s">
        <v>71</v>
      </c>
      <c r="E438" s="149" t="s">
        <v>404</v>
      </c>
      <c r="F438" s="149" t="s">
        <v>405</v>
      </c>
      <c r="I438" s="142"/>
      <c r="J438" s="150">
        <f>BK438</f>
        <v>0</v>
      </c>
      <c r="L438" s="139"/>
      <c r="M438" s="144"/>
      <c r="P438" s="145">
        <f>P439</f>
        <v>0</v>
      </c>
      <c r="R438" s="145">
        <f>R439</f>
        <v>0</v>
      </c>
      <c r="T438" s="146">
        <f>T439</f>
        <v>0</v>
      </c>
      <c r="W438" s="250"/>
      <c r="AR438" s="140" t="s">
        <v>77</v>
      </c>
      <c r="AT438" s="147" t="s">
        <v>71</v>
      </c>
      <c r="AU438" s="147" t="s">
        <v>77</v>
      </c>
      <c r="AY438" s="140" t="s">
        <v>162</v>
      </c>
      <c r="BK438" s="148">
        <f>BK439</f>
        <v>0</v>
      </c>
    </row>
    <row r="439" spans="2:65" s="1" customFormat="1" ht="24.2" customHeight="1" x14ac:dyDescent="0.2">
      <c r="B439" s="121"/>
      <c r="C439" s="151" t="s">
        <v>429</v>
      </c>
      <c r="D439" s="151" t="s">
        <v>164</v>
      </c>
      <c r="E439" s="152" t="s">
        <v>407</v>
      </c>
      <c r="F439" s="153" t="s">
        <v>408</v>
      </c>
      <c r="G439" s="154" t="s">
        <v>375</v>
      </c>
      <c r="H439" s="155">
        <v>28.751000000000001</v>
      </c>
      <c r="I439" s="156"/>
      <c r="J439" s="157">
        <f>ROUND(I439*H439,2)</f>
        <v>0</v>
      </c>
      <c r="K439" s="158"/>
      <c r="L439" s="32"/>
      <c r="M439" s="159" t="s">
        <v>1</v>
      </c>
      <c r="N439" s="120" t="s">
        <v>38</v>
      </c>
      <c r="P439" s="160">
        <f>O439*H439</f>
        <v>0</v>
      </c>
      <c r="Q439" s="160">
        <v>0</v>
      </c>
      <c r="R439" s="160">
        <f>Q439*H439</f>
        <v>0</v>
      </c>
      <c r="S439" s="160">
        <v>0</v>
      </c>
      <c r="T439" s="161">
        <f>S439*H439</f>
        <v>0</v>
      </c>
      <c r="W439" s="233"/>
      <c r="AR439" s="162" t="s">
        <v>87</v>
      </c>
      <c r="AT439" s="162" t="s">
        <v>164</v>
      </c>
      <c r="AU439" s="162" t="s">
        <v>81</v>
      </c>
      <c r="AY439" s="17" t="s">
        <v>162</v>
      </c>
      <c r="BE439" s="163">
        <f>IF(N439="základná",J439,0)</f>
        <v>0</v>
      </c>
      <c r="BF439" s="163">
        <f>IF(N439="znížená",J439,0)</f>
        <v>0</v>
      </c>
      <c r="BG439" s="163">
        <f>IF(N439="zákl. prenesená",J439,0)</f>
        <v>0</v>
      </c>
      <c r="BH439" s="163">
        <f>IF(N439="zníž. prenesená",J439,0)</f>
        <v>0</v>
      </c>
      <c r="BI439" s="163">
        <f>IF(N439="nulová",J439,0)</f>
        <v>0</v>
      </c>
      <c r="BJ439" s="17" t="s">
        <v>81</v>
      </c>
      <c r="BK439" s="163">
        <f>ROUND(I439*H439,2)</f>
        <v>0</v>
      </c>
      <c r="BL439" s="17" t="s">
        <v>87</v>
      </c>
      <c r="BM439" s="162" t="s">
        <v>1682</v>
      </c>
    </row>
    <row r="440" spans="2:65" s="11" customFormat="1" ht="25.9" customHeight="1" x14ac:dyDescent="0.2">
      <c r="B440" s="139"/>
      <c r="D440" s="140" t="s">
        <v>71</v>
      </c>
      <c r="E440" s="141" t="s">
        <v>410</v>
      </c>
      <c r="F440" s="141" t="s">
        <v>411</v>
      </c>
      <c r="I440" s="142"/>
      <c r="J440" s="143">
        <f>BK440</f>
        <v>0</v>
      </c>
      <c r="L440" s="139"/>
      <c r="M440" s="144"/>
      <c r="P440" s="145">
        <f>P441+P477+P489+P500+P585+P615</f>
        <v>0</v>
      </c>
      <c r="R440" s="145">
        <f>R441+R477+R489+R500+R585+R615</f>
        <v>0.18520040999999998</v>
      </c>
      <c r="T440" s="146">
        <f>T441+T477+T489+T500+T585+T615</f>
        <v>0.27878000000000003</v>
      </c>
      <c r="W440" s="259"/>
      <c r="AR440" s="140" t="s">
        <v>81</v>
      </c>
      <c r="AT440" s="147" t="s">
        <v>71</v>
      </c>
      <c r="AU440" s="147" t="s">
        <v>72</v>
      </c>
      <c r="AY440" s="140" t="s">
        <v>162</v>
      </c>
      <c r="BK440" s="148">
        <f>BK441+BK477+BK489+BK500+BK585+BK615</f>
        <v>0</v>
      </c>
    </row>
    <row r="441" spans="2:65" s="11" customFormat="1" ht="22.9" customHeight="1" x14ac:dyDescent="0.2">
      <c r="B441" s="139"/>
      <c r="D441" s="140" t="s">
        <v>71</v>
      </c>
      <c r="E441" s="149" t="s">
        <v>412</v>
      </c>
      <c r="F441" s="149" t="s">
        <v>413</v>
      </c>
      <c r="I441" s="142"/>
      <c r="J441" s="150">
        <f>BK441</f>
        <v>0</v>
      </c>
      <c r="L441" s="139"/>
      <c r="M441" s="144"/>
      <c r="P441" s="145">
        <f>SUM(P442:P476)</f>
        <v>0</v>
      </c>
      <c r="R441" s="145">
        <f>SUM(R442:R476)</f>
        <v>7.5398639999999989E-2</v>
      </c>
      <c r="T441" s="146">
        <f>SUM(T442:T476)</f>
        <v>3.8030000000000001E-2</v>
      </c>
      <c r="W441" s="238"/>
      <c r="AR441" s="140" t="s">
        <v>81</v>
      </c>
      <c r="AT441" s="147" t="s">
        <v>71</v>
      </c>
      <c r="AU441" s="147" t="s">
        <v>77</v>
      </c>
      <c r="AY441" s="140" t="s">
        <v>162</v>
      </c>
      <c r="BK441" s="148">
        <f>SUM(BK442:BK476)</f>
        <v>0</v>
      </c>
    </row>
    <row r="442" spans="2:65" s="1" customFormat="1" ht="24.2" customHeight="1" x14ac:dyDescent="0.2">
      <c r="B442" s="121"/>
      <c r="C442" s="151" t="s">
        <v>437</v>
      </c>
      <c r="D442" s="151" t="s">
        <v>164</v>
      </c>
      <c r="E442" s="152" t="s">
        <v>415</v>
      </c>
      <c r="F442" s="153" t="s">
        <v>416</v>
      </c>
      <c r="G442" s="154" t="s">
        <v>167</v>
      </c>
      <c r="H442" s="155">
        <v>3.8029999999999999</v>
      </c>
      <c r="I442" s="156"/>
      <c r="J442" s="157">
        <f>ROUND(I442*H442,2)</f>
        <v>0</v>
      </c>
      <c r="K442" s="158"/>
      <c r="L442" s="32"/>
      <c r="M442" s="159" t="s">
        <v>1</v>
      </c>
      <c r="N442" s="120" t="s">
        <v>38</v>
      </c>
      <c r="P442" s="160">
        <f>O442*H442</f>
        <v>0</v>
      </c>
      <c r="Q442" s="160">
        <v>0</v>
      </c>
      <c r="R442" s="160">
        <f>Q442*H442</f>
        <v>0</v>
      </c>
      <c r="S442" s="160">
        <v>0.01</v>
      </c>
      <c r="T442" s="161">
        <f>S442*H442</f>
        <v>3.8030000000000001E-2</v>
      </c>
      <c r="W442" s="245"/>
      <c r="AR442" s="162" t="s">
        <v>302</v>
      </c>
      <c r="AT442" s="162" t="s">
        <v>164</v>
      </c>
      <c r="AU442" s="162" t="s">
        <v>81</v>
      </c>
      <c r="AY442" s="17" t="s">
        <v>162</v>
      </c>
      <c r="BE442" s="163">
        <f>IF(N442="základná",J442,0)</f>
        <v>0</v>
      </c>
      <c r="BF442" s="163">
        <f>IF(N442="znížená",J442,0)</f>
        <v>0</v>
      </c>
      <c r="BG442" s="163">
        <f>IF(N442="zákl. prenesená",J442,0)</f>
        <v>0</v>
      </c>
      <c r="BH442" s="163">
        <f>IF(N442="zníž. prenesená",J442,0)</f>
        <v>0</v>
      </c>
      <c r="BI442" s="163">
        <f>IF(N442="nulová",J442,0)</f>
        <v>0</v>
      </c>
      <c r="BJ442" s="17" t="s">
        <v>81</v>
      </c>
      <c r="BK442" s="163">
        <f>ROUND(I442*H442,2)</f>
        <v>0</v>
      </c>
      <c r="BL442" s="17" t="s">
        <v>302</v>
      </c>
      <c r="BM442" s="162" t="s">
        <v>1683</v>
      </c>
    </row>
    <row r="443" spans="2:65" s="12" customFormat="1" x14ac:dyDescent="0.2">
      <c r="B443" s="164"/>
      <c r="D443" s="165" t="s">
        <v>169</v>
      </c>
      <c r="E443" s="166" t="s">
        <v>1</v>
      </c>
      <c r="F443" s="167" t="s">
        <v>804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3" customFormat="1" x14ac:dyDescent="0.2">
      <c r="B444" s="171"/>
      <c r="D444" s="165" t="s">
        <v>169</v>
      </c>
      <c r="E444" s="172" t="s">
        <v>1</v>
      </c>
      <c r="F444" s="173" t="s">
        <v>1684</v>
      </c>
      <c r="H444" s="174">
        <v>3.14</v>
      </c>
      <c r="I444" s="175"/>
      <c r="L444" s="171"/>
      <c r="M444" s="176"/>
      <c r="T444" s="177"/>
      <c r="W444" s="240"/>
      <c r="AT444" s="172" t="s">
        <v>169</v>
      </c>
      <c r="AU444" s="172" t="s">
        <v>81</v>
      </c>
      <c r="AV444" s="13" t="s">
        <v>81</v>
      </c>
      <c r="AW444" s="13" t="s">
        <v>29</v>
      </c>
      <c r="AX444" s="13" t="s">
        <v>72</v>
      </c>
      <c r="AY444" s="172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1685</v>
      </c>
      <c r="H445" s="174">
        <v>0.66300000000000014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4" customFormat="1" x14ac:dyDescent="0.2">
      <c r="B446" s="178"/>
      <c r="D446" s="165" t="s">
        <v>169</v>
      </c>
      <c r="E446" s="179" t="s">
        <v>1</v>
      </c>
      <c r="F446" s="180" t="s">
        <v>174</v>
      </c>
      <c r="H446" s="181">
        <v>3.8029999999999999</v>
      </c>
      <c r="I446" s="182"/>
      <c r="L446" s="178"/>
      <c r="M446" s="183"/>
      <c r="T446" s="184"/>
      <c r="W446" s="242"/>
      <c r="AT446" s="179" t="s">
        <v>169</v>
      </c>
      <c r="AU446" s="179" t="s">
        <v>81</v>
      </c>
      <c r="AV446" s="14" t="s">
        <v>87</v>
      </c>
      <c r="AW446" s="14" t="s">
        <v>29</v>
      </c>
      <c r="AX446" s="14" t="s">
        <v>77</v>
      </c>
      <c r="AY446" s="179" t="s">
        <v>162</v>
      </c>
    </row>
    <row r="447" spans="2:65" s="1" customFormat="1" ht="33" customHeight="1" x14ac:dyDescent="0.2">
      <c r="B447" s="121"/>
      <c r="C447" s="151" t="s">
        <v>443</v>
      </c>
      <c r="D447" s="151" t="s">
        <v>164</v>
      </c>
      <c r="E447" s="152" t="s">
        <v>423</v>
      </c>
      <c r="F447" s="153" t="s">
        <v>424</v>
      </c>
      <c r="G447" s="154" t="s">
        <v>167</v>
      </c>
      <c r="H447" s="155">
        <v>7.149</v>
      </c>
      <c r="I447" s="156"/>
      <c r="J447" s="157">
        <f>ROUND(I447*H447,2)</f>
        <v>0</v>
      </c>
      <c r="K447" s="158"/>
      <c r="L447" s="32"/>
      <c r="M447" s="159" t="s">
        <v>1</v>
      </c>
      <c r="N447" s="120" t="s">
        <v>38</v>
      </c>
      <c r="P447" s="160">
        <f>O447*H447</f>
        <v>0</v>
      </c>
      <c r="Q447" s="160">
        <v>0</v>
      </c>
      <c r="R447" s="160">
        <f>Q447*H447</f>
        <v>0</v>
      </c>
      <c r="S447" s="160">
        <v>0</v>
      </c>
      <c r="T447" s="161">
        <f>S447*H447</f>
        <v>0</v>
      </c>
      <c r="W447" s="245"/>
      <c r="AR447" s="162" t="s">
        <v>302</v>
      </c>
      <c r="AT447" s="162" t="s">
        <v>164</v>
      </c>
      <c r="AU447" s="162" t="s">
        <v>81</v>
      </c>
      <c r="AY447" s="17" t="s">
        <v>162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7" t="s">
        <v>81</v>
      </c>
      <c r="BK447" s="163">
        <f>ROUND(I447*H447,2)</f>
        <v>0</v>
      </c>
      <c r="BL447" s="17" t="s">
        <v>302</v>
      </c>
      <c r="BM447" s="162" t="s">
        <v>1686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808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3" customFormat="1" x14ac:dyDescent="0.2">
      <c r="B449" s="171"/>
      <c r="D449" s="165" t="s">
        <v>169</v>
      </c>
      <c r="E449" s="172" t="s">
        <v>1</v>
      </c>
      <c r="F449" s="173" t="s">
        <v>1687</v>
      </c>
      <c r="H449" s="174">
        <v>5.9029999999999996</v>
      </c>
      <c r="I449" s="175"/>
      <c r="L449" s="171"/>
      <c r="M449" s="176"/>
      <c r="T449" s="177"/>
      <c r="W449" s="240"/>
      <c r="AT449" s="172" t="s">
        <v>169</v>
      </c>
      <c r="AU449" s="172" t="s">
        <v>81</v>
      </c>
      <c r="AV449" s="13" t="s">
        <v>81</v>
      </c>
      <c r="AW449" s="13" t="s">
        <v>29</v>
      </c>
      <c r="AX449" s="13" t="s">
        <v>72</v>
      </c>
      <c r="AY449" s="172" t="s">
        <v>162</v>
      </c>
    </row>
    <row r="450" spans="2:65" s="13" customFormat="1" x14ac:dyDescent="0.2">
      <c r="B450" s="171"/>
      <c r="D450" s="165" t="s">
        <v>169</v>
      </c>
      <c r="E450" s="172" t="s">
        <v>1</v>
      </c>
      <c r="F450" s="173" t="s">
        <v>1688</v>
      </c>
      <c r="H450" s="174">
        <v>1.246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72</v>
      </c>
      <c r="AY450" s="172" t="s">
        <v>162</v>
      </c>
    </row>
    <row r="451" spans="2:65" s="14" customFormat="1" x14ac:dyDescent="0.2">
      <c r="B451" s="178"/>
      <c r="D451" s="165" t="s">
        <v>169</v>
      </c>
      <c r="E451" s="179" t="s">
        <v>98</v>
      </c>
      <c r="F451" s="180" t="s">
        <v>174</v>
      </c>
      <c r="H451" s="181">
        <v>7.149</v>
      </c>
      <c r="I451" s="182"/>
      <c r="L451" s="178"/>
      <c r="M451" s="183"/>
      <c r="T451" s="184"/>
      <c r="W451" s="242"/>
      <c r="AT451" s="179" t="s">
        <v>169</v>
      </c>
      <c r="AU451" s="179" t="s">
        <v>81</v>
      </c>
      <c r="AV451" s="14" t="s">
        <v>87</v>
      </c>
      <c r="AW451" s="14" t="s">
        <v>29</v>
      </c>
      <c r="AX451" s="14" t="s">
        <v>77</v>
      </c>
      <c r="AY451" s="179" t="s">
        <v>162</v>
      </c>
    </row>
    <row r="452" spans="2:65" s="1" customFormat="1" ht="16.5" customHeight="1" x14ac:dyDescent="0.2">
      <c r="B452" s="121"/>
      <c r="C452" s="151" t="s">
        <v>447</v>
      </c>
      <c r="D452" s="151" t="s">
        <v>164</v>
      </c>
      <c r="E452" s="152" t="s">
        <v>430</v>
      </c>
      <c r="F452" s="153" t="s">
        <v>431</v>
      </c>
      <c r="G452" s="154" t="s">
        <v>177</v>
      </c>
      <c r="H452" s="155">
        <v>15.21</v>
      </c>
      <c r="I452" s="156"/>
      <c r="J452" s="157">
        <f>ROUND(I452*H452,2)</f>
        <v>0</v>
      </c>
      <c r="K452" s="158"/>
      <c r="L452" s="32"/>
      <c r="M452" s="159" t="s">
        <v>1</v>
      </c>
      <c r="N452" s="120" t="s">
        <v>38</v>
      </c>
      <c r="P452" s="160">
        <f>O452*H452</f>
        <v>0</v>
      </c>
      <c r="Q452" s="160">
        <v>1.0000000000000001E-5</v>
      </c>
      <c r="R452" s="160">
        <f>Q452*H452</f>
        <v>1.5210000000000001E-4</v>
      </c>
      <c r="S452" s="160">
        <v>0</v>
      </c>
      <c r="T452" s="161">
        <f>S452*H452</f>
        <v>0</v>
      </c>
      <c r="W452" s="245"/>
      <c r="AR452" s="162" t="s">
        <v>302</v>
      </c>
      <c r="AT452" s="162" t="s">
        <v>164</v>
      </c>
      <c r="AU452" s="162" t="s">
        <v>81</v>
      </c>
      <c r="AY452" s="17" t="s">
        <v>162</v>
      </c>
      <c r="BE452" s="163">
        <f>IF(N452="základná",J452,0)</f>
        <v>0</v>
      </c>
      <c r="BF452" s="163">
        <f>IF(N452="znížená",J452,0)</f>
        <v>0</v>
      </c>
      <c r="BG452" s="163">
        <f>IF(N452="zákl. prenesená",J452,0)</f>
        <v>0</v>
      </c>
      <c r="BH452" s="163">
        <f>IF(N452="zníž. prenesená",J452,0)</f>
        <v>0</v>
      </c>
      <c r="BI452" s="163">
        <f>IF(N452="nulová",J452,0)</f>
        <v>0</v>
      </c>
      <c r="BJ452" s="17" t="s">
        <v>81</v>
      </c>
      <c r="BK452" s="163">
        <f>ROUND(I452*H452,2)</f>
        <v>0</v>
      </c>
      <c r="BL452" s="17" t="s">
        <v>302</v>
      </c>
      <c r="BM452" s="162" t="s">
        <v>1689</v>
      </c>
    </row>
    <row r="453" spans="2:65" s="12" customFormat="1" x14ac:dyDescent="0.2">
      <c r="B453" s="164"/>
      <c r="D453" s="165" t="s">
        <v>169</v>
      </c>
      <c r="E453" s="166" t="s">
        <v>1</v>
      </c>
      <c r="F453" s="167" t="s">
        <v>812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65" s="13" customFormat="1" x14ac:dyDescent="0.2">
      <c r="B454" s="171"/>
      <c r="D454" s="165" t="s">
        <v>169</v>
      </c>
      <c r="E454" s="172" t="s">
        <v>1</v>
      </c>
      <c r="F454" s="173" t="s">
        <v>1690</v>
      </c>
      <c r="H454" s="174">
        <v>12.56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65" s="13" customFormat="1" x14ac:dyDescent="0.2">
      <c r="B455" s="171"/>
      <c r="D455" s="165" t="s">
        <v>169</v>
      </c>
      <c r="E455" s="172" t="s">
        <v>1</v>
      </c>
      <c r="F455" s="173" t="s">
        <v>1691</v>
      </c>
      <c r="H455" s="174">
        <v>2.65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65" s="14" customFormat="1" x14ac:dyDescent="0.2">
      <c r="B456" s="178"/>
      <c r="D456" s="165" t="s">
        <v>169</v>
      </c>
      <c r="E456" s="179" t="s">
        <v>1</v>
      </c>
      <c r="F456" s="180" t="s">
        <v>174</v>
      </c>
      <c r="H456" s="181">
        <v>15.21</v>
      </c>
      <c r="I456" s="182"/>
      <c r="L456" s="178"/>
      <c r="M456" s="183"/>
      <c r="T456" s="184"/>
      <c r="W456" s="242"/>
      <c r="AT456" s="179" t="s">
        <v>169</v>
      </c>
      <c r="AU456" s="179" t="s">
        <v>81</v>
      </c>
      <c r="AV456" s="14" t="s">
        <v>87</v>
      </c>
      <c r="AW456" s="14" t="s">
        <v>29</v>
      </c>
      <c r="AX456" s="14" t="s">
        <v>77</v>
      </c>
      <c r="AY456" s="179" t="s">
        <v>162</v>
      </c>
    </row>
    <row r="457" spans="2:65" s="1" customFormat="1" ht="24.2" customHeight="1" x14ac:dyDescent="0.2">
      <c r="B457" s="121"/>
      <c r="C457" s="192" t="s">
        <v>451</v>
      </c>
      <c r="D457" s="192" t="s">
        <v>438</v>
      </c>
      <c r="E457" s="193" t="s">
        <v>439</v>
      </c>
      <c r="F457" s="194" t="s">
        <v>440</v>
      </c>
      <c r="G457" s="195" t="s">
        <v>167</v>
      </c>
      <c r="H457" s="196">
        <v>8.2210000000000001</v>
      </c>
      <c r="I457" s="197"/>
      <c r="J457" s="198">
        <f>ROUND(I457*H457,2)</f>
        <v>0</v>
      </c>
      <c r="K457" s="199"/>
      <c r="L457" s="200"/>
      <c r="M457" s="201" t="s">
        <v>1</v>
      </c>
      <c r="N457" s="202" t="s">
        <v>38</v>
      </c>
      <c r="P457" s="160">
        <f>O457*H457</f>
        <v>0</v>
      </c>
      <c r="Q457" s="160">
        <v>2.0999999999999994E-3</v>
      </c>
      <c r="R457" s="160">
        <f>Q457*H457</f>
        <v>1.7264099999999994E-2</v>
      </c>
      <c r="S457" s="160">
        <v>0</v>
      </c>
      <c r="T457" s="161">
        <f>S457*H457</f>
        <v>0</v>
      </c>
      <c r="W457" s="262"/>
      <c r="AR457" s="162" t="s">
        <v>386</v>
      </c>
      <c r="AT457" s="162" t="s">
        <v>438</v>
      </c>
      <c r="AU457" s="162" t="s">
        <v>81</v>
      </c>
      <c r="AY457" s="17" t="s">
        <v>162</v>
      </c>
      <c r="BE457" s="163">
        <f>IF(N457="základná",J457,0)</f>
        <v>0</v>
      </c>
      <c r="BF457" s="163">
        <f>IF(N457="znížená",J457,0)</f>
        <v>0</v>
      </c>
      <c r="BG457" s="163">
        <f>IF(N457="zákl. prenesená",J457,0)</f>
        <v>0</v>
      </c>
      <c r="BH457" s="163">
        <f>IF(N457="zníž. prenesená",J457,0)</f>
        <v>0</v>
      </c>
      <c r="BI457" s="163">
        <f>IF(N457="nulová",J457,0)</f>
        <v>0</v>
      </c>
      <c r="BJ457" s="17" t="s">
        <v>81</v>
      </c>
      <c r="BK457" s="163">
        <f>ROUND(I457*H457,2)</f>
        <v>0</v>
      </c>
      <c r="BL457" s="17" t="s">
        <v>302</v>
      </c>
      <c r="BM457" s="162" t="s">
        <v>1692</v>
      </c>
    </row>
    <row r="458" spans="2:65" s="12" customFormat="1" x14ac:dyDescent="0.2">
      <c r="B458" s="164"/>
      <c r="D458" s="165" t="s">
        <v>169</v>
      </c>
      <c r="E458" s="166" t="s">
        <v>1</v>
      </c>
      <c r="F458" s="167" t="s">
        <v>426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65" s="13" customFormat="1" x14ac:dyDescent="0.2">
      <c r="B459" s="171"/>
      <c r="D459" s="165" t="s">
        <v>169</v>
      </c>
      <c r="E459" s="172" t="s">
        <v>1</v>
      </c>
      <c r="F459" s="173" t="s">
        <v>442</v>
      </c>
      <c r="H459" s="174">
        <v>8.2210000000000001</v>
      </c>
      <c r="I459" s="175"/>
      <c r="L459" s="171"/>
      <c r="M459" s="176"/>
      <c r="T459" s="177"/>
      <c r="W459" s="240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72</v>
      </c>
      <c r="AY459" s="172" t="s">
        <v>162</v>
      </c>
    </row>
    <row r="460" spans="2:65" s="14" customFormat="1" x14ac:dyDescent="0.2">
      <c r="B460" s="178"/>
      <c r="D460" s="165" t="s">
        <v>169</v>
      </c>
      <c r="E460" s="179" t="s">
        <v>1</v>
      </c>
      <c r="F460" s="180" t="s">
        <v>174</v>
      </c>
      <c r="H460" s="181">
        <v>8.2210000000000001</v>
      </c>
      <c r="I460" s="182"/>
      <c r="L460" s="178"/>
      <c r="M460" s="183"/>
      <c r="T460" s="184"/>
      <c r="W460" s="242"/>
      <c r="AT460" s="179" t="s">
        <v>169</v>
      </c>
      <c r="AU460" s="179" t="s">
        <v>81</v>
      </c>
      <c r="AV460" s="14" t="s">
        <v>87</v>
      </c>
      <c r="AW460" s="14" t="s">
        <v>29</v>
      </c>
      <c r="AX460" s="14" t="s">
        <v>77</v>
      </c>
      <c r="AY460" s="179" t="s">
        <v>162</v>
      </c>
    </row>
    <row r="461" spans="2:65" s="1" customFormat="1" ht="24.2" customHeight="1" x14ac:dyDescent="0.2">
      <c r="B461" s="121"/>
      <c r="C461" s="151" t="s">
        <v>456</v>
      </c>
      <c r="D461" s="151" t="s">
        <v>164</v>
      </c>
      <c r="E461" s="152" t="s">
        <v>444</v>
      </c>
      <c r="F461" s="153" t="s">
        <v>445</v>
      </c>
      <c r="G461" s="154" t="s">
        <v>167</v>
      </c>
      <c r="H461" s="155">
        <v>7.149</v>
      </c>
      <c r="I461" s="156"/>
      <c r="J461" s="157">
        <f>ROUND(I461*H461,2)</f>
        <v>0</v>
      </c>
      <c r="K461" s="158"/>
      <c r="L461" s="32"/>
      <c r="M461" s="159" t="s">
        <v>1</v>
      </c>
      <c r="N461" s="120" t="s">
        <v>38</v>
      </c>
      <c r="P461" s="160">
        <f>O461*H461</f>
        <v>0</v>
      </c>
      <c r="Q461" s="160">
        <v>0</v>
      </c>
      <c r="R461" s="160">
        <f>Q461*H461</f>
        <v>0</v>
      </c>
      <c r="S461" s="160">
        <v>0</v>
      </c>
      <c r="T461" s="161">
        <f>S461*H461</f>
        <v>0</v>
      </c>
      <c r="W461" s="251"/>
      <c r="AR461" s="162" t="s">
        <v>302</v>
      </c>
      <c r="AT461" s="162" t="s">
        <v>164</v>
      </c>
      <c r="AU461" s="162" t="s">
        <v>81</v>
      </c>
      <c r="AY461" s="17" t="s">
        <v>162</v>
      </c>
      <c r="BE461" s="163">
        <f>IF(N461="základná",J461,0)</f>
        <v>0</v>
      </c>
      <c r="BF461" s="163">
        <f>IF(N461="znížená",J461,0)</f>
        <v>0</v>
      </c>
      <c r="BG461" s="163">
        <f>IF(N461="zákl. prenesená",J461,0)</f>
        <v>0</v>
      </c>
      <c r="BH461" s="163">
        <f>IF(N461="zníž. prenesená",J461,0)</f>
        <v>0</v>
      </c>
      <c r="BI461" s="163">
        <f>IF(N461="nulová",J461,0)</f>
        <v>0</v>
      </c>
      <c r="BJ461" s="17" t="s">
        <v>81</v>
      </c>
      <c r="BK461" s="163">
        <f>ROUND(I461*H461,2)</f>
        <v>0</v>
      </c>
      <c r="BL461" s="17" t="s">
        <v>302</v>
      </c>
      <c r="BM461" s="162" t="s">
        <v>1693</v>
      </c>
    </row>
    <row r="462" spans="2:65" s="13" customFormat="1" x14ac:dyDescent="0.2">
      <c r="B462" s="171"/>
      <c r="D462" s="165" t="s">
        <v>169</v>
      </c>
      <c r="E462" s="172" t="s">
        <v>1</v>
      </c>
      <c r="F462" s="173" t="s">
        <v>98</v>
      </c>
      <c r="H462" s="174">
        <v>7.149</v>
      </c>
      <c r="I462" s="175"/>
      <c r="L462" s="171"/>
      <c r="M462" s="176"/>
      <c r="T462" s="177"/>
      <c r="W462" s="246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77</v>
      </c>
      <c r="AY462" s="172" t="s">
        <v>162</v>
      </c>
    </row>
    <row r="463" spans="2:65" s="1" customFormat="1" ht="16.5" customHeight="1" x14ac:dyDescent="0.2">
      <c r="B463" s="121"/>
      <c r="C463" s="192" t="s">
        <v>461</v>
      </c>
      <c r="D463" s="192" t="s">
        <v>438</v>
      </c>
      <c r="E463" s="193" t="s">
        <v>448</v>
      </c>
      <c r="F463" s="194" t="s">
        <v>449</v>
      </c>
      <c r="G463" s="195" t="s">
        <v>167</v>
      </c>
      <c r="H463" s="196">
        <v>8.2210000000000001</v>
      </c>
      <c r="I463" s="197"/>
      <c r="J463" s="198">
        <f>ROUND(I463*H463,2)</f>
        <v>0</v>
      </c>
      <c r="K463" s="199"/>
      <c r="L463" s="200"/>
      <c r="M463" s="201" t="s">
        <v>1</v>
      </c>
      <c r="N463" s="202" t="s">
        <v>38</v>
      </c>
      <c r="P463" s="160">
        <f>O463*H463</f>
        <v>0</v>
      </c>
      <c r="Q463" s="160">
        <v>2.9999999999999992E-4</v>
      </c>
      <c r="R463" s="160">
        <f>Q463*H463</f>
        <v>2.4662999999999994E-3</v>
      </c>
      <c r="S463" s="160">
        <v>0</v>
      </c>
      <c r="T463" s="161">
        <f>S463*H463</f>
        <v>0</v>
      </c>
      <c r="W463" s="270"/>
      <c r="AR463" s="162" t="s">
        <v>386</v>
      </c>
      <c r="AT463" s="162" t="s">
        <v>438</v>
      </c>
      <c r="AU463" s="162" t="s">
        <v>81</v>
      </c>
      <c r="AY463" s="17" t="s">
        <v>162</v>
      </c>
      <c r="BE463" s="163">
        <f>IF(N463="základná",J463,0)</f>
        <v>0</v>
      </c>
      <c r="BF463" s="163">
        <f>IF(N463="znížená",J463,0)</f>
        <v>0</v>
      </c>
      <c r="BG463" s="163">
        <f>IF(N463="zákl. prenesená",J463,0)</f>
        <v>0</v>
      </c>
      <c r="BH463" s="163">
        <f>IF(N463="zníž. prenesená",J463,0)</f>
        <v>0</v>
      </c>
      <c r="BI463" s="163">
        <f>IF(N463="nulová",J463,0)</f>
        <v>0</v>
      </c>
      <c r="BJ463" s="17" t="s">
        <v>81</v>
      </c>
      <c r="BK463" s="163">
        <f>ROUND(I463*H463,2)</f>
        <v>0</v>
      </c>
      <c r="BL463" s="17" t="s">
        <v>302</v>
      </c>
      <c r="BM463" s="162" t="s">
        <v>1694</v>
      </c>
    </row>
    <row r="464" spans="2:65" s="13" customFormat="1" x14ac:dyDescent="0.2">
      <c r="B464" s="171"/>
      <c r="D464" s="165" t="s">
        <v>169</v>
      </c>
      <c r="E464" s="172" t="s">
        <v>1</v>
      </c>
      <c r="F464" s="173" t="s">
        <v>442</v>
      </c>
      <c r="H464" s="174">
        <v>8.2210000000000001</v>
      </c>
      <c r="I464" s="175"/>
      <c r="L464" s="171"/>
      <c r="M464" s="176"/>
      <c r="T464" s="177"/>
      <c r="W464" s="246"/>
      <c r="AT464" s="172" t="s">
        <v>169</v>
      </c>
      <c r="AU464" s="172" t="s">
        <v>81</v>
      </c>
      <c r="AV464" s="13" t="s">
        <v>81</v>
      </c>
      <c r="AW464" s="13" t="s">
        <v>29</v>
      </c>
      <c r="AX464" s="13" t="s">
        <v>77</v>
      </c>
      <c r="AY464" s="172" t="s">
        <v>162</v>
      </c>
    </row>
    <row r="465" spans="2:65" s="1" customFormat="1" ht="49.15" customHeight="1" x14ac:dyDescent="0.2">
      <c r="B465" s="121"/>
      <c r="C465" s="151" t="s">
        <v>466</v>
      </c>
      <c r="D465" s="151" t="s">
        <v>164</v>
      </c>
      <c r="E465" s="152" t="s">
        <v>452</v>
      </c>
      <c r="F465" s="153" t="s">
        <v>453</v>
      </c>
      <c r="G465" s="154" t="s">
        <v>177</v>
      </c>
      <c r="H465" s="155">
        <v>15.21</v>
      </c>
      <c r="I465" s="156"/>
      <c r="J465" s="157">
        <f>ROUND(I465*H465,2)</f>
        <v>0</v>
      </c>
      <c r="K465" s="158"/>
      <c r="L465" s="32"/>
      <c r="M465" s="159" t="s">
        <v>1</v>
      </c>
      <c r="N465" s="120" t="s">
        <v>38</v>
      </c>
      <c r="P465" s="160">
        <f>O465*H465</f>
        <v>0</v>
      </c>
      <c r="Q465" s="160">
        <v>3.0000000000000001E-5</v>
      </c>
      <c r="R465" s="160">
        <f>Q465*H465</f>
        <v>4.5630000000000003E-4</v>
      </c>
      <c r="S465" s="160">
        <v>0</v>
      </c>
      <c r="T465" s="161">
        <f>S465*H465</f>
        <v>0</v>
      </c>
      <c r="W465" s="251"/>
      <c r="AR465" s="162" t="s">
        <v>302</v>
      </c>
      <c r="AT465" s="162" t="s">
        <v>164</v>
      </c>
      <c r="AU465" s="162" t="s">
        <v>81</v>
      </c>
      <c r="AY465" s="17" t="s">
        <v>162</v>
      </c>
      <c r="BE465" s="163">
        <f>IF(N465="základná",J465,0)</f>
        <v>0</v>
      </c>
      <c r="BF465" s="163">
        <f>IF(N465="znížená",J465,0)</f>
        <v>0</v>
      </c>
      <c r="BG465" s="163">
        <f>IF(N465="zákl. prenesená",J465,0)</f>
        <v>0</v>
      </c>
      <c r="BH465" s="163">
        <f>IF(N465="zníž. prenesená",J465,0)</f>
        <v>0</v>
      </c>
      <c r="BI465" s="163">
        <f>IF(N465="nulová",J465,0)</f>
        <v>0</v>
      </c>
      <c r="BJ465" s="17" t="s">
        <v>81</v>
      </c>
      <c r="BK465" s="163">
        <f>ROUND(I465*H465,2)</f>
        <v>0</v>
      </c>
      <c r="BL465" s="17" t="s">
        <v>302</v>
      </c>
      <c r="BM465" s="162" t="s">
        <v>1695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819</v>
      </c>
      <c r="H466" s="166" t="s">
        <v>1</v>
      </c>
      <c r="I466" s="168"/>
      <c r="L466" s="164"/>
      <c r="M466" s="169"/>
      <c r="T466" s="170"/>
      <c r="W466" s="252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3" customFormat="1" x14ac:dyDescent="0.2">
      <c r="B467" s="171"/>
      <c r="D467" s="165" t="s">
        <v>169</v>
      </c>
      <c r="E467" s="172" t="s">
        <v>1</v>
      </c>
      <c r="F467" s="173" t="s">
        <v>1690</v>
      </c>
      <c r="H467" s="174">
        <v>12.56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65" s="13" customFormat="1" x14ac:dyDescent="0.2">
      <c r="B468" s="171"/>
      <c r="D468" s="165" t="s">
        <v>169</v>
      </c>
      <c r="E468" s="172" t="s">
        <v>1</v>
      </c>
      <c r="F468" s="173" t="s">
        <v>1691</v>
      </c>
      <c r="H468" s="174">
        <v>2.65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65" s="14" customFormat="1" x14ac:dyDescent="0.2">
      <c r="B469" s="178"/>
      <c r="D469" s="165" t="s">
        <v>169</v>
      </c>
      <c r="E469" s="179" t="s">
        <v>1</v>
      </c>
      <c r="F469" s="180" t="s">
        <v>174</v>
      </c>
      <c r="H469" s="181">
        <v>15.21</v>
      </c>
      <c r="I469" s="182"/>
      <c r="L469" s="178"/>
      <c r="M469" s="183"/>
      <c r="T469" s="184"/>
      <c r="W469" s="248"/>
      <c r="AT469" s="179" t="s">
        <v>169</v>
      </c>
      <c r="AU469" s="179" t="s">
        <v>81</v>
      </c>
      <c r="AV469" s="14" t="s">
        <v>87</v>
      </c>
      <c r="AW469" s="14" t="s">
        <v>29</v>
      </c>
      <c r="AX469" s="14" t="s">
        <v>77</v>
      </c>
      <c r="AY469" s="179" t="s">
        <v>162</v>
      </c>
    </row>
    <row r="470" spans="2:65" s="1" customFormat="1" ht="16.5" customHeight="1" x14ac:dyDescent="0.2">
      <c r="B470" s="121"/>
      <c r="C470" s="192" t="s">
        <v>472</v>
      </c>
      <c r="D470" s="192" t="s">
        <v>438</v>
      </c>
      <c r="E470" s="193" t="s">
        <v>457</v>
      </c>
      <c r="F470" s="194" t="s">
        <v>458</v>
      </c>
      <c r="G470" s="195" t="s">
        <v>167</v>
      </c>
      <c r="H470" s="196">
        <v>5.6879999999999997</v>
      </c>
      <c r="I470" s="197"/>
      <c r="J470" s="198">
        <f>ROUND(I470*H470,2)</f>
        <v>0</v>
      </c>
      <c r="K470" s="199"/>
      <c r="L470" s="200"/>
      <c r="M470" s="201" t="s">
        <v>1</v>
      </c>
      <c r="N470" s="202" t="s">
        <v>38</v>
      </c>
      <c r="P470" s="160">
        <f>O470*H470</f>
        <v>0</v>
      </c>
      <c r="Q470" s="160">
        <v>9.6799999999999994E-3</v>
      </c>
      <c r="R470" s="160">
        <f>Q470*H470</f>
        <v>5.5059839999999992E-2</v>
      </c>
      <c r="S470" s="160">
        <v>0</v>
      </c>
      <c r="T470" s="161">
        <f>S470*H470</f>
        <v>0</v>
      </c>
      <c r="W470" s="268"/>
      <c r="AR470" s="162" t="s">
        <v>386</v>
      </c>
      <c r="AT470" s="162" t="s">
        <v>438</v>
      </c>
      <c r="AU470" s="162" t="s">
        <v>81</v>
      </c>
      <c r="AY470" s="17" t="s">
        <v>162</v>
      </c>
      <c r="BE470" s="163">
        <f>IF(N470="základná",J470,0)</f>
        <v>0</v>
      </c>
      <c r="BF470" s="163">
        <f>IF(N470="znížená",J470,0)</f>
        <v>0</v>
      </c>
      <c r="BG470" s="163">
        <f>IF(N470="zákl. prenesená",J470,0)</f>
        <v>0</v>
      </c>
      <c r="BH470" s="163">
        <f>IF(N470="zníž. prenesená",J470,0)</f>
        <v>0</v>
      </c>
      <c r="BI470" s="163">
        <f>IF(N470="nulová",J470,0)</f>
        <v>0</v>
      </c>
      <c r="BJ470" s="17" t="s">
        <v>81</v>
      </c>
      <c r="BK470" s="163">
        <f>ROUND(I470*H470,2)</f>
        <v>0</v>
      </c>
      <c r="BL470" s="17" t="s">
        <v>302</v>
      </c>
      <c r="BM470" s="162" t="s">
        <v>1696</v>
      </c>
    </row>
    <row r="471" spans="2:65" s="12" customFormat="1" x14ac:dyDescent="0.2">
      <c r="B471" s="164"/>
      <c r="D471" s="165" t="s">
        <v>169</v>
      </c>
      <c r="E471" s="166" t="s">
        <v>1</v>
      </c>
      <c r="F471" s="167" t="s">
        <v>455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3" customFormat="1" x14ac:dyDescent="0.2">
      <c r="B472" s="171"/>
      <c r="D472" s="165" t="s">
        <v>169</v>
      </c>
      <c r="E472" s="172" t="s">
        <v>1</v>
      </c>
      <c r="F472" s="173" t="s">
        <v>1697</v>
      </c>
      <c r="H472" s="174">
        <v>4.6970000000000001</v>
      </c>
      <c r="I472" s="175"/>
      <c r="L472" s="171"/>
      <c r="M472" s="176"/>
      <c r="T472" s="177"/>
      <c r="W472" s="240"/>
      <c r="AT472" s="172" t="s">
        <v>169</v>
      </c>
      <c r="AU472" s="172" t="s">
        <v>81</v>
      </c>
      <c r="AV472" s="13" t="s">
        <v>81</v>
      </c>
      <c r="AW472" s="13" t="s">
        <v>29</v>
      </c>
      <c r="AX472" s="13" t="s">
        <v>72</v>
      </c>
      <c r="AY472" s="172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1698</v>
      </c>
      <c r="H473" s="174">
        <v>0.99099999999999999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4" customFormat="1" x14ac:dyDescent="0.2">
      <c r="B474" s="178"/>
      <c r="D474" s="165" t="s">
        <v>169</v>
      </c>
      <c r="E474" s="179" t="s">
        <v>1</v>
      </c>
      <c r="F474" s="180" t="s">
        <v>174</v>
      </c>
      <c r="H474" s="181">
        <v>5.6879999999999997</v>
      </c>
      <c r="I474" s="182"/>
      <c r="L474" s="178"/>
      <c r="M474" s="183"/>
      <c r="T474" s="184"/>
      <c r="W474" s="242"/>
      <c r="AT474" s="179" t="s">
        <v>169</v>
      </c>
      <c r="AU474" s="179" t="s">
        <v>81</v>
      </c>
      <c r="AV474" s="14" t="s">
        <v>87</v>
      </c>
      <c r="AW474" s="14" t="s">
        <v>29</v>
      </c>
      <c r="AX474" s="14" t="s">
        <v>77</v>
      </c>
      <c r="AY474" s="179" t="s">
        <v>162</v>
      </c>
    </row>
    <row r="475" spans="2:65" s="1" customFormat="1" ht="24.2" customHeight="1" x14ac:dyDescent="0.2">
      <c r="B475" s="121"/>
      <c r="C475" s="151" t="s">
        <v>478</v>
      </c>
      <c r="D475" s="151" t="s">
        <v>164</v>
      </c>
      <c r="E475" s="152" t="s">
        <v>823</v>
      </c>
      <c r="F475" s="153" t="s">
        <v>824</v>
      </c>
      <c r="G475" s="154" t="s">
        <v>464</v>
      </c>
      <c r="H475" s="203"/>
      <c r="I475" s="156"/>
      <c r="J475" s="157">
        <f>ROUND(I475*H475,2)</f>
        <v>0</v>
      </c>
      <c r="K475" s="158"/>
      <c r="L475" s="32"/>
      <c r="M475" s="159" t="s">
        <v>1</v>
      </c>
      <c r="N475" s="120" t="s">
        <v>38</v>
      </c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W475" s="251"/>
      <c r="AR475" s="162" t="s">
        <v>302</v>
      </c>
      <c r="AT475" s="162" t="s">
        <v>164</v>
      </c>
      <c r="AU475" s="162" t="s">
        <v>81</v>
      </c>
      <c r="AY475" s="17" t="s">
        <v>162</v>
      </c>
      <c r="BE475" s="163">
        <f>IF(N475="základná",J475,0)</f>
        <v>0</v>
      </c>
      <c r="BF475" s="163">
        <f>IF(N475="znížená",J475,0)</f>
        <v>0</v>
      </c>
      <c r="BG475" s="163">
        <f>IF(N475="zákl. prenesená",J475,0)</f>
        <v>0</v>
      </c>
      <c r="BH475" s="163">
        <f>IF(N475="zníž. prenesená",J475,0)</f>
        <v>0</v>
      </c>
      <c r="BI475" s="163">
        <f>IF(N475="nulová",J475,0)</f>
        <v>0</v>
      </c>
      <c r="BJ475" s="17" t="s">
        <v>81</v>
      </c>
      <c r="BK475" s="163">
        <f>ROUND(I475*H475,2)</f>
        <v>0</v>
      </c>
      <c r="BL475" s="17" t="s">
        <v>302</v>
      </c>
      <c r="BM475" s="162" t="s">
        <v>1699</v>
      </c>
    </row>
    <row r="476" spans="2:65" s="1" customFormat="1" ht="33" customHeight="1" x14ac:dyDescent="0.2">
      <c r="B476" s="121"/>
      <c r="C476" s="151" t="s">
        <v>483</v>
      </c>
      <c r="D476" s="151" t="s">
        <v>164</v>
      </c>
      <c r="E476" s="152" t="s">
        <v>467</v>
      </c>
      <c r="F476" s="153" t="s">
        <v>468</v>
      </c>
      <c r="G476" s="154" t="s">
        <v>464</v>
      </c>
      <c r="H476" s="203"/>
      <c r="I476" s="156"/>
      <c r="J476" s="157">
        <f>ROUND(I476*H476,2)</f>
        <v>0</v>
      </c>
      <c r="K476" s="158"/>
      <c r="L476" s="32"/>
      <c r="M476" s="159" t="s">
        <v>1</v>
      </c>
      <c r="N476" s="120" t="s">
        <v>38</v>
      </c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W476" s="251"/>
      <c r="AR476" s="162" t="s">
        <v>302</v>
      </c>
      <c r="AT476" s="162" t="s">
        <v>164</v>
      </c>
      <c r="AU476" s="162" t="s">
        <v>81</v>
      </c>
      <c r="AY476" s="17" t="s">
        <v>162</v>
      </c>
      <c r="BE476" s="163">
        <f>IF(N476="základná",J476,0)</f>
        <v>0</v>
      </c>
      <c r="BF476" s="163">
        <f>IF(N476="znížená",J476,0)</f>
        <v>0</v>
      </c>
      <c r="BG476" s="163">
        <f>IF(N476="zákl. prenesená",J476,0)</f>
        <v>0</v>
      </c>
      <c r="BH476" s="163">
        <f>IF(N476="zníž. prenesená",J476,0)</f>
        <v>0</v>
      </c>
      <c r="BI476" s="163">
        <f>IF(N476="nulová",J476,0)</f>
        <v>0</v>
      </c>
      <c r="BJ476" s="17" t="s">
        <v>81</v>
      </c>
      <c r="BK476" s="163">
        <f>ROUND(I476*H476,2)</f>
        <v>0</v>
      </c>
      <c r="BL476" s="17" t="s">
        <v>302</v>
      </c>
      <c r="BM476" s="162" t="s">
        <v>1700</v>
      </c>
    </row>
    <row r="477" spans="2:65" s="11" customFormat="1" ht="22.9" customHeight="1" x14ac:dyDescent="0.2">
      <c r="B477" s="139"/>
      <c r="D477" s="140" t="s">
        <v>71</v>
      </c>
      <c r="E477" s="149" t="s">
        <v>470</v>
      </c>
      <c r="F477" s="149" t="s">
        <v>471</v>
      </c>
      <c r="I477" s="142"/>
      <c r="J477" s="150">
        <f>BK477</f>
        <v>0</v>
      </c>
      <c r="L477" s="139"/>
      <c r="M477" s="144"/>
      <c r="P477" s="145">
        <f>SUM(P478:P488)</f>
        <v>0</v>
      </c>
      <c r="R477" s="145">
        <f>SUM(R478:R488)</f>
        <v>6.4751700000000006E-3</v>
      </c>
      <c r="T477" s="146">
        <f>SUM(T478:T488)</f>
        <v>0</v>
      </c>
      <c r="W477" s="259"/>
      <c r="AR477" s="140" t="s">
        <v>81</v>
      </c>
      <c r="AT477" s="147" t="s">
        <v>71</v>
      </c>
      <c r="AU477" s="147" t="s">
        <v>77</v>
      </c>
      <c r="AY477" s="140" t="s">
        <v>162</v>
      </c>
      <c r="BK477" s="148">
        <f>SUM(BK478:BK488)</f>
        <v>0</v>
      </c>
    </row>
    <row r="478" spans="2:65" s="1" customFormat="1" ht="16.5" customHeight="1" x14ac:dyDescent="0.2">
      <c r="B478" s="121"/>
      <c r="C478" s="151" t="s">
        <v>487</v>
      </c>
      <c r="D478" s="151" t="s">
        <v>164</v>
      </c>
      <c r="E478" s="152" t="s">
        <v>473</v>
      </c>
      <c r="F478" s="153" t="s">
        <v>474</v>
      </c>
      <c r="G478" s="154" t="s">
        <v>167</v>
      </c>
      <c r="H478" s="155">
        <v>3.3460000000000001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1.1999999999999999E-4</v>
      </c>
      <c r="R478" s="160">
        <f>Q478*H478</f>
        <v>4.0151999999999999E-4</v>
      </c>
      <c r="S478" s="160">
        <v>0</v>
      </c>
      <c r="T478" s="161">
        <f>S478*H478</f>
        <v>0</v>
      </c>
      <c r="W478" s="251"/>
      <c r="AR478" s="162" t="s">
        <v>302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302</v>
      </c>
      <c r="BM478" s="162" t="s">
        <v>1701</v>
      </c>
    </row>
    <row r="479" spans="2:65" s="12" customFormat="1" x14ac:dyDescent="0.2">
      <c r="B479" s="164"/>
      <c r="D479" s="165" t="s">
        <v>169</v>
      </c>
      <c r="E479" s="166" t="s">
        <v>1</v>
      </c>
      <c r="F479" s="167" t="s">
        <v>828</v>
      </c>
      <c r="H479" s="166" t="s">
        <v>1</v>
      </c>
      <c r="I479" s="168"/>
      <c r="L479" s="164"/>
      <c r="M479" s="169"/>
      <c r="T479" s="170"/>
      <c r="W479" s="252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3" customFormat="1" x14ac:dyDescent="0.2">
      <c r="B480" s="171"/>
      <c r="D480" s="165" t="s">
        <v>169</v>
      </c>
      <c r="E480" s="172" t="s">
        <v>1</v>
      </c>
      <c r="F480" s="173" t="s">
        <v>1702</v>
      </c>
      <c r="H480" s="174">
        <v>2.7629999999999999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1703</v>
      </c>
      <c r="H481" s="174">
        <v>0.58299999999999996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65" s="14" customFormat="1" x14ac:dyDescent="0.2">
      <c r="B482" s="178"/>
      <c r="D482" s="165" t="s">
        <v>169</v>
      </c>
      <c r="E482" s="179" t="s">
        <v>1</v>
      </c>
      <c r="F482" s="180" t="s">
        <v>174</v>
      </c>
      <c r="H482" s="181">
        <v>3.3460000000000001</v>
      </c>
      <c r="I482" s="182"/>
      <c r="L482" s="178"/>
      <c r="M482" s="183"/>
      <c r="T482" s="184"/>
      <c r="W482" s="242"/>
      <c r="AT482" s="179" t="s">
        <v>169</v>
      </c>
      <c r="AU482" s="179" t="s">
        <v>81</v>
      </c>
      <c r="AV482" s="14" t="s">
        <v>87</v>
      </c>
      <c r="AW482" s="14" t="s">
        <v>29</v>
      </c>
      <c r="AX482" s="14" t="s">
        <v>77</v>
      </c>
      <c r="AY482" s="179" t="s">
        <v>162</v>
      </c>
    </row>
    <row r="483" spans="2:65" s="1" customFormat="1" ht="16.5" customHeight="1" x14ac:dyDescent="0.2">
      <c r="B483" s="121"/>
      <c r="C483" s="192" t="s">
        <v>493</v>
      </c>
      <c r="D483" s="192" t="s">
        <v>438</v>
      </c>
      <c r="E483" s="193" t="s">
        <v>479</v>
      </c>
      <c r="F483" s="194" t="s">
        <v>480</v>
      </c>
      <c r="G483" s="195" t="s">
        <v>167</v>
      </c>
      <c r="H483" s="196">
        <v>3.681</v>
      </c>
      <c r="I483" s="197"/>
      <c r="J483" s="198">
        <f>ROUND(I483*H483,2)</f>
        <v>0</v>
      </c>
      <c r="K483" s="199"/>
      <c r="L483" s="200"/>
      <c r="M483" s="201" t="s">
        <v>1</v>
      </c>
      <c r="N483" s="202" t="s">
        <v>38</v>
      </c>
      <c r="P483" s="160">
        <f>O483*H483</f>
        <v>0</v>
      </c>
      <c r="Q483" s="160">
        <v>1.6500000000000002E-3</v>
      </c>
      <c r="R483" s="160">
        <f>Q483*H483</f>
        <v>6.0736500000000007E-3</v>
      </c>
      <c r="S483" s="160">
        <v>0</v>
      </c>
      <c r="T483" s="161">
        <f>S483*H483</f>
        <v>0</v>
      </c>
      <c r="W483" s="270"/>
      <c r="AR483" s="162" t="s">
        <v>386</v>
      </c>
      <c r="AT483" s="162" t="s">
        <v>438</v>
      </c>
      <c r="AU483" s="162" t="s">
        <v>81</v>
      </c>
      <c r="AY483" s="17" t="s">
        <v>162</v>
      </c>
      <c r="BE483" s="163">
        <f>IF(N483="základná",J483,0)</f>
        <v>0</v>
      </c>
      <c r="BF483" s="163">
        <f>IF(N483="znížená",J483,0)</f>
        <v>0</v>
      </c>
      <c r="BG483" s="163">
        <f>IF(N483="zákl. prenesená",J483,0)</f>
        <v>0</v>
      </c>
      <c r="BH483" s="163">
        <f>IF(N483="zníž. prenesená",J483,0)</f>
        <v>0</v>
      </c>
      <c r="BI483" s="163">
        <f>IF(N483="nulová",J483,0)</f>
        <v>0</v>
      </c>
      <c r="BJ483" s="17" t="s">
        <v>81</v>
      </c>
      <c r="BK483" s="163">
        <f>ROUND(I483*H483,2)</f>
        <v>0</v>
      </c>
      <c r="BL483" s="17" t="s">
        <v>302</v>
      </c>
      <c r="BM483" s="162" t="s">
        <v>1704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828</v>
      </c>
      <c r="H484" s="166" t="s">
        <v>1</v>
      </c>
      <c r="I484" s="168"/>
      <c r="L484" s="164"/>
      <c r="M484" s="169"/>
      <c r="T484" s="170"/>
      <c r="W484" s="252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3" customFormat="1" x14ac:dyDescent="0.2">
      <c r="B485" s="171"/>
      <c r="D485" s="165" t="s">
        <v>169</v>
      </c>
      <c r="E485" s="172" t="s">
        <v>1</v>
      </c>
      <c r="F485" s="173" t="s">
        <v>1705</v>
      </c>
      <c r="H485" s="174">
        <v>3.681</v>
      </c>
      <c r="I485" s="175"/>
      <c r="L485" s="171"/>
      <c r="M485" s="176"/>
      <c r="T485" s="177"/>
      <c r="W485" s="240"/>
      <c r="AT485" s="172" t="s">
        <v>169</v>
      </c>
      <c r="AU485" s="172" t="s">
        <v>81</v>
      </c>
      <c r="AV485" s="13" t="s">
        <v>81</v>
      </c>
      <c r="AW485" s="13" t="s">
        <v>29</v>
      </c>
      <c r="AX485" s="13" t="s">
        <v>72</v>
      </c>
      <c r="AY485" s="172" t="s">
        <v>162</v>
      </c>
    </row>
    <row r="486" spans="2:65" s="14" customFormat="1" x14ac:dyDescent="0.2">
      <c r="B486" s="178"/>
      <c r="D486" s="165" t="s">
        <v>169</v>
      </c>
      <c r="E486" s="179" t="s">
        <v>1</v>
      </c>
      <c r="F486" s="180" t="s">
        <v>174</v>
      </c>
      <c r="H486" s="181">
        <v>3.681</v>
      </c>
      <c r="I486" s="182"/>
      <c r="L486" s="178"/>
      <c r="M486" s="183"/>
      <c r="T486" s="184"/>
      <c r="W486" s="242"/>
      <c r="AT486" s="179" t="s">
        <v>169</v>
      </c>
      <c r="AU486" s="179" t="s">
        <v>81</v>
      </c>
      <c r="AV486" s="14" t="s">
        <v>87</v>
      </c>
      <c r="AW486" s="14" t="s">
        <v>29</v>
      </c>
      <c r="AX486" s="14" t="s">
        <v>77</v>
      </c>
      <c r="AY486" s="179" t="s">
        <v>162</v>
      </c>
    </row>
    <row r="487" spans="2:65" s="1" customFormat="1" ht="24.2" customHeight="1" x14ac:dyDescent="0.2">
      <c r="B487" s="121"/>
      <c r="C487" s="151" t="s">
        <v>497</v>
      </c>
      <c r="D487" s="151" t="s">
        <v>164</v>
      </c>
      <c r="E487" s="152" t="s">
        <v>833</v>
      </c>
      <c r="F487" s="153" t="s">
        <v>834</v>
      </c>
      <c r="G487" s="154" t="s">
        <v>464</v>
      </c>
      <c r="H487" s="203"/>
      <c r="I487" s="156"/>
      <c r="J487" s="157">
        <f>ROUND(I487*H487,2)</f>
        <v>0</v>
      </c>
      <c r="K487" s="158"/>
      <c r="L487" s="32"/>
      <c r="M487" s="159" t="s">
        <v>1</v>
      </c>
      <c r="N487" s="120" t="s">
        <v>38</v>
      </c>
      <c r="P487" s="160">
        <f>O487*H487</f>
        <v>0</v>
      </c>
      <c r="Q487" s="160">
        <v>0</v>
      </c>
      <c r="R487" s="160">
        <f>Q487*H487</f>
        <v>0</v>
      </c>
      <c r="S487" s="160">
        <v>0</v>
      </c>
      <c r="T487" s="161">
        <f>S487*H487</f>
        <v>0</v>
      </c>
      <c r="W487" s="251"/>
      <c r="AR487" s="162" t="s">
        <v>302</v>
      </c>
      <c r="AT487" s="162" t="s">
        <v>164</v>
      </c>
      <c r="AU487" s="162" t="s">
        <v>81</v>
      </c>
      <c r="AY487" s="17" t="s">
        <v>162</v>
      </c>
      <c r="BE487" s="163">
        <f>IF(N487="základná",J487,0)</f>
        <v>0</v>
      </c>
      <c r="BF487" s="163">
        <f>IF(N487="znížená",J487,0)</f>
        <v>0</v>
      </c>
      <c r="BG487" s="163">
        <f>IF(N487="zákl. prenesená",J487,0)</f>
        <v>0</v>
      </c>
      <c r="BH487" s="163">
        <f>IF(N487="zníž. prenesená",J487,0)</f>
        <v>0</v>
      </c>
      <c r="BI487" s="163">
        <f>IF(N487="nulová",J487,0)</f>
        <v>0</v>
      </c>
      <c r="BJ487" s="17" t="s">
        <v>81</v>
      </c>
      <c r="BK487" s="163">
        <f>ROUND(I487*H487,2)</f>
        <v>0</v>
      </c>
      <c r="BL487" s="17" t="s">
        <v>302</v>
      </c>
      <c r="BM487" s="162" t="s">
        <v>1706</v>
      </c>
    </row>
    <row r="488" spans="2:65" s="1" customFormat="1" ht="24.2" customHeight="1" x14ac:dyDescent="0.2">
      <c r="B488" s="121"/>
      <c r="C488" s="151" t="s">
        <v>501</v>
      </c>
      <c r="D488" s="151" t="s">
        <v>164</v>
      </c>
      <c r="E488" s="152" t="s">
        <v>488</v>
      </c>
      <c r="F488" s="153" t="s">
        <v>489</v>
      </c>
      <c r="G488" s="154" t="s">
        <v>464</v>
      </c>
      <c r="H488" s="203"/>
      <c r="I488" s="156"/>
      <c r="J488" s="157">
        <f>ROUND(I488*H488,2)</f>
        <v>0</v>
      </c>
      <c r="K488" s="158"/>
      <c r="L488" s="32"/>
      <c r="M488" s="159" t="s">
        <v>1</v>
      </c>
      <c r="N488" s="120" t="s">
        <v>38</v>
      </c>
      <c r="P488" s="160">
        <f>O488*H488</f>
        <v>0</v>
      </c>
      <c r="Q488" s="160">
        <v>0</v>
      </c>
      <c r="R488" s="160">
        <f>Q488*H488</f>
        <v>0</v>
      </c>
      <c r="S488" s="160">
        <v>0</v>
      </c>
      <c r="T488" s="161">
        <f>S488*H488</f>
        <v>0</v>
      </c>
      <c r="W488" s="251"/>
      <c r="AR488" s="162" t="s">
        <v>302</v>
      </c>
      <c r="AT488" s="162" t="s">
        <v>164</v>
      </c>
      <c r="AU488" s="162" t="s">
        <v>81</v>
      </c>
      <c r="AY488" s="17" t="s">
        <v>162</v>
      </c>
      <c r="BE488" s="163">
        <f>IF(N488="základná",J488,0)</f>
        <v>0</v>
      </c>
      <c r="BF488" s="163">
        <f>IF(N488="znížená",J488,0)</f>
        <v>0</v>
      </c>
      <c r="BG488" s="163">
        <f>IF(N488="zákl. prenesená",J488,0)</f>
        <v>0</v>
      </c>
      <c r="BH488" s="163">
        <f>IF(N488="zníž. prenesená",J488,0)</f>
        <v>0</v>
      </c>
      <c r="BI488" s="163">
        <f>IF(N488="nulová",J488,0)</f>
        <v>0</v>
      </c>
      <c r="BJ488" s="17" t="s">
        <v>81</v>
      </c>
      <c r="BK488" s="163">
        <f>ROUND(I488*H488,2)</f>
        <v>0</v>
      </c>
      <c r="BL488" s="17" t="s">
        <v>302</v>
      </c>
      <c r="BM488" s="162" t="s">
        <v>1707</v>
      </c>
    </row>
    <row r="489" spans="2:65" s="11" customFormat="1" ht="22.9" customHeight="1" x14ac:dyDescent="0.2">
      <c r="B489" s="139"/>
      <c r="D489" s="140" t="s">
        <v>71</v>
      </c>
      <c r="E489" s="149" t="s">
        <v>491</v>
      </c>
      <c r="F489" s="149" t="s">
        <v>492</v>
      </c>
      <c r="I489" s="142"/>
      <c r="J489" s="150">
        <f>BK489</f>
        <v>0</v>
      </c>
      <c r="L489" s="139"/>
      <c r="M489" s="144"/>
      <c r="P489" s="145">
        <f>SUM(P490:P499)</f>
        <v>0</v>
      </c>
      <c r="R489" s="145">
        <f>SUM(R490:R499)</f>
        <v>6.7089999999999997E-2</v>
      </c>
      <c r="T489" s="146">
        <f>SUM(T490:T499)</f>
        <v>9.7720000000000001E-2</v>
      </c>
      <c r="W489" s="259"/>
      <c r="AR489" s="140" t="s">
        <v>81</v>
      </c>
      <c r="AT489" s="147" t="s">
        <v>71</v>
      </c>
      <c r="AU489" s="147" t="s">
        <v>77</v>
      </c>
      <c r="AY489" s="140" t="s">
        <v>162</v>
      </c>
      <c r="BK489" s="148">
        <f>SUM(BK490:BK499)</f>
        <v>0</v>
      </c>
    </row>
    <row r="490" spans="2:65" s="1" customFormat="1" ht="66.75" customHeight="1" x14ac:dyDescent="0.2">
      <c r="B490" s="121"/>
      <c r="C490" s="151" t="s">
        <v>506</v>
      </c>
      <c r="D490" s="151" t="s">
        <v>164</v>
      </c>
      <c r="E490" s="152" t="s">
        <v>494</v>
      </c>
      <c r="F490" s="153" t="s">
        <v>495</v>
      </c>
      <c r="G490" s="154" t="s">
        <v>177</v>
      </c>
      <c r="H490" s="155">
        <v>13</v>
      </c>
      <c r="I490" s="156"/>
      <c r="J490" s="157">
        <f t="shared" ref="J490:J499" si="5">ROUND(I490*H490,2)</f>
        <v>0</v>
      </c>
      <c r="K490" s="158"/>
      <c r="L490" s="32"/>
      <c r="M490" s="159" t="s">
        <v>1</v>
      </c>
      <c r="N490" s="120" t="s">
        <v>38</v>
      </c>
      <c r="P490" s="160">
        <f t="shared" ref="P490:P499" si="6">O490*H490</f>
        <v>0</v>
      </c>
      <c r="Q490" s="160">
        <v>2.99E-3</v>
      </c>
      <c r="R490" s="160">
        <f t="shared" ref="R490:R499" si="7">Q490*H490</f>
        <v>3.8870000000000002E-2</v>
      </c>
      <c r="S490" s="160">
        <v>0</v>
      </c>
      <c r="T490" s="161">
        <f t="shared" ref="T490:T499" si="8">S490*H490</f>
        <v>0</v>
      </c>
      <c r="W490" s="270"/>
      <c r="AR490" s="162" t="s">
        <v>302</v>
      </c>
      <c r="AT490" s="162" t="s">
        <v>164</v>
      </c>
      <c r="AU490" s="162" t="s">
        <v>81</v>
      </c>
      <c r="AY490" s="17" t="s">
        <v>162</v>
      </c>
      <c r="BE490" s="163">
        <f t="shared" ref="BE490:BE499" si="9">IF(N490="základná",J490,0)</f>
        <v>0</v>
      </c>
      <c r="BF490" s="163">
        <f t="shared" ref="BF490:BF499" si="10">IF(N490="znížená",J490,0)</f>
        <v>0</v>
      </c>
      <c r="BG490" s="163">
        <f t="shared" ref="BG490:BG499" si="11">IF(N490="zákl. prenesená",J490,0)</f>
        <v>0</v>
      </c>
      <c r="BH490" s="163">
        <f t="shared" ref="BH490:BH499" si="12">IF(N490="zníž. prenesená",J490,0)</f>
        <v>0</v>
      </c>
      <c r="BI490" s="163">
        <f t="shared" ref="BI490:BI499" si="13">IF(N490="nulová",J490,0)</f>
        <v>0</v>
      </c>
      <c r="BJ490" s="17" t="s">
        <v>81</v>
      </c>
      <c r="BK490" s="163">
        <f t="shared" ref="BK490:BK499" si="14">ROUND(I490*H490,2)</f>
        <v>0</v>
      </c>
      <c r="BL490" s="17" t="s">
        <v>302</v>
      </c>
      <c r="BM490" s="162" t="s">
        <v>1708</v>
      </c>
    </row>
    <row r="491" spans="2:65" s="1" customFormat="1" ht="49.15" customHeight="1" x14ac:dyDescent="0.2">
      <c r="B491" s="121"/>
      <c r="C491" s="151" t="s">
        <v>511</v>
      </c>
      <c r="D491" s="151" t="s">
        <v>164</v>
      </c>
      <c r="E491" s="152" t="s">
        <v>498</v>
      </c>
      <c r="F491" s="153" t="s">
        <v>499</v>
      </c>
      <c r="G491" s="154" t="s">
        <v>177</v>
      </c>
      <c r="H491" s="155">
        <v>20</v>
      </c>
      <c r="I491" s="156"/>
      <c r="J491" s="157">
        <f t="shared" si="5"/>
        <v>0</v>
      </c>
      <c r="K491" s="158"/>
      <c r="L491" s="32"/>
      <c r="M491" s="159" t="s">
        <v>1</v>
      </c>
      <c r="N491" s="120" t="s">
        <v>38</v>
      </c>
      <c r="P491" s="160">
        <f t="shared" si="6"/>
        <v>0</v>
      </c>
      <c r="Q491" s="160">
        <v>8.9999999999999998E-4</v>
      </c>
      <c r="R491" s="160">
        <f t="shared" si="7"/>
        <v>1.7999999999999999E-2</v>
      </c>
      <c r="S491" s="160">
        <v>0</v>
      </c>
      <c r="T491" s="161">
        <f t="shared" si="8"/>
        <v>0</v>
      </c>
      <c r="W491" s="266"/>
      <c r="AR491" s="162" t="s">
        <v>302</v>
      </c>
      <c r="AT491" s="162" t="s">
        <v>164</v>
      </c>
      <c r="AU491" s="162" t="s">
        <v>81</v>
      </c>
      <c r="AY491" s="17" t="s">
        <v>162</v>
      </c>
      <c r="BE491" s="163">
        <f t="shared" si="9"/>
        <v>0</v>
      </c>
      <c r="BF491" s="163">
        <f t="shared" si="10"/>
        <v>0</v>
      </c>
      <c r="BG491" s="163">
        <f t="shared" si="11"/>
        <v>0</v>
      </c>
      <c r="BH491" s="163">
        <f t="shared" si="12"/>
        <v>0</v>
      </c>
      <c r="BI491" s="163">
        <f t="shared" si="13"/>
        <v>0</v>
      </c>
      <c r="BJ491" s="17" t="s">
        <v>81</v>
      </c>
      <c r="BK491" s="163">
        <f t="shared" si="14"/>
        <v>0</v>
      </c>
      <c r="BL491" s="17" t="s">
        <v>302</v>
      </c>
      <c r="BM491" s="162" t="s">
        <v>1709</v>
      </c>
    </row>
    <row r="492" spans="2:65" s="1" customFormat="1" ht="24.2" customHeight="1" x14ac:dyDescent="0.2">
      <c r="B492" s="121"/>
      <c r="C492" s="151" t="s">
        <v>515</v>
      </c>
      <c r="D492" s="151" t="s">
        <v>164</v>
      </c>
      <c r="E492" s="152" t="s">
        <v>507</v>
      </c>
      <c r="F492" s="153" t="s">
        <v>508</v>
      </c>
      <c r="G492" s="154" t="s">
        <v>177</v>
      </c>
      <c r="H492" s="155">
        <v>20</v>
      </c>
      <c r="I492" s="156"/>
      <c r="J492" s="157">
        <f t="shared" si="5"/>
        <v>0</v>
      </c>
      <c r="K492" s="158"/>
      <c r="L492" s="32"/>
      <c r="M492" s="159" t="s">
        <v>1</v>
      </c>
      <c r="N492" s="120" t="s">
        <v>38</v>
      </c>
      <c r="P492" s="160">
        <f t="shared" si="6"/>
        <v>0</v>
      </c>
      <c r="Q492" s="160">
        <v>0</v>
      </c>
      <c r="R492" s="160">
        <f t="shared" si="7"/>
        <v>0</v>
      </c>
      <c r="S492" s="160">
        <v>2.8700000000000002E-3</v>
      </c>
      <c r="T492" s="161">
        <f t="shared" si="8"/>
        <v>5.7400000000000007E-2</v>
      </c>
      <c r="W492" s="245"/>
      <c r="AR492" s="162" t="s">
        <v>302</v>
      </c>
      <c r="AT492" s="162" t="s">
        <v>164</v>
      </c>
      <c r="AU492" s="162" t="s">
        <v>81</v>
      </c>
      <c r="AY492" s="17" t="s">
        <v>162</v>
      </c>
      <c r="BE492" s="163">
        <f t="shared" si="9"/>
        <v>0</v>
      </c>
      <c r="BF492" s="163">
        <f t="shared" si="10"/>
        <v>0</v>
      </c>
      <c r="BG492" s="163">
        <f t="shared" si="11"/>
        <v>0</v>
      </c>
      <c r="BH492" s="163">
        <f t="shared" si="12"/>
        <v>0</v>
      </c>
      <c r="BI492" s="163">
        <f t="shared" si="13"/>
        <v>0</v>
      </c>
      <c r="BJ492" s="17" t="s">
        <v>81</v>
      </c>
      <c r="BK492" s="163">
        <f t="shared" si="14"/>
        <v>0</v>
      </c>
      <c r="BL492" s="17" t="s">
        <v>302</v>
      </c>
      <c r="BM492" s="162" t="s">
        <v>1710</v>
      </c>
    </row>
    <row r="493" spans="2:65" s="1" customFormat="1" ht="49.15" customHeight="1" x14ac:dyDescent="0.2">
      <c r="B493" s="121"/>
      <c r="C493" s="151" t="s">
        <v>519</v>
      </c>
      <c r="D493" s="151" t="s">
        <v>164</v>
      </c>
      <c r="E493" s="152" t="s">
        <v>512</v>
      </c>
      <c r="F493" s="153" t="s">
        <v>513</v>
      </c>
      <c r="G493" s="154" t="s">
        <v>177</v>
      </c>
      <c r="H493" s="155">
        <v>16</v>
      </c>
      <c r="I493" s="156"/>
      <c r="J493" s="157">
        <f t="shared" si="5"/>
        <v>0</v>
      </c>
      <c r="K493" s="158"/>
      <c r="L493" s="32"/>
      <c r="M493" s="159" t="s">
        <v>1</v>
      </c>
      <c r="N493" s="120" t="s">
        <v>38</v>
      </c>
      <c r="P493" s="160">
        <f t="shared" si="6"/>
        <v>0</v>
      </c>
      <c r="Q493" s="160">
        <v>1.3999999999999999E-4</v>
      </c>
      <c r="R493" s="160">
        <f t="shared" si="7"/>
        <v>2.2399999999999998E-3</v>
      </c>
      <c r="S493" s="160">
        <v>0</v>
      </c>
      <c r="T493" s="161">
        <f t="shared" si="8"/>
        <v>0</v>
      </c>
      <c r="W493" s="268"/>
      <c r="AR493" s="162" t="s">
        <v>302</v>
      </c>
      <c r="AT493" s="162" t="s">
        <v>164</v>
      </c>
      <c r="AU493" s="162" t="s">
        <v>81</v>
      </c>
      <c r="AY493" s="17" t="s">
        <v>162</v>
      </c>
      <c r="BE493" s="163">
        <f t="shared" si="9"/>
        <v>0</v>
      </c>
      <c r="BF493" s="163">
        <f t="shared" si="10"/>
        <v>0</v>
      </c>
      <c r="BG493" s="163">
        <f t="shared" si="11"/>
        <v>0</v>
      </c>
      <c r="BH493" s="163">
        <f t="shared" si="12"/>
        <v>0</v>
      </c>
      <c r="BI493" s="163">
        <f t="shared" si="13"/>
        <v>0</v>
      </c>
      <c r="BJ493" s="17" t="s">
        <v>81</v>
      </c>
      <c r="BK493" s="163">
        <f t="shared" si="14"/>
        <v>0</v>
      </c>
      <c r="BL493" s="17" t="s">
        <v>302</v>
      </c>
      <c r="BM493" s="162" t="s">
        <v>1711</v>
      </c>
    </row>
    <row r="494" spans="2:65" s="1" customFormat="1" ht="24.2" customHeight="1" x14ac:dyDescent="0.2">
      <c r="B494" s="121"/>
      <c r="C494" s="151" t="s">
        <v>523</v>
      </c>
      <c r="D494" s="151" t="s">
        <v>164</v>
      </c>
      <c r="E494" s="152" t="s">
        <v>516</v>
      </c>
      <c r="F494" s="153" t="s">
        <v>517</v>
      </c>
      <c r="G494" s="154" t="s">
        <v>177</v>
      </c>
      <c r="H494" s="155">
        <v>16</v>
      </c>
      <c r="I494" s="156"/>
      <c r="J494" s="157">
        <f t="shared" si="5"/>
        <v>0</v>
      </c>
      <c r="K494" s="158"/>
      <c r="L494" s="32"/>
      <c r="M494" s="159" t="s">
        <v>1</v>
      </c>
      <c r="N494" s="120" t="s">
        <v>38</v>
      </c>
      <c r="P494" s="160">
        <f t="shared" si="6"/>
        <v>0</v>
      </c>
      <c r="Q494" s="160">
        <v>0</v>
      </c>
      <c r="R494" s="160">
        <f t="shared" si="7"/>
        <v>0</v>
      </c>
      <c r="S494" s="160">
        <v>2.5200000000000001E-3</v>
      </c>
      <c r="T494" s="161">
        <f t="shared" si="8"/>
        <v>4.0320000000000002E-2</v>
      </c>
      <c r="W494" s="245"/>
      <c r="AR494" s="162" t="s">
        <v>302</v>
      </c>
      <c r="AT494" s="162" t="s">
        <v>164</v>
      </c>
      <c r="AU494" s="162" t="s">
        <v>81</v>
      </c>
      <c r="AY494" s="17" t="s">
        <v>162</v>
      </c>
      <c r="BE494" s="163">
        <f t="shared" si="9"/>
        <v>0</v>
      </c>
      <c r="BF494" s="163">
        <f t="shared" si="10"/>
        <v>0</v>
      </c>
      <c r="BG494" s="163">
        <f t="shared" si="11"/>
        <v>0</v>
      </c>
      <c r="BH494" s="163">
        <f t="shared" si="12"/>
        <v>0</v>
      </c>
      <c r="BI494" s="163">
        <f t="shared" si="13"/>
        <v>0</v>
      </c>
      <c r="BJ494" s="17" t="s">
        <v>81</v>
      </c>
      <c r="BK494" s="163">
        <f t="shared" si="14"/>
        <v>0</v>
      </c>
      <c r="BL494" s="17" t="s">
        <v>302</v>
      </c>
      <c r="BM494" s="162" t="s">
        <v>1712</v>
      </c>
    </row>
    <row r="495" spans="2:65" s="1" customFormat="1" ht="37.9" customHeight="1" x14ac:dyDescent="0.2">
      <c r="B495" s="121"/>
      <c r="C495" s="151" t="s">
        <v>527</v>
      </c>
      <c r="D495" s="151" t="s">
        <v>164</v>
      </c>
      <c r="E495" s="152" t="s">
        <v>1713</v>
      </c>
      <c r="F495" s="153" t="s">
        <v>1714</v>
      </c>
      <c r="G495" s="154" t="s">
        <v>340</v>
      </c>
      <c r="H495" s="155">
        <v>1</v>
      </c>
      <c r="I495" s="156"/>
      <c r="J495" s="157">
        <f t="shared" si="5"/>
        <v>0</v>
      </c>
      <c r="K495" s="158"/>
      <c r="L495" s="32"/>
      <c r="M495" s="159" t="s">
        <v>1</v>
      </c>
      <c r="N495" s="120" t="s">
        <v>38</v>
      </c>
      <c r="P495" s="160">
        <f t="shared" si="6"/>
        <v>0</v>
      </c>
      <c r="Q495" s="160">
        <v>2.7699999999999995E-3</v>
      </c>
      <c r="R495" s="160">
        <f t="shared" si="7"/>
        <v>2.7699999999999995E-3</v>
      </c>
      <c r="S495" s="160">
        <v>0</v>
      </c>
      <c r="T495" s="161">
        <f t="shared" si="8"/>
        <v>0</v>
      </c>
      <c r="W495" s="271"/>
      <c r="AR495" s="162" t="s">
        <v>302</v>
      </c>
      <c r="AT495" s="162" t="s">
        <v>164</v>
      </c>
      <c r="AU495" s="162" t="s">
        <v>81</v>
      </c>
      <c r="AY495" s="17" t="s">
        <v>162</v>
      </c>
      <c r="BE495" s="163">
        <f t="shared" si="9"/>
        <v>0</v>
      </c>
      <c r="BF495" s="163">
        <f t="shared" si="10"/>
        <v>0</v>
      </c>
      <c r="BG495" s="163">
        <f t="shared" si="11"/>
        <v>0</v>
      </c>
      <c r="BH495" s="163">
        <f t="shared" si="12"/>
        <v>0</v>
      </c>
      <c r="BI495" s="163">
        <f t="shared" si="13"/>
        <v>0</v>
      </c>
      <c r="BJ495" s="17" t="s">
        <v>81</v>
      </c>
      <c r="BK495" s="163">
        <f t="shared" si="14"/>
        <v>0</v>
      </c>
      <c r="BL495" s="17" t="s">
        <v>302</v>
      </c>
      <c r="BM495" s="162" t="s">
        <v>1715</v>
      </c>
    </row>
    <row r="496" spans="2:65" s="1" customFormat="1" ht="37.9" customHeight="1" x14ac:dyDescent="0.2">
      <c r="B496" s="121"/>
      <c r="C496" s="151" t="s">
        <v>531</v>
      </c>
      <c r="D496" s="151" t="s">
        <v>164</v>
      </c>
      <c r="E496" s="152" t="s">
        <v>1716</v>
      </c>
      <c r="F496" s="153" t="s">
        <v>1717</v>
      </c>
      <c r="G496" s="154" t="s">
        <v>340</v>
      </c>
      <c r="H496" s="155">
        <v>1</v>
      </c>
      <c r="I496" s="156"/>
      <c r="J496" s="157">
        <f t="shared" si="5"/>
        <v>0</v>
      </c>
      <c r="K496" s="158"/>
      <c r="L496" s="32"/>
      <c r="M496" s="159" t="s">
        <v>1</v>
      </c>
      <c r="N496" s="120" t="s">
        <v>38</v>
      </c>
      <c r="P496" s="160">
        <f t="shared" si="6"/>
        <v>0</v>
      </c>
      <c r="Q496" s="160">
        <v>2.7699999999999995E-3</v>
      </c>
      <c r="R496" s="160">
        <f t="shared" si="7"/>
        <v>2.7699999999999995E-3</v>
      </c>
      <c r="S496" s="160">
        <v>0</v>
      </c>
      <c r="T496" s="161">
        <f t="shared" si="8"/>
        <v>0</v>
      </c>
      <c r="W496" s="268"/>
      <c r="AR496" s="162" t="s">
        <v>302</v>
      </c>
      <c r="AT496" s="162" t="s">
        <v>164</v>
      </c>
      <c r="AU496" s="162" t="s">
        <v>81</v>
      </c>
      <c r="AY496" s="17" t="s">
        <v>162</v>
      </c>
      <c r="BE496" s="163">
        <f t="shared" si="9"/>
        <v>0</v>
      </c>
      <c r="BF496" s="163">
        <f t="shared" si="10"/>
        <v>0</v>
      </c>
      <c r="BG496" s="163">
        <f t="shared" si="11"/>
        <v>0</v>
      </c>
      <c r="BH496" s="163">
        <f t="shared" si="12"/>
        <v>0</v>
      </c>
      <c r="BI496" s="163">
        <f t="shared" si="13"/>
        <v>0</v>
      </c>
      <c r="BJ496" s="17" t="s">
        <v>81</v>
      </c>
      <c r="BK496" s="163">
        <f t="shared" si="14"/>
        <v>0</v>
      </c>
      <c r="BL496" s="17" t="s">
        <v>302</v>
      </c>
      <c r="BM496" s="162" t="s">
        <v>1718</v>
      </c>
    </row>
    <row r="497" spans="2:65" s="1" customFormat="1" ht="66.75" customHeight="1" x14ac:dyDescent="0.2">
      <c r="B497" s="121"/>
      <c r="C497" s="151" t="s">
        <v>535</v>
      </c>
      <c r="D497" s="151" t="s">
        <v>164</v>
      </c>
      <c r="E497" s="152" t="s">
        <v>528</v>
      </c>
      <c r="F497" s="153" t="s">
        <v>529</v>
      </c>
      <c r="G497" s="154" t="s">
        <v>177</v>
      </c>
      <c r="H497" s="155">
        <v>1</v>
      </c>
      <c r="I497" s="156"/>
      <c r="J497" s="157">
        <f t="shared" si="5"/>
        <v>0</v>
      </c>
      <c r="K497" s="158"/>
      <c r="L497" s="32"/>
      <c r="M497" s="159" t="s">
        <v>1</v>
      </c>
      <c r="N497" s="120" t="s">
        <v>38</v>
      </c>
      <c r="P497" s="160">
        <f t="shared" si="6"/>
        <v>0</v>
      </c>
      <c r="Q497" s="160">
        <v>2.4399999999999999E-3</v>
      </c>
      <c r="R497" s="160">
        <f t="shared" si="7"/>
        <v>2.4399999999999999E-3</v>
      </c>
      <c r="S497" s="160">
        <v>0</v>
      </c>
      <c r="T497" s="161">
        <f t="shared" si="8"/>
        <v>0</v>
      </c>
      <c r="W497" s="268"/>
      <c r="AR497" s="162" t="s">
        <v>302</v>
      </c>
      <c r="AT497" s="162" t="s">
        <v>164</v>
      </c>
      <c r="AU497" s="162" t="s">
        <v>81</v>
      </c>
      <c r="AY497" s="17" t="s">
        <v>162</v>
      </c>
      <c r="BE497" s="163">
        <f t="shared" si="9"/>
        <v>0</v>
      </c>
      <c r="BF497" s="163">
        <f t="shared" si="10"/>
        <v>0</v>
      </c>
      <c r="BG497" s="163">
        <f t="shared" si="11"/>
        <v>0</v>
      </c>
      <c r="BH497" s="163">
        <f t="shared" si="12"/>
        <v>0</v>
      </c>
      <c r="BI497" s="163">
        <f t="shared" si="13"/>
        <v>0</v>
      </c>
      <c r="BJ497" s="17" t="s">
        <v>81</v>
      </c>
      <c r="BK497" s="163">
        <f t="shared" si="14"/>
        <v>0</v>
      </c>
      <c r="BL497" s="17" t="s">
        <v>302</v>
      </c>
      <c r="BM497" s="162" t="s">
        <v>1719</v>
      </c>
    </row>
    <row r="498" spans="2:65" s="1" customFormat="1" ht="24.2" customHeight="1" x14ac:dyDescent="0.2">
      <c r="B498" s="121"/>
      <c r="C498" s="151" t="s">
        <v>541</v>
      </c>
      <c r="D498" s="151" t="s">
        <v>164</v>
      </c>
      <c r="E498" s="152" t="s">
        <v>845</v>
      </c>
      <c r="F498" s="153" t="s">
        <v>846</v>
      </c>
      <c r="G498" s="154" t="s">
        <v>464</v>
      </c>
      <c r="H498" s="203"/>
      <c r="I498" s="156"/>
      <c r="J498" s="157">
        <f t="shared" si="5"/>
        <v>0</v>
      </c>
      <c r="K498" s="158"/>
      <c r="L498" s="32"/>
      <c r="M498" s="159" t="s">
        <v>1</v>
      </c>
      <c r="N498" s="120" t="s">
        <v>38</v>
      </c>
      <c r="P498" s="160">
        <f t="shared" si="6"/>
        <v>0</v>
      </c>
      <c r="Q498" s="160">
        <v>0</v>
      </c>
      <c r="R498" s="160">
        <f t="shared" si="7"/>
        <v>0</v>
      </c>
      <c r="S498" s="160">
        <v>0</v>
      </c>
      <c r="T498" s="161">
        <f t="shared" si="8"/>
        <v>0</v>
      </c>
      <c r="W498" s="233"/>
      <c r="AR498" s="162" t="s">
        <v>302</v>
      </c>
      <c r="AT498" s="162" t="s">
        <v>164</v>
      </c>
      <c r="AU498" s="162" t="s">
        <v>81</v>
      </c>
      <c r="AY498" s="17" t="s">
        <v>162</v>
      </c>
      <c r="BE498" s="163">
        <f t="shared" si="9"/>
        <v>0</v>
      </c>
      <c r="BF498" s="163">
        <f t="shared" si="10"/>
        <v>0</v>
      </c>
      <c r="BG498" s="163">
        <f t="shared" si="11"/>
        <v>0</v>
      </c>
      <c r="BH498" s="163">
        <f t="shared" si="12"/>
        <v>0</v>
      </c>
      <c r="BI498" s="163">
        <f t="shared" si="13"/>
        <v>0</v>
      </c>
      <c r="BJ498" s="17" t="s">
        <v>81</v>
      </c>
      <c r="BK498" s="163">
        <f t="shared" si="14"/>
        <v>0</v>
      </c>
      <c r="BL498" s="17" t="s">
        <v>302</v>
      </c>
      <c r="BM498" s="162" t="s">
        <v>1720</v>
      </c>
    </row>
    <row r="499" spans="2:65" s="1" customFormat="1" ht="24.2" customHeight="1" x14ac:dyDescent="0.2">
      <c r="B499" s="121"/>
      <c r="C499" s="151" t="s">
        <v>561</v>
      </c>
      <c r="D499" s="151" t="s">
        <v>164</v>
      </c>
      <c r="E499" s="152" t="s">
        <v>536</v>
      </c>
      <c r="F499" s="153" t="s">
        <v>537</v>
      </c>
      <c r="G499" s="154" t="s">
        <v>464</v>
      </c>
      <c r="H499" s="203"/>
      <c r="I499" s="156"/>
      <c r="J499" s="157">
        <f t="shared" si="5"/>
        <v>0</v>
      </c>
      <c r="K499" s="158"/>
      <c r="L499" s="32"/>
      <c r="M499" s="159" t="s">
        <v>1</v>
      </c>
      <c r="N499" s="120" t="s">
        <v>38</v>
      </c>
      <c r="P499" s="160">
        <f t="shared" si="6"/>
        <v>0</v>
      </c>
      <c r="Q499" s="160">
        <v>0</v>
      </c>
      <c r="R499" s="160">
        <f t="shared" si="7"/>
        <v>0</v>
      </c>
      <c r="S499" s="160">
        <v>0</v>
      </c>
      <c r="T499" s="161">
        <f t="shared" si="8"/>
        <v>0</v>
      </c>
      <c r="W499" s="245"/>
      <c r="AR499" s="162" t="s">
        <v>302</v>
      </c>
      <c r="AT499" s="162" t="s">
        <v>164</v>
      </c>
      <c r="AU499" s="162" t="s">
        <v>81</v>
      </c>
      <c r="AY499" s="17" t="s">
        <v>162</v>
      </c>
      <c r="BE499" s="163">
        <f t="shared" si="9"/>
        <v>0</v>
      </c>
      <c r="BF499" s="163">
        <f t="shared" si="10"/>
        <v>0</v>
      </c>
      <c r="BG499" s="163">
        <f t="shared" si="11"/>
        <v>0</v>
      </c>
      <c r="BH499" s="163">
        <f t="shared" si="12"/>
        <v>0</v>
      </c>
      <c r="BI499" s="163">
        <f t="shared" si="13"/>
        <v>0</v>
      </c>
      <c r="BJ499" s="17" t="s">
        <v>81</v>
      </c>
      <c r="BK499" s="163">
        <f t="shared" si="14"/>
        <v>0</v>
      </c>
      <c r="BL499" s="17" t="s">
        <v>302</v>
      </c>
      <c r="BM499" s="162" t="s">
        <v>1721</v>
      </c>
    </row>
    <row r="500" spans="2:65" s="11" customFormat="1" ht="22.9" customHeight="1" x14ac:dyDescent="0.2">
      <c r="B500" s="139"/>
      <c r="D500" s="140" t="s">
        <v>71</v>
      </c>
      <c r="E500" s="149" t="s">
        <v>539</v>
      </c>
      <c r="F500" s="149" t="s">
        <v>540</v>
      </c>
      <c r="I500" s="142"/>
      <c r="J500" s="150">
        <f>BK500</f>
        <v>0</v>
      </c>
      <c r="L500" s="139"/>
      <c r="M500" s="144"/>
      <c r="P500" s="145">
        <f>SUM(P501:P584)</f>
        <v>0</v>
      </c>
      <c r="R500" s="145">
        <f>SUM(R501:R584)</f>
        <v>2.5900000000000003E-2</v>
      </c>
      <c r="T500" s="146">
        <f>SUM(T501:T584)</f>
        <v>0.12</v>
      </c>
      <c r="W500" s="238"/>
      <c r="AR500" s="140" t="s">
        <v>81</v>
      </c>
      <c r="AT500" s="147" t="s">
        <v>71</v>
      </c>
      <c r="AU500" s="147" t="s">
        <v>77</v>
      </c>
      <c r="AY500" s="140" t="s">
        <v>162</v>
      </c>
      <c r="BK500" s="148">
        <f>SUM(BK501:BK584)</f>
        <v>0</v>
      </c>
    </row>
    <row r="501" spans="2:65" s="1" customFormat="1" ht="49.15" customHeight="1" x14ac:dyDescent="0.2">
      <c r="B501" s="121"/>
      <c r="C501" s="151" t="s">
        <v>568</v>
      </c>
      <c r="D501" s="151" t="s">
        <v>164</v>
      </c>
      <c r="E501" s="152" t="s">
        <v>1722</v>
      </c>
      <c r="F501" s="153" t="s">
        <v>1723</v>
      </c>
      <c r="G501" s="154" t="s">
        <v>340</v>
      </c>
      <c r="H501" s="155">
        <v>2</v>
      </c>
      <c r="I501" s="156"/>
      <c r="J501" s="157">
        <f>ROUND(I501*H501,2)</f>
        <v>0</v>
      </c>
      <c r="K501" s="158"/>
      <c r="L501" s="32"/>
      <c r="M501" s="159" t="s">
        <v>1</v>
      </c>
      <c r="N501" s="120" t="s">
        <v>38</v>
      </c>
      <c r="P501" s="160">
        <f>O501*H501</f>
        <v>0</v>
      </c>
      <c r="Q501" s="160">
        <v>0</v>
      </c>
      <c r="R501" s="160">
        <f>Q501*H501</f>
        <v>0</v>
      </c>
      <c r="S501" s="160">
        <v>0</v>
      </c>
      <c r="T501" s="161">
        <f>S501*H501</f>
        <v>0</v>
      </c>
      <c r="W501" s="262"/>
      <c r="AR501" s="162" t="s">
        <v>302</v>
      </c>
      <c r="AT501" s="162" t="s">
        <v>164</v>
      </c>
      <c r="AU501" s="162" t="s">
        <v>81</v>
      </c>
      <c r="AY501" s="17" t="s">
        <v>162</v>
      </c>
      <c r="BE501" s="163">
        <f>IF(N501="základná",J501,0)</f>
        <v>0</v>
      </c>
      <c r="BF501" s="163">
        <f>IF(N501="znížená",J501,0)</f>
        <v>0</v>
      </c>
      <c r="BG501" s="163">
        <f>IF(N501="zákl. prenesená",J501,0)</f>
        <v>0</v>
      </c>
      <c r="BH501" s="163">
        <f>IF(N501="zníž. prenesená",J501,0)</f>
        <v>0</v>
      </c>
      <c r="BI501" s="163">
        <f>IF(N501="nulová",J501,0)</f>
        <v>0</v>
      </c>
      <c r="BJ501" s="17" t="s">
        <v>81</v>
      </c>
      <c r="BK501" s="163">
        <f>ROUND(I501*H501,2)</f>
        <v>0</v>
      </c>
      <c r="BL501" s="17" t="s">
        <v>302</v>
      </c>
      <c r="BM501" s="162" t="s">
        <v>1724</v>
      </c>
    </row>
    <row r="502" spans="2:65" s="13" customFormat="1" x14ac:dyDescent="0.2">
      <c r="B502" s="171"/>
      <c r="D502" s="165" t="s">
        <v>169</v>
      </c>
      <c r="E502" s="172" t="s">
        <v>1</v>
      </c>
      <c r="F502" s="173" t="s">
        <v>81</v>
      </c>
      <c r="H502" s="174">
        <v>2</v>
      </c>
      <c r="I502" s="175"/>
      <c r="L502" s="171"/>
      <c r="M502" s="176"/>
      <c r="T502" s="177"/>
      <c r="W502" s="240"/>
      <c r="AT502" s="172" t="s">
        <v>169</v>
      </c>
      <c r="AU502" s="172" t="s">
        <v>81</v>
      </c>
      <c r="AV502" s="13" t="s">
        <v>81</v>
      </c>
      <c r="AW502" s="13" t="s">
        <v>29</v>
      </c>
      <c r="AX502" s="13" t="s">
        <v>77</v>
      </c>
      <c r="AY502" s="172" t="s">
        <v>162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1725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2" customFormat="1" ht="22.5" x14ac:dyDescent="0.2">
      <c r="B504" s="164"/>
      <c r="D504" s="165" t="s">
        <v>169</v>
      </c>
      <c r="E504" s="166" t="s">
        <v>1</v>
      </c>
      <c r="F504" s="167" t="s">
        <v>547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65" s="12" customFormat="1" x14ac:dyDescent="0.2">
      <c r="B505" s="164"/>
      <c r="D505" s="165" t="s">
        <v>169</v>
      </c>
      <c r="E505" s="166" t="s">
        <v>1</v>
      </c>
      <c r="F505" s="167" t="s">
        <v>548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65" s="12" customFormat="1" x14ac:dyDescent="0.2">
      <c r="B506" s="164"/>
      <c r="D506" s="165" t="s">
        <v>169</v>
      </c>
      <c r="E506" s="166" t="s">
        <v>1</v>
      </c>
      <c r="F506" s="167" t="s">
        <v>549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550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551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ht="22.5" x14ac:dyDescent="0.2">
      <c r="B509" s="164"/>
      <c r="D509" s="165" t="s">
        <v>169</v>
      </c>
      <c r="E509" s="166" t="s">
        <v>1</v>
      </c>
      <c r="F509" s="167" t="s">
        <v>1364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553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ht="22.5" x14ac:dyDescent="0.2">
      <c r="B511" s="164"/>
      <c r="D511" s="165" t="s">
        <v>169</v>
      </c>
      <c r="E511" s="166" t="s">
        <v>1</v>
      </c>
      <c r="F511" s="167" t="s">
        <v>554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ht="22.5" x14ac:dyDescent="0.2">
      <c r="B512" s="164"/>
      <c r="D512" s="165" t="s">
        <v>169</v>
      </c>
      <c r="E512" s="166" t="s">
        <v>1</v>
      </c>
      <c r="F512" s="167" t="s">
        <v>853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556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557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2" customFormat="1" x14ac:dyDescent="0.2">
      <c r="B515" s="164"/>
      <c r="D515" s="165" t="s">
        <v>169</v>
      </c>
      <c r="E515" s="166" t="s">
        <v>1</v>
      </c>
      <c r="F515" s="167" t="s">
        <v>558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559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2" customFormat="1" ht="22.5" x14ac:dyDescent="0.2">
      <c r="B517" s="164"/>
      <c r="D517" s="165" t="s">
        <v>169</v>
      </c>
      <c r="E517" s="166" t="s">
        <v>1</v>
      </c>
      <c r="F517" s="167" t="s">
        <v>560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" customFormat="1" ht="49.15" customHeight="1" x14ac:dyDescent="0.2">
      <c r="B518" s="121"/>
      <c r="C518" s="151" t="s">
        <v>574</v>
      </c>
      <c r="D518" s="151" t="s">
        <v>164</v>
      </c>
      <c r="E518" s="152" t="s">
        <v>1726</v>
      </c>
      <c r="F518" s="153" t="s">
        <v>1727</v>
      </c>
      <c r="G518" s="154" t="s">
        <v>340</v>
      </c>
      <c r="H518" s="155">
        <v>3</v>
      </c>
      <c r="I518" s="156"/>
      <c r="J518" s="157">
        <f>ROUND(I518*H518,2)</f>
        <v>0</v>
      </c>
      <c r="K518" s="158"/>
      <c r="L518" s="32"/>
      <c r="M518" s="159" t="s">
        <v>1</v>
      </c>
      <c r="N518" s="120" t="s">
        <v>38</v>
      </c>
      <c r="P518" s="160">
        <f>O518*H518</f>
        <v>0</v>
      </c>
      <c r="Q518" s="160">
        <v>0</v>
      </c>
      <c r="R518" s="160">
        <f>Q518*H518</f>
        <v>0</v>
      </c>
      <c r="S518" s="160">
        <v>0</v>
      </c>
      <c r="T518" s="161">
        <f>S518*H518</f>
        <v>0</v>
      </c>
      <c r="W518" s="262"/>
      <c r="AR518" s="162" t="s">
        <v>302</v>
      </c>
      <c r="AT518" s="162" t="s">
        <v>164</v>
      </c>
      <c r="AU518" s="162" t="s">
        <v>81</v>
      </c>
      <c r="AY518" s="17" t="s">
        <v>162</v>
      </c>
      <c r="BE518" s="163">
        <f>IF(N518="základná",J518,0)</f>
        <v>0</v>
      </c>
      <c r="BF518" s="163">
        <f>IF(N518="znížená",J518,0)</f>
        <v>0</v>
      </c>
      <c r="BG518" s="163">
        <f>IF(N518="zákl. prenesená",J518,0)</f>
        <v>0</v>
      </c>
      <c r="BH518" s="163">
        <f>IF(N518="zníž. prenesená",J518,0)</f>
        <v>0</v>
      </c>
      <c r="BI518" s="163">
        <f>IF(N518="nulová",J518,0)</f>
        <v>0</v>
      </c>
      <c r="BJ518" s="17" t="s">
        <v>81</v>
      </c>
      <c r="BK518" s="163">
        <f>ROUND(I518*H518,2)</f>
        <v>0</v>
      </c>
      <c r="BL518" s="17" t="s">
        <v>302</v>
      </c>
      <c r="BM518" s="162" t="s">
        <v>1728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84</v>
      </c>
      <c r="H519" s="174">
        <v>3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77</v>
      </c>
      <c r="AY519" s="172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1729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ht="22.5" x14ac:dyDescent="0.2">
      <c r="B521" s="164"/>
      <c r="D521" s="165" t="s">
        <v>169</v>
      </c>
      <c r="E521" s="166" t="s">
        <v>1</v>
      </c>
      <c r="F521" s="167" t="s">
        <v>547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2" customFormat="1" x14ac:dyDescent="0.2">
      <c r="B522" s="164"/>
      <c r="D522" s="165" t="s">
        <v>169</v>
      </c>
      <c r="E522" s="166" t="s">
        <v>1</v>
      </c>
      <c r="F522" s="167" t="s">
        <v>548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65" s="12" customFormat="1" x14ac:dyDescent="0.2">
      <c r="B523" s="164"/>
      <c r="D523" s="165" t="s">
        <v>169</v>
      </c>
      <c r="E523" s="166" t="s">
        <v>1</v>
      </c>
      <c r="F523" s="167" t="s">
        <v>549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550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551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ht="22.5" x14ac:dyDescent="0.2">
      <c r="B526" s="164"/>
      <c r="D526" s="165" t="s">
        <v>169</v>
      </c>
      <c r="E526" s="166" t="s">
        <v>1</v>
      </c>
      <c r="F526" s="167" t="s">
        <v>1364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553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ht="22.5" x14ac:dyDescent="0.2">
      <c r="B528" s="164"/>
      <c r="D528" s="165" t="s">
        <v>169</v>
      </c>
      <c r="E528" s="166" t="s">
        <v>1</v>
      </c>
      <c r="F528" s="167" t="s">
        <v>860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853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556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557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558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559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ht="22.5" x14ac:dyDescent="0.2">
      <c r="B534" s="164"/>
      <c r="D534" s="165" t="s">
        <v>169</v>
      </c>
      <c r="E534" s="166" t="s">
        <v>1</v>
      </c>
      <c r="F534" s="167" t="s">
        <v>560</v>
      </c>
      <c r="H534" s="166" t="s">
        <v>1</v>
      </c>
      <c r="I534" s="168"/>
      <c r="L534" s="164"/>
      <c r="M534" s="169"/>
      <c r="T534" s="170"/>
      <c r="W534" s="244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" customFormat="1" ht="55.5" customHeight="1" x14ac:dyDescent="0.2">
      <c r="B535" s="121"/>
      <c r="C535" s="151" t="s">
        <v>587</v>
      </c>
      <c r="D535" s="151" t="s">
        <v>164</v>
      </c>
      <c r="E535" s="152" t="s">
        <v>1730</v>
      </c>
      <c r="F535" s="153" t="s">
        <v>1731</v>
      </c>
      <c r="G535" s="154" t="s">
        <v>340</v>
      </c>
      <c r="H535" s="155">
        <v>2</v>
      </c>
      <c r="I535" s="156"/>
      <c r="J535" s="157">
        <f>ROUND(I535*H535,2)</f>
        <v>0</v>
      </c>
      <c r="K535" s="158"/>
      <c r="L535" s="32"/>
      <c r="M535" s="159" t="s">
        <v>1</v>
      </c>
      <c r="N535" s="120" t="s">
        <v>38</v>
      </c>
      <c r="P535" s="160">
        <f>O535*H535</f>
        <v>0</v>
      </c>
      <c r="Q535" s="160">
        <v>0</v>
      </c>
      <c r="R535" s="160">
        <f>Q535*H535</f>
        <v>0</v>
      </c>
      <c r="S535" s="160">
        <v>0</v>
      </c>
      <c r="T535" s="161">
        <f>S535*H535</f>
        <v>0</v>
      </c>
      <c r="W535" s="262"/>
      <c r="AR535" s="162" t="s">
        <v>302</v>
      </c>
      <c r="AT535" s="162" t="s">
        <v>164</v>
      </c>
      <c r="AU535" s="162" t="s">
        <v>81</v>
      </c>
      <c r="AY535" s="17" t="s">
        <v>162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7" t="s">
        <v>81</v>
      </c>
      <c r="BK535" s="163">
        <f>ROUND(I535*H535,2)</f>
        <v>0</v>
      </c>
      <c r="BL535" s="17" t="s">
        <v>302</v>
      </c>
      <c r="BM535" s="162" t="s">
        <v>1732</v>
      </c>
    </row>
    <row r="536" spans="2:65" s="13" customFormat="1" x14ac:dyDescent="0.2">
      <c r="B536" s="171"/>
      <c r="D536" s="165" t="s">
        <v>169</v>
      </c>
      <c r="E536" s="172" t="s">
        <v>1</v>
      </c>
      <c r="F536" s="173" t="s">
        <v>81</v>
      </c>
      <c r="H536" s="174">
        <v>2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77</v>
      </c>
      <c r="AY536" s="172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1729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2" customFormat="1" ht="22.5" x14ac:dyDescent="0.2">
      <c r="B538" s="164"/>
      <c r="D538" s="165" t="s">
        <v>169</v>
      </c>
      <c r="E538" s="166" t="s">
        <v>1</v>
      </c>
      <c r="F538" s="167" t="s">
        <v>547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548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2" customFormat="1" x14ac:dyDescent="0.2">
      <c r="B540" s="164"/>
      <c r="D540" s="165" t="s">
        <v>169</v>
      </c>
      <c r="E540" s="166" t="s">
        <v>1</v>
      </c>
      <c r="F540" s="167" t="s">
        <v>549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550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551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552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553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ht="22.5" x14ac:dyDescent="0.2">
      <c r="B545" s="164"/>
      <c r="D545" s="165" t="s">
        <v>169</v>
      </c>
      <c r="E545" s="166" t="s">
        <v>1</v>
      </c>
      <c r="F545" s="167" t="s">
        <v>860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ht="22.5" x14ac:dyDescent="0.2">
      <c r="B546" s="164"/>
      <c r="D546" s="165" t="s">
        <v>169</v>
      </c>
      <c r="E546" s="166" t="s">
        <v>1</v>
      </c>
      <c r="F546" s="167" t="s">
        <v>853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556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557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558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559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2" customFormat="1" ht="22.5" x14ac:dyDescent="0.2">
      <c r="B551" s="164"/>
      <c r="D551" s="165" t="s">
        <v>169</v>
      </c>
      <c r="E551" s="166" t="s">
        <v>1</v>
      </c>
      <c r="F551" s="167" t="s">
        <v>560</v>
      </c>
      <c r="H551" s="166" t="s">
        <v>1</v>
      </c>
      <c r="I551" s="168"/>
      <c r="L551" s="164"/>
      <c r="M551" s="169"/>
      <c r="T551" s="170"/>
      <c r="W551" s="244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65" s="1" customFormat="1" ht="49.15" customHeight="1" x14ac:dyDescent="0.2">
      <c r="B552" s="121"/>
      <c r="C552" s="151" t="s">
        <v>591</v>
      </c>
      <c r="D552" s="151" t="s">
        <v>164</v>
      </c>
      <c r="E552" s="152" t="s">
        <v>1733</v>
      </c>
      <c r="F552" s="153" t="s">
        <v>1734</v>
      </c>
      <c r="G552" s="154" t="s">
        <v>340</v>
      </c>
      <c r="H552" s="155">
        <v>8</v>
      </c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0</v>
      </c>
      <c r="R552" s="160">
        <f>Q552*H552</f>
        <v>0</v>
      </c>
      <c r="S552" s="160">
        <v>0</v>
      </c>
      <c r="T552" s="161">
        <f>S552*H552</f>
        <v>0</v>
      </c>
      <c r="W552" s="263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1735</v>
      </c>
    </row>
    <row r="553" spans="2:65" s="13" customFormat="1" x14ac:dyDescent="0.2">
      <c r="B553" s="171"/>
      <c r="D553" s="165" t="s">
        <v>169</v>
      </c>
      <c r="E553" s="172" t="s">
        <v>1</v>
      </c>
      <c r="F553" s="173" t="s">
        <v>210</v>
      </c>
      <c r="H553" s="174">
        <v>8</v>
      </c>
      <c r="I553" s="175"/>
      <c r="L553" s="171"/>
      <c r="M553" s="176"/>
      <c r="T553" s="177"/>
      <c r="W553" s="246"/>
      <c r="AT553" s="172" t="s">
        <v>169</v>
      </c>
      <c r="AU553" s="172" t="s">
        <v>81</v>
      </c>
      <c r="AV553" s="13" t="s">
        <v>81</v>
      </c>
      <c r="AW553" s="13" t="s">
        <v>29</v>
      </c>
      <c r="AX553" s="13" t="s">
        <v>77</v>
      </c>
      <c r="AY553" s="172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1736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2" customFormat="1" ht="22.5" x14ac:dyDescent="0.2">
      <c r="B555" s="164"/>
      <c r="D555" s="165" t="s">
        <v>169</v>
      </c>
      <c r="E555" s="166" t="s">
        <v>1</v>
      </c>
      <c r="F555" s="167" t="s">
        <v>547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65" s="12" customFormat="1" x14ac:dyDescent="0.2">
      <c r="B556" s="164"/>
      <c r="D556" s="165" t="s">
        <v>169</v>
      </c>
      <c r="E556" s="166" t="s">
        <v>1</v>
      </c>
      <c r="F556" s="167" t="s">
        <v>548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65" s="12" customFormat="1" x14ac:dyDescent="0.2">
      <c r="B557" s="164"/>
      <c r="D557" s="165" t="s">
        <v>169</v>
      </c>
      <c r="E557" s="166" t="s">
        <v>1</v>
      </c>
      <c r="F557" s="167" t="s">
        <v>549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550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2" customFormat="1" x14ac:dyDescent="0.2">
      <c r="B559" s="164"/>
      <c r="D559" s="165" t="s">
        <v>169</v>
      </c>
      <c r="E559" s="166" t="s">
        <v>1</v>
      </c>
      <c r="F559" s="167" t="s">
        <v>551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552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x14ac:dyDescent="0.2">
      <c r="B561" s="164"/>
      <c r="D561" s="165" t="s">
        <v>169</v>
      </c>
      <c r="E561" s="166" t="s">
        <v>1</v>
      </c>
      <c r="F561" s="167" t="s">
        <v>553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ht="22.5" x14ac:dyDescent="0.2">
      <c r="B562" s="164"/>
      <c r="D562" s="165" t="s">
        <v>169</v>
      </c>
      <c r="E562" s="166" t="s">
        <v>1</v>
      </c>
      <c r="F562" s="167" t="s">
        <v>554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ht="22.5" x14ac:dyDescent="0.2">
      <c r="B563" s="164"/>
      <c r="D563" s="165" t="s">
        <v>169</v>
      </c>
      <c r="E563" s="166" t="s">
        <v>1</v>
      </c>
      <c r="F563" s="167" t="s">
        <v>853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2" customFormat="1" x14ac:dyDescent="0.2">
      <c r="B564" s="164"/>
      <c r="D564" s="165" t="s">
        <v>169</v>
      </c>
      <c r="E564" s="166" t="s">
        <v>1</v>
      </c>
      <c r="F564" s="167" t="s">
        <v>556</v>
      </c>
      <c r="H564" s="166" t="s">
        <v>1</v>
      </c>
      <c r="I564" s="168"/>
      <c r="L564" s="164"/>
      <c r="M564" s="169"/>
      <c r="T564" s="170"/>
      <c r="W564" s="239"/>
      <c r="AT564" s="166" t="s">
        <v>169</v>
      </c>
      <c r="AU564" s="166" t="s">
        <v>81</v>
      </c>
      <c r="AV564" s="12" t="s">
        <v>77</v>
      </c>
      <c r="AW564" s="12" t="s">
        <v>29</v>
      </c>
      <c r="AX564" s="12" t="s">
        <v>72</v>
      </c>
      <c r="AY564" s="166" t="s">
        <v>162</v>
      </c>
    </row>
    <row r="565" spans="2:65" s="12" customFormat="1" x14ac:dyDescent="0.2">
      <c r="B565" s="164"/>
      <c r="D565" s="165" t="s">
        <v>169</v>
      </c>
      <c r="E565" s="166" t="s">
        <v>1</v>
      </c>
      <c r="F565" s="167" t="s">
        <v>557</v>
      </c>
      <c r="H565" s="166" t="s">
        <v>1</v>
      </c>
      <c r="I565" s="168"/>
      <c r="L565" s="164"/>
      <c r="M565" s="169"/>
      <c r="T565" s="170"/>
      <c r="W565" s="239"/>
      <c r="AT565" s="166" t="s">
        <v>169</v>
      </c>
      <c r="AU565" s="166" t="s">
        <v>81</v>
      </c>
      <c r="AV565" s="12" t="s">
        <v>77</v>
      </c>
      <c r="AW565" s="12" t="s">
        <v>29</v>
      </c>
      <c r="AX565" s="12" t="s">
        <v>72</v>
      </c>
      <c r="AY565" s="166" t="s">
        <v>162</v>
      </c>
    </row>
    <row r="566" spans="2:65" s="12" customFormat="1" x14ac:dyDescent="0.2">
      <c r="B566" s="164"/>
      <c r="D566" s="165" t="s">
        <v>169</v>
      </c>
      <c r="E566" s="166" t="s">
        <v>1</v>
      </c>
      <c r="F566" s="167" t="s">
        <v>558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x14ac:dyDescent="0.2">
      <c r="B567" s="164"/>
      <c r="D567" s="165" t="s">
        <v>169</v>
      </c>
      <c r="E567" s="166" t="s">
        <v>1</v>
      </c>
      <c r="F567" s="167" t="s">
        <v>559</v>
      </c>
      <c r="H567" s="166" t="s">
        <v>1</v>
      </c>
      <c r="I567" s="168"/>
      <c r="L567" s="164"/>
      <c r="M567" s="169"/>
      <c r="T567" s="170"/>
      <c r="W567" s="239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2" customFormat="1" ht="22.5" x14ac:dyDescent="0.2">
      <c r="B568" s="164"/>
      <c r="D568" s="165" t="s">
        <v>169</v>
      </c>
      <c r="E568" s="166" t="s">
        <v>1</v>
      </c>
      <c r="F568" s="167" t="s">
        <v>560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" customFormat="1" ht="24.2" customHeight="1" x14ac:dyDescent="0.2">
      <c r="B569" s="121"/>
      <c r="C569" s="151" t="s">
        <v>595</v>
      </c>
      <c r="D569" s="151" t="s">
        <v>164</v>
      </c>
      <c r="E569" s="152" t="s">
        <v>569</v>
      </c>
      <c r="F569" s="153" t="s">
        <v>570</v>
      </c>
      <c r="G569" s="154" t="s">
        <v>340</v>
      </c>
      <c r="H569" s="155">
        <v>15</v>
      </c>
      <c r="I569" s="156"/>
      <c r="J569" s="157">
        <f>ROUND(I569*H569,2)</f>
        <v>0</v>
      </c>
      <c r="K569" s="158"/>
      <c r="L569" s="32"/>
      <c r="M569" s="159" t="s">
        <v>1</v>
      </c>
      <c r="N569" s="120" t="s">
        <v>38</v>
      </c>
      <c r="P569" s="160">
        <f>O569*H569</f>
        <v>0</v>
      </c>
      <c r="Q569" s="160">
        <v>2.6000000000000003E-4</v>
      </c>
      <c r="R569" s="160">
        <f>Q569*H569</f>
        <v>3.9000000000000007E-3</v>
      </c>
      <c r="S569" s="160">
        <v>0</v>
      </c>
      <c r="T569" s="161">
        <f>S569*H569</f>
        <v>0</v>
      </c>
      <c r="W569" s="251"/>
      <c r="AR569" s="162" t="s">
        <v>302</v>
      </c>
      <c r="AT569" s="162" t="s">
        <v>164</v>
      </c>
      <c r="AU569" s="162" t="s">
        <v>81</v>
      </c>
      <c r="AY569" s="17" t="s">
        <v>162</v>
      </c>
      <c r="BE569" s="163">
        <f>IF(N569="základná",J569,0)</f>
        <v>0</v>
      </c>
      <c r="BF569" s="163">
        <f>IF(N569="znížená",J569,0)</f>
        <v>0</v>
      </c>
      <c r="BG569" s="163">
        <f>IF(N569="zákl. prenesená",J569,0)</f>
        <v>0</v>
      </c>
      <c r="BH569" s="163">
        <f>IF(N569="zníž. prenesená",J569,0)</f>
        <v>0</v>
      </c>
      <c r="BI569" s="163">
        <f>IF(N569="nulová",J569,0)</f>
        <v>0</v>
      </c>
      <c r="BJ569" s="17" t="s">
        <v>81</v>
      </c>
      <c r="BK569" s="163">
        <f>ROUND(I569*H569,2)</f>
        <v>0</v>
      </c>
      <c r="BL569" s="17" t="s">
        <v>302</v>
      </c>
      <c r="BM569" s="162" t="s">
        <v>1737</v>
      </c>
    </row>
    <row r="570" spans="2:65" s="13" customFormat="1" x14ac:dyDescent="0.2">
      <c r="B570" s="171"/>
      <c r="D570" s="165" t="s">
        <v>169</v>
      </c>
      <c r="E570" s="172" t="s">
        <v>1</v>
      </c>
      <c r="F570" s="173" t="s">
        <v>294</v>
      </c>
      <c r="H570" s="174">
        <v>15</v>
      </c>
      <c r="I570" s="175"/>
      <c r="L570" s="171"/>
      <c r="M570" s="176"/>
      <c r="T570" s="177"/>
      <c r="W570" s="246"/>
      <c r="AT570" s="172" t="s">
        <v>169</v>
      </c>
      <c r="AU570" s="172" t="s">
        <v>81</v>
      </c>
      <c r="AV570" s="13" t="s">
        <v>81</v>
      </c>
      <c r="AW570" s="13" t="s">
        <v>29</v>
      </c>
      <c r="AX570" s="13" t="s">
        <v>77</v>
      </c>
      <c r="AY570" s="172" t="s">
        <v>162</v>
      </c>
    </row>
    <row r="571" spans="2:65" s="12" customFormat="1" ht="22.5" x14ac:dyDescent="0.2">
      <c r="B571" s="164"/>
      <c r="D571" s="165" t="s">
        <v>169</v>
      </c>
      <c r="E571" s="166" t="s">
        <v>1</v>
      </c>
      <c r="F571" s="167" t="s">
        <v>573</v>
      </c>
      <c r="H571" s="166" t="s">
        <v>1</v>
      </c>
      <c r="I571" s="168"/>
      <c r="L571" s="164"/>
      <c r="M571" s="169"/>
      <c r="T571" s="170"/>
      <c r="W571" s="244"/>
      <c r="AT571" s="166" t="s">
        <v>169</v>
      </c>
      <c r="AU571" s="166" t="s">
        <v>81</v>
      </c>
      <c r="AV571" s="12" t="s">
        <v>77</v>
      </c>
      <c r="AW571" s="12" t="s">
        <v>29</v>
      </c>
      <c r="AX571" s="12" t="s">
        <v>72</v>
      </c>
      <c r="AY571" s="166" t="s">
        <v>162</v>
      </c>
    </row>
    <row r="572" spans="2:65" s="1" customFormat="1" ht="37.9" customHeight="1" x14ac:dyDescent="0.2">
      <c r="B572" s="121"/>
      <c r="C572" s="192" t="s">
        <v>601</v>
      </c>
      <c r="D572" s="192" t="s">
        <v>438</v>
      </c>
      <c r="E572" s="193" t="s">
        <v>575</v>
      </c>
      <c r="F572" s="194" t="s">
        <v>576</v>
      </c>
      <c r="G572" s="195" t="s">
        <v>177</v>
      </c>
      <c r="H572" s="196">
        <v>20</v>
      </c>
      <c r="I572" s="197"/>
      <c r="J572" s="198">
        <f>ROUND(I572*H572,2)</f>
        <v>0</v>
      </c>
      <c r="K572" s="199"/>
      <c r="L572" s="200"/>
      <c r="M572" s="201" t="s">
        <v>1</v>
      </c>
      <c r="N572" s="202" t="s">
        <v>38</v>
      </c>
      <c r="P572" s="160">
        <f>O572*H572</f>
        <v>0</v>
      </c>
      <c r="Q572" s="160">
        <v>1.1000000000000001E-3</v>
      </c>
      <c r="R572" s="160">
        <f>Q572*H572</f>
        <v>2.2000000000000002E-2</v>
      </c>
      <c r="S572" s="160">
        <v>0</v>
      </c>
      <c r="T572" s="161">
        <f>S572*H572</f>
        <v>0</v>
      </c>
      <c r="W572" s="262"/>
      <c r="AR572" s="162" t="s">
        <v>386</v>
      </c>
      <c r="AT572" s="162" t="s">
        <v>438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302</v>
      </c>
      <c r="BM572" s="162" t="s">
        <v>1738</v>
      </c>
    </row>
    <row r="573" spans="2:65" s="13" customFormat="1" x14ac:dyDescent="0.2">
      <c r="B573" s="171"/>
      <c r="D573" s="165" t="s">
        <v>169</v>
      </c>
      <c r="E573" s="172" t="s">
        <v>1</v>
      </c>
      <c r="F573" s="173" t="s">
        <v>7</v>
      </c>
      <c r="H573" s="174">
        <v>20</v>
      </c>
      <c r="I573" s="175"/>
      <c r="L573" s="171"/>
      <c r="M573" s="176"/>
      <c r="T573" s="177"/>
      <c r="W573" s="240"/>
      <c r="AT573" s="172" t="s">
        <v>169</v>
      </c>
      <c r="AU573" s="172" t="s">
        <v>81</v>
      </c>
      <c r="AV573" s="13" t="s">
        <v>81</v>
      </c>
      <c r="AW573" s="13" t="s">
        <v>29</v>
      </c>
      <c r="AX573" s="13" t="s">
        <v>77</v>
      </c>
      <c r="AY573" s="172" t="s">
        <v>162</v>
      </c>
    </row>
    <row r="574" spans="2:65" s="12" customFormat="1" ht="22.5" x14ac:dyDescent="0.2">
      <c r="B574" s="164"/>
      <c r="D574" s="165" t="s">
        <v>169</v>
      </c>
      <c r="E574" s="166" t="s">
        <v>1</v>
      </c>
      <c r="F574" s="167" t="s">
        <v>579</v>
      </c>
      <c r="H574" s="166" t="s">
        <v>1</v>
      </c>
      <c r="I574" s="168"/>
      <c r="L574" s="164"/>
      <c r="M574" s="169"/>
      <c r="T574" s="170"/>
      <c r="W574" s="239"/>
      <c r="AT574" s="166" t="s">
        <v>169</v>
      </c>
      <c r="AU574" s="166" t="s">
        <v>81</v>
      </c>
      <c r="AV574" s="12" t="s">
        <v>77</v>
      </c>
      <c r="AW574" s="12" t="s">
        <v>29</v>
      </c>
      <c r="AX574" s="12" t="s">
        <v>72</v>
      </c>
      <c r="AY574" s="166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580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2" customFormat="1" ht="22.5" x14ac:dyDescent="0.2">
      <c r="B576" s="164"/>
      <c r="D576" s="165" t="s">
        <v>169</v>
      </c>
      <c r="E576" s="166" t="s">
        <v>1</v>
      </c>
      <c r="F576" s="167" t="s">
        <v>581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2" customFormat="1" ht="22.5" x14ac:dyDescent="0.2">
      <c r="B577" s="164"/>
      <c r="D577" s="165" t="s">
        <v>169</v>
      </c>
      <c r="E577" s="166" t="s">
        <v>1</v>
      </c>
      <c r="F577" s="167" t="s">
        <v>582</v>
      </c>
      <c r="H577" s="166" t="s">
        <v>1</v>
      </c>
      <c r="I577" s="168"/>
      <c r="L577" s="164"/>
      <c r="M577" s="169"/>
      <c r="T577" s="170"/>
      <c r="W577" s="239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2" customFormat="1" x14ac:dyDescent="0.2">
      <c r="B578" s="164"/>
      <c r="D578" s="165" t="s">
        <v>169</v>
      </c>
      <c r="E578" s="166" t="s">
        <v>1</v>
      </c>
      <c r="F578" s="167" t="s">
        <v>583</v>
      </c>
      <c r="H578" s="166" t="s">
        <v>1</v>
      </c>
      <c r="I578" s="168"/>
      <c r="L578" s="164"/>
      <c r="M578" s="169"/>
      <c r="T578" s="170"/>
      <c r="W578" s="239"/>
      <c r="AT578" s="166" t="s">
        <v>169</v>
      </c>
      <c r="AU578" s="166" t="s">
        <v>81</v>
      </c>
      <c r="AV578" s="12" t="s">
        <v>77</v>
      </c>
      <c r="AW578" s="12" t="s">
        <v>29</v>
      </c>
      <c r="AX578" s="12" t="s">
        <v>72</v>
      </c>
      <c r="AY578" s="166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584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2" customFormat="1" x14ac:dyDescent="0.2">
      <c r="B580" s="164"/>
      <c r="D580" s="165" t="s">
        <v>169</v>
      </c>
      <c r="E580" s="166" t="s">
        <v>1</v>
      </c>
      <c r="F580" s="167" t="s">
        <v>585</v>
      </c>
      <c r="H580" s="166" t="s">
        <v>1</v>
      </c>
      <c r="I580" s="168"/>
      <c r="L580" s="164"/>
      <c r="M580" s="169"/>
      <c r="T580" s="170"/>
      <c r="W580" s="239"/>
      <c r="AT580" s="166" t="s">
        <v>169</v>
      </c>
      <c r="AU580" s="166" t="s">
        <v>81</v>
      </c>
      <c r="AV580" s="12" t="s">
        <v>77</v>
      </c>
      <c r="AW580" s="12" t="s">
        <v>29</v>
      </c>
      <c r="AX580" s="12" t="s">
        <v>72</v>
      </c>
      <c r="AY580" s="166" t="s">
        <v>162</v>
      </c>
    </row>
    <row r="581" spans="2:65" s="12" customFormat="1" x14ac:dyDescent="0.2">
      <c r="B581" s="164"/>
      <c r="D581" s="165" t="s">
        <v>169</v>
      </c>
      <c r="E581" s="166" t="s">
        <v>1</v>
      </c>
      <c r="F581" s="167" t="s">
        <v>586</v>
      </c>
      <c r="H581" s="166" t="s">
        <v>1</v>
      </c>
      <c r="I581" s="168"/>
      <c r="L581" s="164"/>
      <c r="M581" s="169"/>
      <c r="T581" s="170"/>
      <c r="W581" s="239"/>
      <c r="AT581" s="166" t="s">
        <v>169</v>
      </c>
      <c r="AU581" s="166" t="s">
        <v>81</v>
      </c>
      <c r="AV581" s="12" t="s">
        <v>77</v>
      </c>
      <c r="AW581" s="12" t="s">
        <v>29</v>
      </c>
      <c r="AX581" s="12" t="s">
        <v>72</v>
      </c>
      <c r="AY581" s="166" t="s">
        <v>162</v>
      </c>
    </row>
    <row r="582" spans="2:65" s="1" customFormat="1" ht="24.2" customHeight="1" x14ac:dyDescent="0.2">
      <c r="B582" s="121"/>
      <c r="C582" s="151" t="s">
        <v>607</v>
      </c>
      <c r="D582" s="151" t="s">
        <v>164</v>
      </c>
      <c r="E582" s="152" t="s">
        <v>588</v>
      </c>
      <c r="F582" s="153" t="s">
        <v>589</v>
      </c>
      <c r="G582" s="154" t="s">
        <v>340</v>
      </c>
      <c r="H582" s="155">
        <v>15</v>
      </c>
      <c r="I582" s="156"/>
      <c r="J582" s="157">
        <f>ROUND(I582*H582,2)</f>
        <v>0</v>
      </c>
      <c r="K582" s="158"/>
      <c r="L582" s="32"/>
      <c r="M582" s="159" t="s">
        <v>1</v>
      </c>
      <c r="N582" s="120" t="s">
        <v>38</v>
      </c>
      <c r="P582" s="160">
        <f>O582*H582</f>
        <v>0</v>
      </c>
      <c r="Q582" s="160">
        <v>0</v>
      </c>
      <c r="R582" s="160">
        <f>Q582*H582</f>
        <v>0</v>
      </c>
      <c r="S582" s="160">
        <v>8.0000000000000002E-3</v>
      </c>
      <c r="T582" s="161">
        <f>S582*H582</f>
        <v>0.12</v>
      </c>
      <c r="W582" s="245"/>
      <c r="AR582" s="162" t="s">
        <v>302</v>
      </c>
      <c r="AT582" s="162" t="s">
        <v>164</v>
      </c>
      <c r="AU582" s="162" t="s">
        <v>81</v>
      </c>
      <c r="AY582" s="17" t="s">
        <v>162</v>
      </c>
      <c r="BE582" s="163">
        <f>IF(N582="základná",J582,0)</f>
        <v>0</v>
      </c>
      <c r="BF582" s="163">
        <f>IF(N582="znížená",J582,0)</f>
        <v>0</v>
      </c>
      <c r="BG582" s="163">
        <f>IF(N582="zákl. prenesená",J582,0)</f>
        <v>0</v>
      </c>
      <c r="BH582" s="163">
        <f>IF(N582="zníž. prenesená",J582,0)</f>
        <v>0</v>
      </c>
      <c r="BI582" s="163">
        <f>IF(N582="nulová",J582,0)</f>
        <v>0</v>
      </c>
      <c r="BJ582" s="17" t="s">
        <v>81</v>
      </c>
      <c r="BK582" s="163">
        <f>ROUND(I582*H582,2)</f>
        <v>0</v>
      </c>
      <c r="BL582" s="17" t="s">
        <v>302</v>
      </c>
      <c r="BM582" s="162" t="s">
        <v>1739</v>
      </c>
    </row>
    <row r="583" spans="2:65" s="1" customFormat="1" ht="24.2" customHeight="1" x14ac:dyDescent="0.2">
      <c r="B583" s="121"/>
      <c r="C583" s="151" t="s">
        <v>613</v>
      </c>
      <c r="D583" s="151" t="s">
        <v>164</v>
      </c>
      <c r="E583" s="152" t="s">
        <v>864</v>
      </c>
      <c r="F583" s="153" t="s">
        <v>865</v>
      </c>
      <c r="G583" s="154" t="s">
        <v>464</v>
      </c>
      <c r="H583" s="203"/>
      <c r="I583" s="156"/>
      <c r="J583" s="157">
        <f>ROUND(I583*H583,2)</f>
        <v>0</v>
      </c>
      <c r="K583" s="158"/>
      <c r="L583" s="32"/>
      <c r="M583" s="159" t="s">
        <v>1</v>
      </c>
      <c r="N583" s="120" t="s">
        <v>38</v>
      </c>
      <c r="P583" s="160">
        <f>O583*H583</f>
        <v>0</v>
      </c>
      <c r="Q583" s="160">
        <v>0</v>
      </c>
      <c r="R583" s="160">
        <f>Q583*H583</f>
        <v>0</v>
      </c>
      <c r="S583" s="160">
        <v>0</v>
      </c>
      <c r="T583" s="161">
        <f>S583*H583</f>
        <v>0</v>
      </c>
      <c r="W583" s="245"/>
      <c r="AR583" s="162" t="s">
        <v>302</v>
      </c>
      <c r="AT583" s="162" t="s">
        <v>164</v>
      </c>
      <c r="AU583" s="162" t="s">
        <v>81</v>
      </c>
      <c r="AY583" s="17" t="s">
        <v>162</v>
      </c>
      <c r="BE583" s="163">
        <f>IF(N583="základná",J583,0)</f>
        <v>0</v>
      </c>
      <c r="BF583" s="163">
        <f>IF(N583="znížená",J583,0)</f>
        <v>0</v>
      </c>
      <c r="BG583" s="163">
        <f>IF(N583="zákl. prenesená",J583,0)</f>
        <v>0</v>
      </c>
      <c r="BH583" s="163">
        <f>IF(N583="zníž. prenesená",J583,0)</f>
        <v>0</v>
      </c>
      <c r="BI583" s="163">
        <f>IF(N583="nulová",J583,0)</f>
        <v>0</v>
      </c>
      <c r="BJ583" s="17" t="s">
        <v>81</v>
      </c>
      <c r="BK583" s="163">
        <f>ROUND(I583*H583,2)</f>
        <v>0</v>
      </c>
      <c r="BL583" s="17" t="s">
        <v>302</v>
      </c>
      <c r="BM583" s="162" t="s">
        <v>1740</v>
      </c>
    </row>
    <row r="584" spans="2:65" s="1" customFormat="1" ht="24.2" customHeight="1" x14ac:dyDescent="0.2">
      <c r="B584" s="121"/>
      <c r="C584" s="151" t="s">
        <v>545</v>
      </c>
      <c r="D584" s="151" t="s">
        <v>164</v>
      </c>
      <c r="E584" s="152" t="s">
        <v>596</v>
      </c>
      <c r="F584" s="153" t="s">
        <v>597</v>
      </c>
      <c r="G584" s="154" t="s">
        <v>464</v>
      </c>
      <c r="H584" s="203"/>
      <c r="I584" s="156"/>
      <c r="J584" s="157">
        <f>ROUND(I584*H584,2)</f>
        <v>0</v>
      </c>
      <c r="K584" s="158"/>
      <c r="L584" s="32"/>
      <c r="M584" s="159" t="s">
        <v>1</v>
      </c>
      <c r="N584" s="120" t="s">
        <v>38</v>
      </c>
      <c r="P584" s="160">
        <f>O584*H584</f>
        <v>0</v>
      </c>
      <c r="Q584" s="160">
        <v>0</v>
      </c>
      <c r="R584" s="160">
        <f>Q584*H584</f>
        <v>0</v>
      </c>
      <c r="S584" s="160">
        <v>0</v>
      </c>
      <c r="T584" s="161">
        <f>S584*H584</f>
        <v>0</v>
      </c>
      <c r="W584" s="245"/>
      <c r="AR584" s="162" t="s">
        <v>302</v>
      </c>
      <c r="AT584" s="162" t="s">
        <v>164</v>
      </c>
      <c r="AU584" s="162" t="s">
        <v>81</v>
      </c>
      <c r="AY584" s="17" t="s">
        <v>162</v>
      </c>
      <c r="BE584" s="163">
        <f>IF(N584="základná",J584,0)</f>
        <v>0</v>
      </c>
      <c r="BF584" s="163">
        <f>IF(N584="znížená",J584,0)</f>
        <v>0</v>
      </c>
      <c r="BG584" s="163">
        <f>IF(N584="zákl. prenesená",J584,0)</f>
        <v>0</v>
      </c>
      <c r="BH584" s="163">
        <f>IF(N584="zníž. prenesená",J584,0)</f>
        <v>0</v>
      </c>
      <c r="BI584" s="163">
        <f>IF(N584="nulová",J584,0)</f>
        <v>0</v>
      </c>
      <c r="BJ584" s="17" t="s">
        <v>81</v>
      </c>
      <c r="BK584" s="163">
        <f>ROUND(I584*H584,2)</f>
        <v>0</v>
      </c>
      <c r="BL584" s="17" t="s">
        <v>302</v>
      </c>
      <c r="BM584" s="162" t="s">
        <v>1741</v>
      </c>
    </row>
    <row r="585" spans="2:65" s="11" customFormat="1" ht="22.9" customHeight="1" x14ac:dyDescent="0.2">
      <c r="B585" s="139"/>
      <c r="D585" s="140" t="s">
        <v>71</v>
      </c>
      <c r="E585" s="149" t="s">
        <v>599</v>
      </c>
      <c r="F585" s="149" t="s">
        <v>600</v>
      </c>
      <c r="I585" s="142"/>
      <c r="J585" s="150">
        <f>BK585</f>
        <v>0</v>
      </c>
      <c r="L585" s="139"/>
      <c r="M585" s="144"/>
      <c r="P585" s="145">
        <f>SUM(P586:P614)</f>
        <v>0</v>
      </c>
      <c r="R585" s="145">
        <f>SUM(R586:R614)</f>
        <v>1.0000000000000001E-5</v>
      </c>
      <c r="T585" s="146">
        <f>SUM(T586:T614)</f>
        <v>2.3030000000000002E-2</v>
      </c>
      <c r="W585" s="238"/>
      <c r="AR585" s="140" t="s">
        <v>81</v>
      </c>
      <c r="AT585" s="147" t="s">
        <v>71</v>
      </c>
      <c r="AU585" s="147" t="s">
        <v>77</v>
      </c>
      <c r="AY585" s="140" t="s">
        <v>162</v>
      </c>
      <c r="BK585" s="148">
        <f>SUM(BK586:BK614)</f>
        <v>0</v>
      </c>
    </row>
    <row r="586" spans="2:65" s="1" customFormat="1" ht="37.9" customHeight="1" x14ac:dyDescent="0.2">
      <c r="B586" s="121"/>
      <c r="C586" s="151" t="s">
        <v>622</v>
      </c>
      <c r="D586" s="151" t="s">
        <v>164</v>
      </c>
      <c r="E586" s="152" t="s">
        <v>868</v>
      </c>
      <c r="F586" s="153" t="s">
        <v>869</v>
      </c>
      <c r="G586" s="154" t="s">
        <v>340</v>
      </c>
      <c r="H586" s="155">
        <v>1</v>
      </c>
      <c r="I586" s="156"/>
      <c r="J586" s="157">
        <f t="shared" ref="J586:J595" si="15">ROUND(I586*H586,2)</f>
        <v>0</v>
      </c>
      <c r="K586" s="158"/>
      <c r="L586" s="32"/>
      <c r="M586" s="159" t="s">
        <v>1</v>
      </c>
      <c r="N586" s="120" t="s">
        <v>38</v>
      </c>
      <c r="P586" s="160">
        <f t="shared" ref="P586:P595" si="16">O586*H586</f>
        <v>0</v>
      </c>
      <c r="Q586" s="160">
        <v>1.0000000000000001E-5</v>
      </c>
      <c r="R586" s="160">
        <f t="shared" ref="R586:R595" si="17">Q586*H586</f>
        <v>1.0000000000000001E-5</v>
      </c>
      <c r="S586" s="160">
        <v>0</v>
      </c>
      <c r="T586" s="161">
        <f t="shared" ref="T586:T595" si="18">S586*H586</f>
        <v>0</v>
      </c>
      <c r="W586" s="268"/>
      <c r="AR586" s="162" t="s">
        <v>302</v>
      </c>
      <c r="AT586" s="162" t="s">
        <v>164</v>
      </c>
      <c r="AU586" s="162" t="s">
        <v>81</v>
      </c>
      <c r="AY586" s="17" t="s">
        <v>162</v>
      </c>
      <c r="BE586" s="163">
        <f t="shared" ref="BE586:BE595" si="19">IF(N586="základná",J586,0)</f>
        <v>0</v>
      </c>
      <c r="BF586" s="163">
        <f t="shared" ref="BF586:BF595" si="20">IF(N586="znížená",J586,0)</f>
        <v>0</v>
      </c>
      <c r="BG586" s="163">
        <f t="shared" ref="BG586:BG595" si="21">IF(N586="zákl. prenesená",J586,0)</f>
        <v>0</v>
      </c>
      <c r="BH586" s="163">
        <f t="shared" ref="BH586:BH595" si="22">IF(N586="zníž. prenesená",J586,0)</f>
        <v>0</v>
      </c>
      <c r="BI586" s="163">
        <f t="shared" ref="BI586:BI595" si="23">IF(N586="nulová",J586,0)</f>
        <v>0</v>
      </c>
      <c r="BJ586" s="17" t="s">
        <v>81</v>
      </c>
      <c r="BK586" s="163">
        <f t="shared" ref="BK586:BK595" si="24">ROUND(I586*H586,2)</f>
        <v>0</v>
      </c>
      <c r="BL586" s="17" t="s">
        <v>302</v>
      </c>
      <c r="BM586" s="162" t="s">
        <v>1742</v>
      </c>
    </row>
    <row r="587" spans="2:65" s="1" customFormat="1" ht="37.9" customHeight="1" x14ac:dyDescent="0.2">
      <c r="B587" s="121"/>
      <c r="C587" s="151" t="s">
        <v>626</v>
      </c>
      <c r="D587" s="151" t="s">
        <v>164</v>
      </c>
      <c r="E587" s="152" t="s">
        <v>1743</v>
      </c>
      <c r="F587" s="153" t="s">
        <v>1744</v>
      </c>
      <c r="G587" s="154" t="s">
        <v>340</v>
      </c>
      <c r="H587" s="155">
        <v>3</v>
      </c>
      <c r="I587" s="156"/>
      <c r="J587" s="157">
        <f t="shared" si="15"/>
        <v>0</v>
      </c>
      <c r="K587" s="158"/>
      <c r="L587" s="32"/>
      <c r="M587" s="159" t="s">
        <v>1</v>
      </c>
      <c r="N587" s="120" t="s">
        <v>38</v>
      </c>
      <c r="P587" s="160">
        <f t="shared" si="16"/>
        <v>0</v>
      </c>
      <c r="Q587" s="160">
        <v>0</v>
      </c>
      <c r="R587" s="160">
        <f t="shared" si="17"/>
        <v>0</v>
      </c>
      <c r="S587" s="160">
        <v>0</v>
      </c>
      <c r="T587" s="161">
        <f t="shared" si="18"/>
        <v>0</v>
      </c>
      <c r="W587" s="271"/>
      <c r="AR587" s="162" t="s">
        <v>302</v>
      </c>
      <c r="AT587" s="162" t="s">
        <v>164</v>
      </c>
      <c r="AU587" s="162" t="s">
        <v>81</v>
      </c>
      <c r="AY587" s="17" t="s">
        <v>162</v>
      </c>
      <c r="BE587" s="163">
        <f t="shared" si="19"/>
        <v>0</v>
      </c>
      <c r="BF587" s="163">
        <f t="shared" si="20"/>
        <v>0</v>
      </c>
      <c r="BG587" s="163">
        <f t="shared" si="21"/>
        <v>0</v>
      </c>
      <c r="BH587" s="163">
        <f t="shared" si="22"/>
        <v>0</v>
      </c>
      <c r="BI587" s="163">
        <f t="shared" si="23"/>
        <v>0</v>
      </c>
      <c r="BJ587" s="17" t="s">
        <v>81</v>
      </c>
      <c r="BK587" s="163">
        <f t="shared" si="24"/>
        <v>0</v>
      </c>
      <c r="BL587" s="17" t="s">
        <v>302</v>
      </c>
      <c r="BM587" s="162" t="s">
        <v>1745</v>
      </c>
    </row>
    <row r="588" spans="2:65" s="1" customFormat="1" ht="37.9" customHeight="1" x14ac:dyDescent="0.2">
      <c r="B588" s="121"/>
      <c r="C588" s="151" t="s">
        <v>633</v>
      </c>
      <c r="D588" s="151" t="s">
        <v>164</v>
      </c>
      <c r="E588" s="152" t="s">
        <v>1746</v>
      </c>
      <c r="F588" s="153" t="s">
        <v>1747</v>
      </c>
      <c r="G588" s="154" t="s">
        <v>340</v>
      </c>
      <c r="H588" s="155">
        <v>1</v>
      </c>
      <c r="I588" s="156"/>
      <c r="J588" s="157">
        <f t="shared" si="15"/>
        <v>0</v>
      </c>
      <c r="K588" s="158"/>
      <c r="L588" s="32"/>
      <c r="M588" s="159" t="s">
        <v>1</v>
      </c>
      <c r="N588" s="120" t="s">
        <v>38</v>
      </c>
      <c r="P588" s="160">
        <f t="shared" si="16"/>
        <v>0</v>
      </c>
      <c r="Q588" s="160">
        <v>0</v>
      </c>
      <c r="R588" s="160">
        <f t="shared" si="17"/>
        <v>0</v>
      </c>
      <c r="S588" s="160">
        <v>0</v>
      </c>
      <c r="T588" s="161">
        <f t="shared" si="18"/>
        <v>0</v>
      </c>
      <c r="W588" s="268"/>
      <c r="AR588" s="162" t="s">
        <v>302</v>
      </c>
      <c r="AT588" s="162" t="s">
        <v>164</v>
      </c>
      <c r="AU588" s="162" t="s">
        <v>81</v>
      </c>
      <c r="AY588" s="17" t="s">
        <v>162</v>
      </c>
      <c r="BE588" s="163">
        <f t="shared" si="19"/>
        <v>0</v>
      </c>
      <c r="BF588" s="163">
        <f t="shared" si="20"/>
        <v>0</v>
      </c>
      <c r="BG588" s="163">
        <f t="shared" si="21"/>
        <v>0</v>
      </c>
      <c r="BH588" s="163">
        <f t="shared" si="22"/>
        <v>0</v>
      </c>
      <c r="BI588" s="163">
        <f t="shared" si="23"/>
        <v>0</v>
      </c>
      <c r="BJ588" s="17" t="s">
        <v>81</v>
      </c>
      <c r="BK588" s="163">
        <f t="shared" si="24"/>
        <v>0</v>
      </c>
      <c r="BL588" s="17" t="s">
        <v>302</v>
      </c>
      <c r="BM588" s="162" t="s">
        <v>1748</v>
      </c>
    </row>
    <row r="589" spans="2:65" s="1" customFormat="1" ht="37.9" customHeight="1" x14ac:dyDescent="0.2">
      <c r="B589" s="121"/>
      <c r="C589" s="151" t="s">
        <v>642</v>
      </c>
      <c r="D589" s="151" t="s">
        <v>164</v>
      </c>
      <c r="E589" s="152" t="s">
        <v>1749</v>
      </c>
      <c r="F589" s="153" t="s">
        <v>1750</v>
      </c>
      <c r="G589" s="154" t="s">
        <v>340</v>
      </c>
      <c r="H589" s="155">
        <v>1</v>
      </c>
      <c r="I589" s="156"/>
      <c r="J589" s="157">
        <f t="shared" si="15"/>
        <v>0</v>
      </c>
      <c r="K589" s="158"/>
      <c r="L589" s="32"/>
      <c r="M589" s="159" t="s">
        <v>1</v>
      </c>
      <c r="N589" s="120" t="s">
        <v>38</v>
      </c>
      <c r="P589" s="160">
        <f t="shared" si="16"/>
        <v>0</v>
      </c>
      <c r="Q589" s="160">
        <v>0</v>
      </c>
      <c r="R589" s="160">
        <f t="shared" si="17"/>
        <v>0</v>
      </c>
      <c r="S589" s="160">
        <v>0</v>
      </c>
      <c r="T589" s="161">
        <f t="shared" si="18"/>
        <v>0</v>
      </c>
      <c r="W589" s="268"/>
      <c r="AR589" s="162" t="s">
        <v>302</v>
      </c>
      <c r="AT589" s="162" t="s">
        <v>164</v>
      </c>
      <c r="AU589" s="162" t="s">
        <v>81</v>
      </c>
      <c r="AY589" s="17" t="s">
        <v>162</v>
      </c>
      <c r="BE589" s="163">
        <f t="shared" si="19"/>
        <v>0</v>
      </c>
      <c r="BF589" s="163">
        <f t="shared" si="20"/>
        <v>0</v>
      </c>
      <c r="BG589" s="163">
        <f t="shared" si="21"/>
        <v>0</v>
      </c>
      <c r="BH589" s="163">
        <f t="shared" si="22"/>
        <v>0</v>
      </c>
      <c r="BI589" s="163">
        <f t="shared" si="23"/>
        <v>0</v>
      </c>
      <c r="BJ589" s="17" t="s">
        <v>81</v>
      </c>
      <c r="BK589" s="163">
        <f t="shared" si="24"/>
        <v>0</v>
      </c>
      <c r="BL589" s="17" t="s">
        <v>302</v>
      </c>
      <c r="BM589" s="162" t="s">
        <v>1751</v>
      </c>
    </row>
    <row r="590" spans="2:65" s="1" customFormat="1" ht="37.9" customHeight="1" x14ac:dyDescent="0.2">
      <c r="B590" s="121"/>
      <c r="C590" s="151" t="s">
        <v>659</v>
      </c>
      <c r="D590" s="151" t="s">
        <v>164</v>
      </c>
      <c r="E590" s="152" t="s">
        <v>1752</v>
      </c>
      <c r="F590" s="153" t="s">
        <v>1753</v>
      </c>
      <c r="G590" s="154" t="s">
        <v>340</v>
      </c>
      <c r="H590" s="155">
        <v>1</v>
      </c>
      <c r="I590" s="156"/>
      <c r="J590" s="157">
        <f t="shared" si="15"/>
        <v>0</v>
      </c>
      <c r="K590" s="158"/>
      <c r="L590" s="32"/>
      <c r="M590" s="159" t="s">
        <v>1</v>
      </c>
      <c r="N590" s="120" t="s">
        <v>38</v>
      </c>
      <c r="P590" s="160">
        <f t="shared" si="16"/>
        <v>0</v>
      </c>
      <c r="Q590" s="160">
        <v>0</v>
      </c>
      <c r="R590" s="160">
        <f t="shared" si="17"/>
        <v>0</v>
      </c>
      <c r="S590" s="160">
        <v>0</v>
      </c>
      <c r="T590" s="161">
        <f t="shared" si="18"/>
        <v>0</v>
      </c>
      <c r="W590" s="271"/>
      <c r="AR590" s="162" t="s">
        <v>302</v>
      </c>
      <c r="AT590" s="162" t="s">
        <v>164</v>
      </c>
      <c r="AU590" s="162" t="s">
        <v>81</v>
      </c>
      <c r="AY590" s="17" t="s">
        <v>162</v>
      </c>
      <c r="BE590" s="163">
        <f t="shared" si="19"/>
        <v>0</v>
      </c>
      <c r="BF590" s="163">
        <f t="shared" si="20"/>
        <v>0</v>
      </c>
      <c r="BG590" s="163">
        <f t="shared" si="21"/>
        <v>0</v>
      </c>
      <c r="BH590" s="163">
        <f t="shared" si="22"/>
        <v>0</v>
      </c>
      <c r="BI590" s="163">
        <f t="shared" si="23"/>
        <v>0</v>
      </c>
      <c r="BJ590" s="17" t="s">
        <v>81</v>
      </c>
      <c r="BK590" s="163">
        <f t="shared" si="24"/>
        <v>0</v>
      </c>
      <c r="BL590" s="17" t="s">
        <v>302</v>
      </c>
      <c r="BM590" s="162" t="s">
        <v>1754</v>
      </c>
    </row>
    <row r="591" spans="2:65" s="1" customFormat="1" ht="37.9" customHeight="1" x14ac:dyDescent="0.2">
      <c r="B591" s="121"/>
      <c r="C591" s="151" t="s">
        <v>663</v>
      </c>
      <c r="D591" s="151" t="s">
        <v>164</v>
      </c>
      <c r="E591" s="152" t="s">
        <v>1755</v>
      </c>
      <c r="F591" s="153" t="s">
        <v>1756</v>
      </c>
      <c r="G591" s="154" t="s">
        <v>340</v>
      </c>
      <c r="H591" s="155">
        <v>1</v>
      </c>
      <c r="I591" s="156"/>
      <c r="J591" s="157">
        <f t="shared" si="15"/>
        <v>0</v>
      </c>
      <c r="K591" s="158"/>
      <c r="L591" s="32"/>
      <c r="M591" s="159" t="s">
        <v>1</v>
      </c>
      <c r="N591" s="120" t="s">
        <v>38</v>
      </c>
      <c r="P591" s="160">
        <f t="shared" si="16"/>
        <v>0</v>
      </c>
      <c r="Q591" s="160">
        <v>0</v>
      </c>
      <c r="R591" s="160">
        <f t="shared" si="17"/>
        <v>0</v>
      </c>
      <c r="S591" s="160">
        <v>0</v>
      </c>
      <c r="T591" s="161">
        <f t="shared" si="18"/>
        <v>0</v>
      </c>
      <c r="W591" s="268"/>
      <c r="AR591" s="162" t="s">
        <v>302</v>
      </c>
      <c r="AT591" s="162" t="s">
        <v>164</v>
      </c>
      <c r="AU591" s="162" t="s">
        <v>81</v>
      </c>
      <c r="AY591" s="17" t="s">
        <v>162</v>
      </c>
      <c r="BE591" s="163">
        <f t="shared" si="19"/>
        <v>0</v>
      </c>
      <c r="BF591" s="163">
        <f t="shared" si="20"/>
        <v>0</v>
      </c>
      <c r="BG591" s="163">
        <f t="shared" si="21"/>
        <v>0</v>
      </c>
      <c r="BH591" s="163">
        <f t="shared" si="22"/>
        <v>0</v>
      </c>
      <c r="BI591" s="163">
        <f t="shared" si="23"/>
        <v>0</v>
      </c>
      <c r="BJ591" s="17" t="s">
        <v>81</v>
      </c>
      <c r="BK591" s="163">
        <f t="shared" si="24"/>
        <v>0</v>
      </c>
      <c r="BL591" s="17" t="s">
        <v>302</v>
      </c>
      <c r="BM591" s="162" t="s">
        <v>1757</v>
      </c>
    </row>
    <row r="592" spans="2:65" s="1" customFormat="1" ht="37.9" customHeight="1" x14ac:dyDescent="0.2">
      <c r="B592" s="121"/>
      <c r="C592" s="151" t="s">
        <v>670</v>
      </c>
      <c r="D592" s="151" t="s">
        <v>164</v>
      </c>
      <c r="E592" s="152" t="s">
        <v>1758</v>
      </c>
      <c r="F592" s="153" t="s">
        <v>1759</v>
      </c>
      <c r="G592" s="154" t="s">
        <v>340</v>
      </c>
      <c r="H592" s="155">
        <v>1</v>
      </c>
      <c r="I592" s="156"/>
      <c r="J592" s="157">
        <f t="shared" si="15"/>
        <v>0</v>
      </c>
      <c r="K592" s="158"/>
      <c r="L592" s="32"/>
      <c r="M592" s="159" t="s">
        <v>1</v>
      </c>
      <c r="N592" s="120" t="s">
        <v>38</v>
      </c>
      <c r="P592" s="160">
        <f t="shared" si="16"/>
        <v>0</v>
      </c>
      <c r="Q592" s="160">
        <v>0</v>
      </c>
      <c r="R592" s="160">
        <f t="shared" si="17"/>
        <v>0</v>
      </c>
      <c r="S592" s="160">
        <v>0</v>
      </c>
      <c r="T592" s="161">
        <f t="shared" si="18"/>
        <v>0</v>
      </c>
      <c r="W592" s="271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 t="shared" si="19"/>
        <v>0</v>
      </c>
      <c r="BF592" s="163">
        <f t="shared" si="20"/>
        <v>0</v>
      </c>
      <c r="BG592" s="163">
        <f t="shared" si="21"/>
        <v>0</v>
      </c>
      <c r="BH592" s="163">
        <f t="shared" si="22"/>
        <v>0</v>
      </c>
      <c r="BI592" s="163">
        <f t="shared" si="23"/>
        <v>0</v>
      </c>
      <c r="BJ592" s="17" t="s">
        <v>81</v>
      </c>
      <c r="BK592" s="163">
        <f t="shared" si="24"/>
        <v>0</v>
      </c>
      <c r="BL592" s="17" t="s">
        <v>302</v>
      </c>
      <c r="BM592" s="162" t="s">
        <v>1760</v>
      </c>
    </row>
    <row r="593" spans="2:65" s="1" customFormat="1" ht="49.15" customHeight="1" x14ac:dyDescent="0.2">
      <c r="B593" s="121"/>
      <c r="C593" s="151" t="s">
        <v>911</v>
      </c>
      <c r="D593" s="151" t="s">
        <v>164</v>
      </c>
      <c r="E593" s="152" t="s">
        <v>1761</v>
      </c>
      <c r="F593" s="153" t="s">
        <v>1762</v>
      </c>
      <c r="G593" s="154" t="s">
        <v>340</v>
      </c>
      <c r="H593" s="155">
        <v>1</v>
      </c>
      <c r="I593" s="156"/>
      <c r="J593" s="157">
        <f t="shared" si="15"/>
        <v>0</v>
      </c>
      <c r="K593" s="158"/>
      <c r="L593" s="32"/>
      <c r="M593" s="159" t="s">
        <v>1</v>
      </c>
      <c r="N593" s="120" t="s">
        <v>38</v>
      </c>
      <c r="P593" s="160">
        <f t="shared" si="16"/>
        <v>0</v>
      </c>
      <c r="Q593" s="160">
        <v>0</v>
      </c>
      <c r="R593" s="160">
        <f t="shared" si="17"/>
        <v>0</v>
      </c>
      <c r="S593" s="160">
        <v>0</v>
      </c>
      <c r="T593" s="161">
        <f t="shared" si="18"/>
        <v>0</v>
      </c>
      <c r="W593" s="262"/>
      <c r="AR593" s="162" t="s">
        <v>302</v>
      </c>
      <c r="AT593" s="162" t="s">
        <v>164</v>
      </c>
      <c r="AU593" s="162" t="s">
        <v>81</v>
      </c>
      <c r="AY593" s="17" t="s">
        <v>162</v>
      </c>
      <c r="BE593" s="163">
        <f t="shared" si="19"/>
        <v>0</v>
      </c>
      <c r="BF593" s="163">
        <f t="shared" si="20"/>
        <v>0</v>
      </c>
      <c r="BG593" s="163">
        <f t="shared" si="21"/>
        <v>0</v>
      </c>
      <c r="BH593" s="163">
        <f t="shared" si="22"/>
        <v>0</v>
      </c>
      <c r="BI593" s="163">
        <f t="shared" si="23"/>
        <v>0</v>
      </c>
      <c r="BJ593" s="17" t="s">
        <v>81</v>
      </c>
      <c r="BK593" s="163">
        <f t="shared" si="24"/>
        <v>0</v>
      </c>
      <c r="BL593" s="17" t="s">
        <v>302</v>
      </c>
      <c r="BM593" s="162" t="s">
        <v>1763</v>
      </c>
    </row>
    <row r="594" spans="2:65" s="1" customFormat="1" ht="24.2" customHeight="1" x14ac:dyDescent="0.2">
      <c r="B594" s="121"/>
      <c r="C594" s="151" t="s">
        <v>913</v>
      </c>
      <c r="D594" s="151" t="s">
        <v>164</v>
      </c>
      <c r="E594" s="152" t="s">
        <v>889</v>
      </c>
      <c r="F594" s="153" t="s">
        <v>890</v>
      </c>
      <c r="G594" s="154" t="s">
        <v>340</v>
      </c>
      <c r="H594" s="155">
        <v>1</v>
      </c>
      <c r="I594" s="156"/>
      <c r="J594" s="157">
        <f t="shared" si="15"/>
        <v>0</v>
      </c>
      <c r="K594" s="158"/>
      <c r="L594" s="32"/>
      <c r="M594" s="159" t="s">
        <v>1</v>
      </c>
      <c r="N594" s="120" t="s">
        <v>38</v>
      </c>
      <c r="P594" s="160">
        <f t="shared" si="16"/>
        <v>0</v>
      </c>
      <c r="Q594" s="160">
        <v>0</v>
      </c>
      <c r="R594" s="160">
        <f t="shared" si="17"/>
        <v>0</v>
      </c>
      <c r="S594" s="160">
        <v>1.4999999999999999E-2</v>
      </c>
      <c r="T594" s="161">
        <f t="shared" si="18"/>
        <v>1.4999999999999999E-2</v>
      </c>
      <c r="W594" s="245"/>
      <c r="AR594" s="162" t="s">
        <v>302</v>
      </c>
      <c r="AT594" s="162" t="s">
        <v>164</v>
      </c>
      <c r="AU594" s="162" t="s">
        <v>81</v>
      </c>
      <c r="AY594" s="17" t="s">
        <v>162</v>
      </c>
      <c r="BE594" s="163">
        <f t="shared" si="19"/>
        <v>0</v>
      </c>
      <c r="BF594" s="163">
        <f t="shared" si="20"/>
        <v>0</v>
      </c>
      <c r="BG594" s="163">
        <f t="shared" si="21"/>
        <v>0</v>
      </c>
      <c r="BH594" s="163">
        <f t="shared" si="22"/>
        <v>0</v>
      </c>
      <c r="BI594" s="163">
        <f t="shared" si="23"/>
        <v>0</v>
      </c>
      <c r="BJ594" s="17" t="s">
        <v>81</v>
      </c>
      <c r="BK594" s="163">
        <f t="shared" si="24"/>
        <v>0</v>
      </c>
      <c r="BL594" s="17" t="s">
        <v>302</v>
      </c>
      <c r="BM594" s="162" t="s">
        <v>1764</v>
      </c>
    </row>
    <row r="595" spans="2:65" s="1" customFormat="1" ht="24.2" customHeight="1" x14ac:dyDescent="0.2">
      <c r="B595" s="121"/>
      <c r="C595" s="151" t="s">
        <v>915</v>
      </c>
      <c r="D595" s="151" t="s">
        <v>164</v>
      </c>
      <c r="E595" s="152" t="s">
        <v>871</v>
      </c>
      <c r="F595" s="153" t="s">
        <v>872</v>
      </c>
      <c r="G595" s="154" t="s">
        <v>167</v>
      </c>
      <c r="H595" s="155">
        <v>3.2120000000000002</v>
      </c>
      <c r="I595" s="156"/>
      <c r="J595" s="157">
        <f t="shared" si="15"/>
        <v>0</v>
      </c>
      <c r="K595" s="158"/>
      <c r="L595" s="32"/>
      <c r="M595" s="159" t="s">
        <v>1</v>
      </c>
      <c r="N595" s="120" t="s">
        <v>38</v>
      </c>
      <c r="P595" s="160">
        <f t="shared" si="16"/>
        <v>0</v>
      </c>
      <c r="Q595" s="160">
        <v>0</v>
      </c>
      <c r="R595" s="160">
        <f t="shared" si="17"/>
        <v>0</v>
      </c>
      <c r="S595" s="160">
        <v>2.5000000000000001E-3</v>
      </c>
      <c r="T595" s="161">
        <f t="shared" si="18"/>
        <v>8.0300000000000007E-3</v>
      </c>
      <c r="W595" s="245"/>
      <c r="AR595" s="162" t="s">
        <v>302</v>
      </c>
      <c r="AT595" s="162" t="s">
        <v>164</v>
      </c>
      <c r="AU595" s="162" t="s">
        <v>81</v>
      </c>
      <c r="AY595" s="17" t="s">
        <v>162</v>
      </c>
      <c r="BE595" s="163">
        <f t="shared" si="19"/>
        <v>0</v>
      </c>
      <c r="BF595" s="163">
        <f t="shared" si="20"/>
        <v>0</v>
      </c>
      <c r="BG595" s="163">
        <f t="shared" si="21"/>
        <v>0</v>
      </c>
      <c r="BH595" s="163">
        <f t="shared" si="22"/>
        <v>0</v>
      </c>
      <c r="BI595" s="163">
        <f t="shared" si="23"/>
        <v>0</v>
      </c>
      <c r="BJ595" s="17" t="s">
        <v>81</v>
      </c>
      <c r="BK595" s="163">
        <f t="shared" si="24"/>
        <v>0</v>
      </c>
      <c r="BL595" s="17" t="s">
        <v>302</v>
      </c>
      <c r="BM595" s="162" t="s">
        <v>1765</v>
      </c>
    </row>
    <row r="596" spans="2:65" s="13" customFormat="1" x14ac:dyDescent="0.2">
      <c r="B596" s="171"/>
      <c r="D596" s="165" t="s">
        <v>169</v>
      </c>
      <c r="E596" s="172" t="s">
        <v>1</v>
      </c>
      <c r="F596" s="173" t="s">
        <v>1766</v>
      </c>
      <c r="H596" s="174">
        <v>6.8000000000000019E-2</v>
      </c>
      <c r="I596" s="175"/>
      <c r="L596" s="171"/>
      <c r="M596" s="176"/>
      <c r="T596" s="177"/>
      <c r="W596" s="240"/>
      <c r="AT596" s="172" t="s">
        <v>169</v>
      </c>
      <c r="AU596" s="172" t="s">
        <v>81</v>
      </c>
      <c r="AV596" s="13" t="s">
        <v>81</v>
      </c>
      <c r="AW596" s="13" t="s">
        <v>29</v>
      </c>
      <c r="AX596" s="13" t="s">
        <v>72</v>
      </c>
      <c r="AY596" s="172" t="s">
        <v>162</v>
      </c>
    </row>
    <row r="597" spans="2:65" s="13" customFormat="1" x14ac:dyDescent="0.2">
      <c r="B597" s="171"/>
      <c r="D597" s="165" t="s">
        <v>169</v>
      </c>
      <c r="E597" s="172" t="s">
        <v>1</v>
      </c>
      <c r="F597" s="173" t="s">
        <v>1767</v>
      </c>
      <c r="H597" s="174">
        <v>6.8000000000000019E-2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65" s="13" customFormat="1" x14ac:dyDescent="0.2">
      <c r="B598" s="171"/>
      <c r="D598" s="165" t="s">
        <v>169</v>
      </c>
      <c r="E598" s="172" t="s">
        <v>1</v>
      </c>
      <c r="F598" s="173" t="s">
        <v>1768</v>
      </c>
      <c r="H598" s="174">
        <v>0.09</v>
      </c>
      <c r="I598" s="175"/>
      <c r="L598" s="171"/>
      <c r="M598" s="176"/>
      <c r="T598" s="177"/>
      <c r="W598" s="240"/>
      <c r="AT598" s="172" t="s">
        <v>169</v>
      </c>
      <c r="AU598" s="172" t="s">
        <v>81</v>
      </c>
      <c r="AV598" s="13" t="s">
        <v>81</v>
      </c>
      <c r="AW598" s="13" t="s">
        <v>29</v>
      </c>
      <c r="AX598" s="13" t="s">
        <v>72</v>
      </c>
      <c r="AY598" s="172" t="s">
        <v>162</v>
      </c>
    </row>
    <row r="599" spans="2:65" s="13" customFormat="1" x14ac:dyDescent="0.2">
      <c r="B599" s="171"/>
      <c r="D599" s="165" t="s">
        <v>169</v>
      </c>
      <c r="E599" s="172" t="s">
        <v>1</v>
      </c>
      <c r="F599" s="173" t="s">
        <v>1769</v>
      </c>
      <c r="H599" s="174">
        <v>0.17499999999999999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72</v>
      </c>
      <c r="AY599" s="172" t="s">
        <v>162</v>
      </c>
    </row>
    <row r="600" spans="2:65" s="13" customFormat="1" x14ac:dyDescent="0.2">
      <c r="B600" s="171"/>
      <c r="D600" s="165" t="s">
        <v>169</v>
      </c>
      <c r="E600" s="172" t="s">
        <v>1</v>
      </c>
      <c r="F600" s="173" t="s">
        <v>1770</v>
      </c>
      <c r="H600" s="174">
        <v>1.08</v>
      </c>
      <c r="I600" s="175"/>
      <c r="L600" s="171"/>
      <c r="M600" s="176"/>
      <c r="T600" s="177"/>
      <c r="W600" s="240"/>
      <c r="AT600" s="172" t="s">
        <v>169</v>
      </c>
      <c r="AU600" s="172" t="s">
        <v>81</v>
      </c>
      <c r="AV600" s="13" t="s">
        <v>81</v>
      </c>
      <c r="AW600" s="13" t="s">
        <v>29</v>
      </c>
      <c r="AX600" s="13" t="s">
        <v>72</v>
      </c>
      <c r="AY600" s="172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1771</v>
      </c>
      <c r="H601" s="174">
        <v>1.575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3" customFormat="1" x14ac:dyDescent="0.2">
      <c r="B602" s="171"/>
      <c r="D602" s="165" t="s">
        <v>169</v>
      </c>
      <c r="E602" s="172" t="s">
        <v>1</v>
      </c>
      <c r="F602" s="173" t="s">
        <v>1772</v>
      </c>
      <c r="H602" s="174">
        <v>3.1E-2</v>
      </c>
      <c r="I602" s="175"/>
      <c r="L602" s="171"/>
      <c r="M602" s="176"/>
      <c r="T602" s="177"/>
      <c r="W602" s="240"/>
      <c r="AT602" s="172" t="s">
        <v>169</v>
      </c>
      <c r="AU602" s="172" t="s">
        <v>81</v>
      </c>
      <c r="AV602" s="13" t="s">
        <v>81</v>
      </c>
      <c r="AW602" s="13" t="s">
        <v>29</v>
      </c>
      <c r="AX602" s="13" t="s">
        <v>72</v>
      </c>
      <c r="AY602" s="172" t="s">
        <v>162</v>
      </c>
    </row>
    <row r="603" spans="2:65" s="13" customFormat="1" x14ac:dyDescent="0.2">
      <c r="B603" s="171"/>
      <c r="D603" s="165" t="s">
        <v>169</v>
      </c>
      <c r="E603" s="172" t="s">
        <v>1</v>
      </c>
      <c r="F603" s="173" t="s">
        <v>1773</v>
      </c>
      <c r="H603" s="174">
        <v>0.125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65" s="14" customFormat="1" x14ac:dyDescent="0.2">
      <c r="B604" s="178"/>
      <c r="D604" s="165" t="s">
        <v>169</v>
      </c>
      <c r="E604" s="179" t="s">
        <v>1</v>
      </c>
      <c r="F604" s="180" t="s">
        <v>174</v>
      </c>
      <c r="H604" s="181">
        <v>3.2120000000000002</v>
      </c>
      <c r="I604" s="182"/>
      <c r="L604" s="178"/>
      <c r="M604" s="183"/>
      <c r="T604" s="184"/>
      <c r="W604" s="248"/>
      <c r="AT604" s="179" t="s">
        <v>169</v>
      </c>
      <c r="AU604" s="179" t="s">
        <v>81</v>
      </c>
      <c r="AV604" s="14" t="s">
        <v>87</v>
      </c>
      <c r="AW604" s="14" t="s">
        <v>29</v>
      </c>
      <c r="AX604" s="14" t="s">
        <v>77</v>
      </c>
      <c r="AY604" s="179" t="s">
        <v>162</v>
      </c>
    </row>
    <row r="605" spans="2:65" s="1" customFormat="1" ht="76.349999999999994" customHeight="1" x14ac:dyDescent="0.2">
      <c r="B605" s="121"/>
      <c r="C605" s="151" t="s">
        <v>917</v>
      </c>
      <c r="D605" s="151" t="s">
        <v>164</v>
      </c>
      <c r="E605" s="152" t="s">
        <v>602</v>
      </c>
      <c r="F605" s="153" t="s">
        <v>603</v>
      </c>
      <c r="G605" s="154" t="s">
        <v>340</v>
      </c>
      <c r="H605" s="155">
        <v>4</v>
      </c>
      <c r="I605" s="156"/>
      <c r="J605" s="157">
        <f>ROUND(I605*H605,2)</f>
        <v>0</v>
      </c>
      <c r="K605" s="158"/>
      <c r="L605" s="32"/>
      <c r="M605" s="159" t="s">
        <v>1</v>
      </c>
      <c r="N605" s="120" t="s">
        <v>38</v>
      </c>
      <c r="P605" s="160">
        <f>O605*H605</f>
        <v>0</v>
      </c>
      <c r="Q605" s="160">
        <v>0</v>
      </c>
      <c r="R605" s="160">
        <f>Q605*H605</f>
        <v>0</v>
      </c>
      <c r="S605" s="160">
        <v>0</v>
      </c>
      <c r="T605" s="161">
        <f>S605*H605</f>
        <v>0</v>
      </c>
      <c r="W605" s="271"/>
      <c r="AR605" s="162" t="s">
        <v>302</v>
      </c>
      <c r="AT605" s="162" t="s">
        <v>164</v>
      </c>
      <c r="AU605" s="162" t="s">
        <v>81</v>
      </c>
      <c r="AY605" s="17" t="s">
        <v>162</v>
      </c>
      <c r="BE605" s="163">
        <f>IF(N605="základná",J605,0)</f>
        <v>0</v>
      </c>
      <c r="BF605" s="163">
        <f>IF(N605="znížená",J605,0)</f>
        <v>0</v>
      </c>
      <c r="BG605" s="163">
        <f>IF(N605="zákl. prenesená",J605,0)</f>
        <v>0</v>
      </c>
      <c r="BH605" s="163">
        <f>IF(N605="zníž. prenesená",J605,0)</f>
        <v>0</v>
      </c>
      <c r="BI605" s="163">
        <f>IF(N605="nulová",J605,0)</f>
        <v>0</v>
      </c>
      <c r="BJ605" s="17" t="s">
        <v>81</v>
      </c>
      <c r="BK605" s="163">
        <f>ROUND(I605*H605,2)</f>
        <v>0</v>
      </c>
      <c r="BL605" s="17" t="s">
        <v>302</v>
      </c>
      <c r="BM605" s="162" t="s">
        <v>1774</v>
      </c>
    </row>
    <row r="606" spans="2:65" s="13" customFormat="1" x14ac:dyDescent="0.2">
      <c r="B606" s="171"/>
      <c r="D606" s="165" t="s">
        <v>169</v>
      </c>
      <c r="E606" s="172" t="s">
        <v>1</v>
      </c>
      <c r="F606" s="173" t="s">
        <v>87</v>
      </c>
      <c r="H606" s="174">
        <v>4</v>
      </c>
      <c r="I606" s="175"/>
      <c r="L606" s="171"/>
      <c r="M606" s="176"/>
      <c r="T606" s="177"/>
      <c r="W606" s="246"/>
      <c r="AT606" s="172" t="s">
        <v>169</v>
      </c>
      <c r="AU606" s="172" t="s">
        <v>81</v>
      </c>
      <c r="AV606" s="13" t="s">
        <v>81</v>
      </c>
      <c r="AW606" s="13" t="s">
        <v>29</v>
      </c>
      <c r="AX606" s="13" t="s">
        <v>77</v>
      </c>
      <c r="AY606" s="172" t="s">
        <v>162</v>
      </c>
    </row>
    <row r="607" spans="2:65" s="12" customFormat="1" x14ac:dyDescent="0.2">
      <c r="B607" s="164"/>
      <c r="D607" s="165" t="s">
        <v>169</v>
      </c>
      <c r="E607" s="166" t="s">
        <v>1</v>
      </c>
      <c r="F607" s="167" t="s">
        <v>605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2" customFormat="1" x14ac:dyDescent="0.2">
      <c r="B608" s="164"/>
      <c r="D608" s="165" t="s">
        <v>169</v>
      </c>
      <c r="E608" s="166" t="s">
        <v>1</v>
      </c>
      <c r="F608" s="167" t="s">
        <v>606</v>
      </c>
      <c r="H608" s="166" t="s">
        <v>1</v>
      </c>
      <c r="I608" s="168"/>
      <c r="L608" s="164"/>
      <c r="M608" s="169"/>
      <c r="T608" s="170"/>
      <c r="W608" s="244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65" s="1" customFormat="1" ht="37.9" customHeight="1" x14ac:dyDescent="0.2">
      <c r="B609" s="121"/>
      <c r="C609" s="151" t="s">
        <v>920</v>
      </c>
      <c r="D609" s="151" t="s">
        <v>164</v>
      </c>
      <c r="E609" s="152" t="s">
        <v>897</v>
      </c>
      <c r="F609" s="153" t="s">
        <v>898</v>
      </c>
      <c r="G609" s="154" t="s">
        <v>340</v>
      </c>
      <c r="H609" s="155">
        <v>1</v>
      </c>
      <c r="I609" s="156"/>
      <c r="J609" s="157">
        <f>ROUND(I609*H609,2)</f>
        <v>0</v>
      </c>
      <c r="K609" s="158"/>
      <c r="L609" s="32"/>
      <c r="M609" s="159" t="s">
        <v>1</v>
      </c>
      <c r="N609" s="120" t="s">
        <v>38</v>
      </c>
      <c r="P609" s="160">
        <f>O609*H609</f>
        <v>0</v>
      </c>
      <c r="Q609" s="160">
        <v>0</v>
      </c>
      <c r="R609" s="160">
        <f>Q609*H609</f>
        <v>0</v>
      </c>
      <c r="S609" s="160">
        <v>0</v>
      </c>
      <c r="T609" s="161">
        <f>S609*H609</f>
        <v>0</v>
      </c>
      <c r="W609" s="271"/>
      <c r="AR609" s="162" t="s">
        <v>302</v>
      </c>
      <c r="AT609" s="162" t="s">
        <v>164</v>
      </c>
      <c r="AU609" s="162" t="s">
        <v>81</v>
      </c>
      <c r="AY609" s="17" t="s">
        <v>162</v>
      </c>
      <c r="BE609" s="163">
        <f>IF(N609="základná",J609,0)</f>
        <v>0</v>
      </c>
      <c r="BF609" s="163">
        <f>IF(N609="znížená",J609,0)</f>
        <v>0</v>
      </c>
      <c r="BG609" s="163">
        <f>IF(N609="zákl. prenesená",J609,0)</f>
        <v>0</v>
      </c>
      <c r="BH609" s="163">
        <f>IF(N609="zníž. prenesená",J609,0)</f>
        <v>0</v>
      </c>
      <c r="BI609" s="163">
        <f>IF(N609="nulová",J609,0)</f>
        <v>0</v>
      </c>
      <c r="BJ609" s="17" t="s">
        <v>81</v>
      </c>
      <c r="BK609" s="163">
        <f>ROUND(I609*H609,2)</f>
        <v>0</v>
      </c>
      <c r="BL609" s="17" t="s">
        <v>302</v>
      </c>
      <c r="BM609" s="162" t="s">
        <v>1775</v>
      </c>
    </row>
    <row r="610" spans="2:65" s="13" customFormat="1" x14ac:dyDescent="0.2">
      <c r="B610" s="171"/>
      <c r="D610" s="165" t="s">
        <v>169</v>
      </c>
      <c r="E610" s="172" t="s">
        <v>1</v>
      </c>
      <c r="F610" s="173" t="s">
        <v>77</v>
      </c>
      <c r="H610" s="174">
        <v>1</v>
      </c>
      <c r="I610" s="175"/>
      <c r="L610" s="171"/>
      <c r="M610" s="176"/>
      <c r="T610" s="177"/>
      <c r="W610" s="246"/>
      <c r="AT610" s="172" t="s">
        <v>169</v>
      </c>
      <c r="AU610" s="172" t="s">
        <v>81</v>
      </c>
      <c r="AV610" s="13" t="s">
        <v>81</v>
      </c>
      <c r="AW610" s="13" t="s">
        <v>29</v>
      </c>
      <c r="AX610" s="13" t="s">
        <v>77</v>
      </c>
      <c r="AY610" s="172" t="s">
        <v>162</v>
      </c>
    </row>
    <row r="611" spans="2:65" s="12" customFormat="1" ht="22.5" x14ac:dyDescent="0.2">
      <c r="B611" s="164"/>
      <c r="D611" s="165" t="s">
        <v>169</v>
      </c>
      <c r="E611" s="166" t="s">
        <v>1</v>
      </c>
      <c r="F611" s="167" t="s">
        <v>900</v>
      </c>
      <c r="H611" s="166" t="s">
        <v>1</v>
      </c>
      <c r="I611" s="168"/>
      <c r="L611" s="164"/>
      <c r="M611" s="169"/>
      <c r="T611" s="170"/>
      <c r="W611" s="239"/>
      <c r="AT611" s="166" t="s">
        <v>169</v>
      </c>
      <c r="AU611" s="166" t="s">
        <v>81</v>
      </c>
      <c r="AV611" s="12" t="s">
        <v>77</v>
      </c>
      <c r="AW611" s="12" t="s">
        <v>29</v>
      </c>
      <c r="AX611" s="12" t="s">
        <v>72</v>
      </c>
      <c r="AY611" s="166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901</v>
      </c>
      <c r="H612" s="166" t="s">
        <v>1</v>
      </c>
      <c r="I612" s="168"/>
      <c r="L612" s="164"/>
      <c r="M612" s="169"/>
      <c r="T612" s="170"/>
      <c r="W612" s="244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" customFormat="1" ht="24.2" customHeight="1" x14ac:dyDescent="0.2">
      <c r="B613" s="121"/>
      <c r="C613" s="151" t="s">
        <v>924</v>
      </c>
      <c r="D613" s="151" t="s">
        <v>164</v>
      </c>
      <c r="E613" s="152" t="s">
        <v>902</v>
      </c>
      <c r="F613" s="153" t="s">
        <v>903</v>
      </c>
      <c r="G613" s="154" t="s">
        <v>464</v>
      </c>
      <c r="H613" s="203"/>
      <c r="I613" s="156"/>
      <c r="J613" s="157">
        <f>ROUND(I613*H613,2)</f>
        <v>0</v>
      </c>
      <c r="K613" s="158"/>
      <c r="L613" s="32"/>
      <c r="M613" s="159" t="s">
        <v>1</v>
      </c>
      <c r="N613" s="120" t="s">
        <v>38</v>
      </c>
      <c r="P613" s="160">
        <f>O613*H613</f>
        <v>0</v>
      </c>
      <c r="Q613" s="160">
        <v>0</v>
      </c>
      <c r="R613" s="160">
        <f>Q613*H613</f>
        <v>0</v>
      </c>
      <c r="S613" s="160">
        <v>0</v>
      </c>
      <c r="T613" s="161">
        <f>S613*H613</f>
        <v>0</v>
      </c>
      <c r="W613" s="245"/>
      <c r="AR613" s="162" t="s">
        <v>302</v>
      </c>
      <c r="AT613" s="162" t="s">
        <v>164</v>
      </c>
      <c r="AU613" s="162" t="s">
        <v>81</v>
      </c>
      <c r="AY613" s="17" t="s">
        <v>162</v>
      </c>
      <c r="BE613" s="163">
        <f>IF(N613="základná",J613,0)</f>
        <v>0</v>
      </c>
      <c r="BF613" s="163">
        <f>IF(N613="znížená",J613,0)</f>
        <v>0</v>
      </c>
      <c r="BG613" s="163">
        <f>IF(N613="zákl. prenesená",J613,0)</f>
        <v>0</v>
      </c>
      <c r="BH613" s="163">
        <f>IF(N613="zníž. prenesená",J613,0)</f>
        <v>0</v>
      </c>
      <c r="BI613" s="163">
        <f>IF(N613="nulová",J613,0)</f>
        <v>0</v>
      </c>
      <c r="BJ613" s="17" t="s">
        <v>81</v>
      </c>
      <c r="BK613" s="163">
        <f>ROUND(I613*H613,2)</f>
        <v>0</v>
      </c>
      <c r="BL613" s="17" t="s">
        <v>302</v>
      </c>
      <c r="BM613" s="162" t="s">
        <v>1776</v>
      </c>
    </row>
    <row r="614" spans="2:65" s="1" customFormat="1" ht="24.2" customHeight="1" x14ac:dyDescent="0.2">
      <c r="B614" s="121"/>
      <c r="C614" s="151" t="s">
        <v>1348</v>
      </c>
      <c r="D614" s="151" t="s">
        <v>164</v>
      </c>
      <c r="E614" s="152" t="s">
        <v>617</v>
      </c>
      <c r="F614" s="153" t="s">
        <v>618</v>
      </c>
      <c r="G614" s="154" t="s">
        <v>464</v>
      </c>
      <c r="H614" s="203"/>
      <c r="I614" s="156"/>
      <c r="J614" s="157">
        <f>ROUND(I614*H614,2)</f>
        <v>0</v>
      </c>
      <c r="K614" s="158"/>
      <c r="L614" s="32"/>
      <c r="M614" s="159" t="s">
        <v>1</v>
      </c>
      <c r="N614" s="120" t="s">
        <v>38</v>
      </c>
      <c r="P614" s="160">
        <f>O614*H614</f>
        <v>0</v>
      </c>
      <c r="Q614" s="160">
        <v>0</v>
      </c>
      <c r="R614" s="160">
        <f>Q614*H614</f>
        <v>0</v>
      </c>
      <c r="S614" s="160">
        <v>0</v>
      </c>
      <c r="T614" s="161">
        <f>S614*H614</f>
        <v>0</v>
      </c>
      <c r="W614" s="245"/>
      <c r="AR614" s="162" t="s">
        <v>302</v>
      </c>
      <c r="AT614" s="162" t="s">
        <v>164</v>
      </c>
      <c r="AU614" s="162" t="s">
        <v>81</v>
      </c>
      <c r="AY614" s="17" t="s">
        <v>162</v>
      </c>
      <c r="BE614" s="163">
        <f>IF(N614="základná",J614,0)</f>
        <v>0</v>
      </c>
      <c r="BF614" s="163">
        <f>IF(N614="znížená",J614,0)</f>
        <v>0</v>
      </c>
      <c r="BG614" s="163">
        <f>IF(N614="zákl. prenesená",J614,0)</f>
        <v>0</v>
      </c>
      <c r="BH614" s="163">
        <f>IF(N614="zníž. prenesená",J614,0)</f>
        <v>0</v>
      </c>
      <c r="BI614" s="163">
        <f>IF(N614="nulová",J614,0)</f>
        <v>0</v>
      </c>
      <c r="BJ614" s="17" t="s">
        <v>81</v>
      </c>
      <c r="BK614" s="163">
        <f>ROUND(I614*H614,2)</f>
        <v>0</v>
      </c>
      <c r="BL614" s="17" t="s">
        <v>302</v>
      </c>
      <c r="BM614" s="162" t="s">
        <v>1777</v>
      </c>
    </row>
    <row r="615" spans="2:65" s="11" customFormat="1" ht="22.9" customHeight="1" x14ac:dyDescent="0.2">
      <c r="B615" s="139"/>
      <c r="D615" s="140" t="s">
        <v>71</v>
      </c>
      <c r="E615" s="149" t="s">
        <v>620</v>
      </c>
      <c r="F615" s="149" t="s">
        <v>621</v>
      </c>
      <c r="I615" s="142"/>
      <c r="J615" s="150">
        <f>BK615</f>
        <v>0</v>
      </c>
      <c r="L615" s="139"/>
      <c r="M615" s="144"/>
      <c r="P615" s="145">
        <f>SUM(P616:P639)</f>
        <v>0</v>
      </c>
      <c r="R615" s="145">
        <f>SUM(R616:R639)</f>
        <v>1.0326599999999998E-2</v>
      </c>
      <c r="T615" s="146">
        <f>SUM(T616:T639)</f>
        <v>0</v>
      </c>
      <c r="W615" s="238"/>
      <c r="AR615" s="140" t="s">
        <v>81</v>
      </c>
      <c r="AT615" s="147" t="s">
        <v>71</v>
      </c>
      <c r="AU615" s="147" t="s">
        <v>77</v>
      </c>
      <c r="AY615" s="140" t="s">
        <v>162</v>
      </c>
      <c r="BK615" s="148">
        <f>SUM(BK616:BK639)</f>
        <v>0</v>
      </c>
    </row>
    <row r="616" spans="2:65" s="1" customFormat="1" ht="24.2" customHeight="1" x14ac:dyDescent="0.2">
      <c r="B616" s="121"/>
      <c r="C616" s="151" t="s">
        <v>572</v>
      </c>
      <c r="D616" s="151" t="s">
        <v>164</v>
      </c>
      <c r="E616" s="152" t="s">
        <v>623</v>
      </c>
      <c r="F616" s="153" t="s">
        <v>624</v>
      </c>
      <c r="G616" s="154" t="s">
        <v>167</v>
      </c>
      <c r="H616" s="155">
        <v>8.4329999999999998</v>
      </c>
      <c r="I616" s="156"/>
      <c r="J616" s="157">
        <f>ROUND(I616*H616,2)</f>
        <v>0</v>
      </c>
      <c r="K616" s="158"/>
      <c r="L616" s="32"/>
      <c r="M616" s="159" t="s">
        <v>1</v>
      </c>
      <c r="N616" s="120" t="s">
        <v>38</v>
      </c>
      <c r="P616" s="160">
        <f>O616*H616</f>
        <v>0</v>
      </c>
      <c r="Q616" s="160">
        <v>1E-4</v>
      </c>
      <c r="R616" s="160">
        <f>Q616*H616</f>
        <v>8.4330000000000006E-4</v>
      </c>
      <c r="S616" s="160">
        <v>0</v>
      </c>
      <c r="T616" s="161">
        <f>S616*H616</f>
        <v>0</v>
      </c>
      <c r="W616" s="245"/>
      <c r="AR616" s="162" t="s">
        <v>302</v>
      </c>
      <c r="AT616" s="162" t="s">
        <v>164</v>
      </c>
      <c r="AU616" s="162" t="s">
        <v>81</v>
      </c>
      <c r="AY616" s="17" t="s">
        <v>162</v>
      </c>
      <c r="BE616" s="163">
        <f>IF(N616="základná",J616,0)</f>
        <v>0</v>
      </c>
      <c r="BF616" s="163">
        <f>IF(N616="znížená",J616,0)</f>
        <v>0</v>
      </c>
      <c r="BG616" s="163">
        <f>IF(N616="zákl. prenesená",J616,0)</f>
        <v>0</v>
      </c>
      <c r="BH616" s="163">
        <f>IF(N616="zníž. prenesená",J616,0)</f>
        <v>0</v>
      </c>
      <c r="BI616" s="163">
        <f>IF(N616="nulová",J616,0)</f>
        <v>0</v>
      </c>
      <c r="BJ616" s="17" t="s">
        <v>81</v>
      </c>
      <c r="BK616" s="163">
        <f>ROUND(I616*H616,2)</f>
        <v>0</v>
      </c>
      <c r="BL616" s="17" t="s">
        <v>302</v>
      </c>
      <c r="BM616" s="162" t="s">
        <v>1778</v>
      </c>
    </row>
    <row r="617" spans="2:65" s="1" customFormat="1" ht="24.2" customHeight="1" x14ac:dyDescent="0.2">
      <c r="B617" s="121"/>
      <c r="C617" s="151" t="s">
        <v>1359</v>
      </c>
      <c r="D617" s="151" t="s">
        <v>164</v>
      </c>
      <c r="E617" s="152" t="s">
        <v>627</v>
      </c>
      <c r="F617" s="153" t="s">
        <v>628</v>
      </c>
      <c r="G617" s="154" t="s">
        <v>167</v>
      </c>
      <c r="H617" s="155">
        <v>57.6</v>
      </c>
      <c r="I617" s="156"/>
      <c r="J617" s="157">
        <f>ROUND(I617*H617,2)</f>
        <v>0</v>
      </c>
      <c r="K617" s="158"/>
      <c r="L617" s="32"/>
      <c r="M617" s="159" t="s">
        <v>1</v>
      </c>
      <c r="N617" s="120" t="s">
        <v>38</v>
      </c>
      <c r="P617" s="160">
        <f>O617*H617</f>
        <v>0</v>
      </c>
      <c r="Q617" s="160">
        <v>1.4999999999999996E-4</v>
      </c>
      <c r="R617" s="160">
        <f>Q617*H617</f>
        <v>8.6399999999999984E-3</v>
      </c>
      <c r="S617" s="160">
        <v>0</v>
      </c>
      <c r="T617" s="161">
        <f>S617*H617</f>
        <v>0</v>
      </c>
      <c r="W617" s="245"/>
      <c r="AR617" s="162" t="s">
        <v>674</v>
      </c>
      <c r="AT617" s="162" t="s">
        <v>164</v>
      </c>
      <c r="AU617" s="162" t="s">
        <v>81</v>
      </c>
      <c r="AY617" s="17" t="s">
        <v>162</v>
      </c>
      <c r="BE617" s="163">
        <f>IF(N617="základná",J617,0)</f>
        <v>0</v>
      </c>
      <c r="BF617" s="163">
        <f>IF(N617="znížená",J617,0)</f>
        <v>0</v>
      </c>
      <c r="BG617" s="163">
        <f>IF(N617="zákl. prenesená",J617,0)</f>
        <v>0</v>
      </c>
      <c r="BH617" s="163">
        <f>IF(N617="zníž. prenesená",J617,0)</f>
        <v>0</v>
      </c>
      <c r="BI617" s="163">
        <f>IF(N617="nulová",J617,0)</f>
        <v>0</v>
      </c>
      <c r="BJ617" s="17" t="s">
        <v>81</v>
      </c>
      <c r="BK617" s="163">
        <f>ROUND(I617*H617,2)</f>
        <v>0</v>
      </c>
      <c r="BL617" s="17" t="s">
        <v>674</v>
      </c>
      <c r="BM617" s="162" t="s">
        <v>1779</v>
      </c>
    </row>
    <row r="618" spans="2:65" s="12" customFormat="1" x14ac:dyDescent="0.2">
      <c r="B618" s="164"/>
      <c r="D618" s="165" t="s">
        <v>169</v>
      </c>
      <c r="E618" s="166" t="s">
        <v>1</v>
      </c>
      <c r="F618" s="167" t="s">
        <v>630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1549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3" customFormat="1" x14ac:dyDescent="0.2">
      <c r="B620" s="171"/>
      <c r="D620" s="165" t="s">
        <v>169</v>
      </c>
      <c r="E620" s="172" t="s">
        <v>1</v>
      </c>
      <c r="F620" s="173" t="s">
        <v>1780</v>
      </c>
      <c r="H620" s="174">
        <v>14.4</v>
      </c>
      <c r="I620" s="175"/>
      <c r="L620" s="171"/>
      <c r="M620" s="176"/>
      <c r="T620" s="177"/>
      <c r="W620" s="240"/>
      <c r="AT620" s="172" t="s">
        <v>169</v>
      </c>
      <c r="AU620" s="172" t="s">
        <v>81</v>
      </c>
      <c r="AV620" s="13" t="s">
        <v>81</v>
      </c>
      <c r="AW620" s="13" t="s">
        <v>29</v>
      </c>
      <c r="AX620" s="13" t="s">
        <v>72</v>
      </c>
      <c r="AY620" s="172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1551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3" customFormat="1" x14ac:dyDescent="0.2">
      <c r="B622" s="171"/>
      <c r="D622" s="165" t="s">
        <v>169</v>
      </c>
      <c r="E622" s="172" t="s">
        <v>1</v>
      </c>
      <c r="F622" s="173" t="s">
        <v>1781</v>
      </c>
      <c r="H622" s="174">
        <v>10.8</v>
      </c>
      <c r="I622" s="175"/>
      <c r="L622" s="171"/>
      <c r="M622" s="176"/>
      <c r="T622" s="177"/>
      <c r="W622" s="240"/>
      <c r="AT622" s="172" t="s">
        <v>169</v>
      </c>
      <c r="AU622" s="172" t="s">
        <v>81</v>
      </c>
      <c r="AV622" s="13" t="s">
        <v>81</v>
      </c>
      <c r="AW622" s="13" t="s">
        <v>29</v>
      </c>
      <c r="AX622" s="13" t="s">
        <v>72</v>
      </c>
      <c r="AY622" s="172" t="s">
        <v>162</v>
      </c>
    </row>
    <row r="623" spans="2:65" s="12" customFormat="1" x14ac:dyDescent="0.2">
      <c r="B623" s="164"/>
      <c r="D623" s="165" t="s">
        <v>169</v>
      </c>
      <c r="E623" s="166" t="s">
        <v>1</v>
      </c>
      <c r="F623" s="167" t="s">
        <v>1553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3" customFormat="1" x14ac:dyDescent="0.2">
      <c r="B624" s="171"/>
      <c r="D624" s="165" t="s">
        <v>169</v>
      </c>
      <c r="E624" s="172" t="s">
        <v>1</v>
      </c>
      <c r="F624" s="173" t="s">
        <v>1525</v>
      </c>
      <c r="H624" s="174">
        <v>10.8</v>
      </c>
      <c r="I624" s="175"/>
      <c r="L624" s="171"/>
      <c r="M624" s="176"/>
      <c r="T624" s="177"/>
      <c r="W624" s="240"/>
      <c r="AT624" s="172" t="s">
        <v>169</v>
      </c>
      <c r="AU624" s="172" t="s">
        <v>81</v>
      </c>
      <c r="AV624" s="13" t="s">
        <v>81</v>
      </c>
      <c r="AW624" s="13" t="s">
        <v>29</v>
      </c>
      <c r="AX624" s="13" t="s">
        <v>72</v>
      </c>
      <c r="AY624" s="172" t="s">
        <v>162</v>
      </c>
    </row>
    <row r="625" spans="2:65" s="12" customFormat="1" x14ac:dyDescent="0.2">
      <c r="B625" s="164"/>
      <c r="D625" s="165" t="s">
        <v>169</v>
      </c>
      <c r="E625" s="166" t="s">
        <v>1</v>
      </c>
      <c r="F625" s="167" t="s">
        <v>1554</v>
      </c>
      <c r="H625" s="166" t="s">
        <v>1</v>
      </c>
      <c r="I625" s="168"/>
      <c r="L625" s="164"/>
      <c r="M625" s="169"/>
      <c r="T625" s="170"/>
      <c r="W625" s="239"/>
      <c r="AT625" s="166" t="s">
        <v>169</v>
      </c>
      <c r="AU625" s="166" t="s">
        <v>81</v>
      </c>
      <c r="AV625" s="12" t="s">
        <v>77</v>
      </c>
      <c r="AW625" s="12" t="s">
        <v>29</v>
      </c>
      <c r="AX625" s="12" t="s">
        <v>72</v>
      </c>
      <c r="AY625" s="166" t="s">
        <v>162</v>
      </c>
    </row>
    <row r="626" spans="2:65" s="13" customFormat="1" x14ac:dyDescent="0.2">
      <c r="B626" s="171"/>
      <c r="D626" s="165" t="s">
        <v>169</v>
      </c>
      <c r="E626" s="172" t="s">
        <v>1</v>
      </c>
      <c r="F626" s="173" t="s">
        <v>1782</v>
      </c>
      <c r="H626" s="174">
        <v>21.6</v>
      </c>
      <c r="I626" s="175"/>
      <c r="L626" s="171"/>
      <c r="M626" s="176"/>
      <c r="T626" s="177"/>
      <c r="W626" s="240"/>
      <c r="AT626" s="172" t="s">
        <v>169</v>
      </c>
      <c r="AU626" s="172" t="s">
        <v>81</v>
      </c>
      <c r="AV626" s="13" t="s">
        <v>81</v>
      </c>
      <c r="AW626" s="13" t="s">
        <v>29</v>
      </c>
      <c r="AX626" s="13" t="s">
        <v>72</v>
      </c>
      <c r="AY626" s="172" t="s">
        <v>162</v>
      </c>
    </row>
    <row r="627" spans="2:65" s="14" customFormat="1" x14ac:dyDescent="0.2">
      <c r="B627" s="178"/>
      <c r="D627" s="165" t="s">
        <v>169</v>
      </c>
      <c r="E627" s="179" t="s">
        <v>1</v>
      </c>
      <c r="F627" s="180" t="s">
        <v>174</v>
      </c>
      <c r="H627" s="181">
        <v>57.6</v>
      </c>
      <c r="I627" s="182"/>
      <c r="L627" s="178"/>
      <c r="M627" s="183"/>
      <c r="T627" s="184"/>
      <c r="W627" s="248"/>
      <c r="AT627" s="179" t="s">
        <v>169</v>
      </c>
      <c r="AU627" s="179" t="s">
        <v>81</v>
      </c>
      <c r="AV627" s="14" t="s">
        <v>87</v>
      </c>
      <c r="AW627" s="14" t="s">
        <v>29</v>
      </c>
      <c r="AX627" s="14" t="s">
        <v>77</v>
      </c>
      <c r="AY627" s="179" t="s">
        <v>162</v>
      </c>
    </row>
    <row r="628" spans="2:65" s="1" customFormat="1" ht="24.2" customHeight="1" x14ac:dyDescent="0.2">
      <c r="B628" s="121"/>
      <c r="C628" s="151" t="s">
        <v>1365</v>
      </c>
      <c r="D628" s="151" t="s">
        <v>164</v>
      </c>
      <c r="E628" s="152" t="s">
        <v>634</v>
      </c>
      <c r="F628" s="153" t="s">
        <v>635</v>
      </c>
      <c r="G628" s="154" t="s">
        <v>167</v>
      </c>
      <c r="H628" s="155">
        <v>8.4329999999999998</v>
      </c>
      <c r="I628" s="156"/>
      <c r="J628" s="157">
        <f>ROUND(I628*H628,2)</f>
        <v>0</v>
      </c>
      <c r="K628" s="158"/>
      <c r="L628" s="32"/>
      <c r="M628" s="159" t="s">
        <v>1</v>
      </c>
      <c r="N628" s="120" t="s">
        <v>38</v>
      </c>
      <c r="P628" s="160">
        <f>O628*H628</f>
        <v>0</v>
      </c>
      <c r="Q628" s="160">
        <v>1E-4</v>
      </c>
      <c r="R628" s="160">
        <f>Q628*H628</f>
        <v>8.4330000000000006E-4</v>
      </c>
      <c r="S628" s="160">
        <v>0</v>
      </c>
      <c r="T628" s="161">
        <f>S628*H628</f>
        <v>0</v>
      </c>
      <c r="W628" s="262"/>
      <c r="AR628" s="162" t="s">
        <v>302</v>
      </c>
      <c r="AT628" s="162" t="s">
        <v>164</v>
      </c>
      <c r="AU628" s="162" t="s">
        <v>81</v>
      </c>
      <c r="AY628" s="17" t="s">
        <v>162</v>
      </c>
      <c r="BE628" s="163">
        <f>IF(N628="základná",J628,0)</f>
        <v>0</v>
      </c>
      <c r="BF628" s="163">
        <f>IF(N628="znížená",J628,0)</f>
        <v>0</v>
      </c>
      <c r="BG628" s="163">
        <f>IF(N628="zákl. prenesená",J628,0)</f>
        <v>0</v>
      </c>
      <c r="BH628" s="163">
        <f>IF(N628="zníž. prenesená",J628,0)</f>
        <v>0</v>
      </c>
      <c r="BI628" s="163">
        <f>IF(N628="nulová",J628,0)</f>
        <v>0</v>
      </c>
      <c r="BJ628" s="17" t="s">
        <v>81</v>
      </c>
      <c r="BK628" s="163">
        <f>ROUND(I628*H628,2)</f>
        <v>0</v>
      </c>
      <c r="BL628" s="17" t="s">
        <v>302</v>
      </c>
      <c r="BM628" s="162" t="s">
        <v>1783</v>
      </c>
    </row>
    <row r="629" spans="2:65" s="12" customFormat="1" x14ac:dyDescent="0.2">
      <c r="B629" s="164"/>
      <c r="D629" s="165" t="s">
        <v>169</v>
      </c>
      <c r="E629" s="166" t="s">
        <v>1</v>
      </c>
      <c r="F629" s="167" t="s">
        <v>637</v>
      </c>
      <c r="H629" s="166" t="s">
        <v>1</v>
      </c>
      <c r="I629" s="168"/>
      <c r="L629" s="164"/>
      <c r="M629" s="169"/>
      <c r="T629" s="170"/>
      <c r="W629" s="239"/>
      <c r="AT629" s="166" t="s">
        <v>169</v>
      </c>
      <c r="AU629" s="166" t="s">
        <v>81</v>
      </c>
      <c r="AV629" s="12" t="s">
        <v>77</v>
      </c>
      <c r="AW629" s="12" t="s">
        <v>29</v>
      </c>
      <c r="AX629" s="12" t="s">
        <v>72</v>
      </c>
      <c r="AY629" s="166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1549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3" customFormat="1" x14ac:dyDescent="0.2">
      <c r="B631" s="171"/>
      <c r="D631" s="165" t="s">
        <v>169</v>
      </c>
      <c r="E631" s="172" t="s">
        <v>1</v>
      </c>
      <c r="F631" s="173" t="s">
        <v>1561</v>
      </c>
      <c r="H631" s="174">
        <v>0.999</v>
      </c>
      <c r="I631" s="175"/>
      <c r="L631" s="171"/>
      <c r="M631" s="176"/>
      <c r="T631" s="177"/>
      <c r="W631" s="240"/>
      <c r="AT631" s="172" t="s">
        <v>169</v>
      </c>
      <c r="AU631" s="172" t="s">
        <v>81</v>
      </c>
      <c r="AV631" s="13" t="s">
        <v>81</v>
      </c>
      <c r="AW631" s="13" t="s">
        <v>29</v>
      </c>
      <c r="AX631" s="13" t="s">
        <v>72</v>
      </c>
      <c r="AY631" s="172" t="s">
        <v>162</v>
      </c>
    </row>
    <row r="632" spans="2:65" s="12" customFormat="1" x14ac:dyDescent="0.2">
      <c r="B632" s="164"/>
      <c r="D632" s="165" t="s">
        <v>169</v>
      </c>
      <c r="E632" s="166" t="s">
        <v>1</v>
      </c>
      <c r="F632" s="167" t="s">
        <v>1551</v>
      </c>
      <c r="H632" s="166" t="s">
        <v>1</v>
      </c>
      <c r="I632" s="168"/>
      <c r="L632" s="164"/>
      <c r="M632" s="169"/>
      <c r="T632" s="170"/>
      <c r="W632" s="239"/>
      <c r="AT632" s="166" t="s">
        <v>169</v>
      </c>
      <c r="AU632" s="166" t="s">
        <v>81</v>
      </c>
      <c r="AV632" s="12" t="s">
        <v>77</v>
      </c>
      <c r="AW632" s="12" t="s">
        <v>29</v>
      </c>
      <c r="AX632" s="12" t="s">
        <v>72</v>
      </c>
      <c r="AY632" s="166" t="s">
        <v>162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1562</v>
      </c>
      <c r="H633" s="174">
        <v>2.952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72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1553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3" customFormat="1" x14ac:dyDescent="0.2">
      <c r="B635" s="171"/>
      <c r="D635" s="165" t="s">
        <v>169</v>
      </c>
      <c r="E635" s="172" t="s">
        <v>1</v>
      </c>
      <c r="F635" s="173" t="s">
        <v>1563</v>
      </c>
      <c r="H635" s="174">
        <v>2.214</v>
      </c>
      <c r="I635" s="175"/>
      <c r="L635" s="171"/>
      <c r="M635" s="176"/>
      <c r="T635" s="177"/>
      <c r="W635" s="240"/>
      <c r="AT635" s="172" t="s">
        <v>169</v>
      </c>
      <c r="AU635" s="172" t="s">
        <v>81</v>
      </c>
      <c r="AV635" s="13" t="s">
        <v>81</v>
      </c>
      <c r="AW635" s="13" t="s">
        <v>29</v>
      </c>
      <c r="AX635" s="13" t="s">
        <v>72</v>
      </c>
      <c r="AY635" s="172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1554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3" customFormat="1" x14ac:dyDescent="0.2">
      <c r="B637" s="171"/>
      <c r="D637" s="165" t="s">
        <v>169</v>
      </c>
      <c r="E637" s="172" t="s">
        <v>1</v>
      </c>
      <c r="F637" s="173" t="s">
        <v>1564</v>
      </c>
      <c r="H637" s="174">
        <v>2.2679999999999998</v>
      </c>
      <c r="I637" s="175"/>
      <c r="L637" s="171"/>
      <c r="M637" s="176"/>
      <c r="T637" s="177"/>
      <c r="W637" s="240"/>
      <c r="AT637" s="172" t="s">
        <v>169</v>
      </c>
      <c r="AU637" s="172" t="s">
        <v>81</v>
      </c>
      <c r="AV637" s="13" t="s">
        <v>81</v>
      </c>
      <c r="AW637" s="13" t="s">
        <v>29</v>
      </c>
      <c r="AX637" s="13" t="s">
        <v>72</v>
      </c>
      <c r="AY637" s="172" t="s">
        <v>162</v>
      </c>
    </row>
    <row r="638" spans="2:65" s="14" customFormat="1" x14ac:dyDescent="0.2">
      <c r="B638" s="178"/>
      <c r="D638" s="165" t="s">
        <v>169</v>
      </c>
      <c r="E638" s="179" t="s">
        <v>1</v>
      </c>
      <c r="F638" s="180" t="s">
        <v>174</v>
      </c>
      <c r="H638" s="181">
        <v>8.4329999999999998</v>
      </c>
      <c r="I638" s="182"/>
      <c r="L638" s="178"/>
      <c r="M638" s="183"/>
      <c r="T638" s="184"/>
      <c r="W638" s="242"/>
      <c r="AT638" s="179" t="s">
        <v>169</v>
      </c>
      <c r="AU638" s="179" t="s">
        <v>81</v>
      </c>
      <c r="AV638" s="14" t="s">
        <v>87</v>
      </c>
      <c r="AW638" s="14" t="s">
        <v>29</v>
      </c>
      <c r="AX638" s="14" t="s">
        <v>77</v>
      </c>
      <c r="AY638" s="179" t="s">
        <v>162</v>
      </c>
    </row>
    <row r="639" spans="2:65" s="12" customFormat="1" ht="22.5" x14ac:dyDescent="0.2">
      <c r="B639" s="164"/>
      <c r="D639" s="165" t="s">
        <v>169</v>
      </c>
      <c r="E639" s="166" t="s">
        <v>1</v>
      </c>
      <c r="F639" s="167" t="s">
        <v>638</v>
      </c>
      <c r="H639" s="166" t="s">
        <v>1</v>
      </c>
      <c r="I639" s="168"/>
      <c r="L639" s="164"/>
      <c r="M639" s="169"/>
      <c r="T639" s="170"/>
      <c r="W639" s="239"/>
      <c r="AT639" s="166" t="s">
        <v>169</v>
      </c>
      <c r="AU639" s="166" t="s">
        <v>81</v>
      </c>
      <c r="AV639" s="12" t="s">
        <v>77</v>
      </c>
      <c r="AW639" s="12" t="s">
        <v>29</v>
      </c>
      <c r="AX639" s="12" t="s">
        <v>72</v>
      </c>
      <c r="AY639" s="166" t="s">
        <v>162</v>
      </c>
    </row>
    <row r="640" spans="2:65" s="11" customFormat="1" ht="25.9" customHeight="1" x14ac:dyDescent="0.2">
      <c r="B640" s="139"/>
      <c r="D640" s="140" t="s">
        <v>71</v>
      </c>
      <c r="E640" s="141" t="s">
        <v>438</v>
      </c>
      <c r="F640" s="141" t="s">
        <v>639</v>
      </c>
      <c r="I640" s="142"/>
      <c r="J640" s="143">
        <f>BK640</f>
        <v>0</v>
      </c>
      <c r="L640" s="139"/>
      <c r="M640" s="144"/>
      <c r="P640" s="145">
        <f>P641</f>
        <v>0</v>
      </c>
      <c r="R640" s="145">
        <f>R641</f>
        <v>0</v>
      </c>
      <c r="T640" s="146">
        <f>T641</f>
        <v>0</v>
      </c>
      <c r="W640" s="238"/>
      <c r="AR640" s="140" t="s">
        <v>84</v>
      </c>
      <c r="AT640" s="147" t="s">
        <v>71</v>
      </c>
      <c r="AU640" s="147" t="s">
        <v>72</v>
      </c>
      <c r="AY640" s="140" t="s">
        <v>162</v>
      </c>
      <c r="BK640" s="148">
        <f>BK641</f>
        <v>0</v>
      </c>
    </row>
    <row r="641" spans="2:65" s="11" customFormat="1" ht="22.9" customHeight="1" x14ac:dyDescent="0.2">
      <c r="B641" s="139"/>
      <c r="D641" s="140" t="s">
        <v>71</v>
      </c>
      <c r="E641" s="149" t="s">
        <v>640</v>
      </c>
      <c r="F641" s="149" t="s">
        <v>641</v>
      </c>
      <c r="I641" s="142"/>
      <c r="J641" s="150">
        <f>BK641</f>
        <v>0</v>
      </c>
      <c r="L641" s="139"/>
      <c r="M641" s="144"/>
      <c r="P641" s="145">
        <f>SUM(P642:P670)</f>
        <v>0</v>
      </c>
      <c r="R641" s="145">
        <f>SUM(R642:R670)</f>
        <v>0</v>
      </c>
      <c r="T641" s="146">
        <f>SUM(T642:T670)</f>
        <v>0</v>
      </c>
      <c r="W641" s="238"/>
      <c r="AR641" s="140" t="s">
        <v>84</v>
      </c>
      <c r="AT641" s="147" t="s">
        <v>71</v>
      </c>
      <c r="AU641" s="147" t="s">
        <v>77</v>
      </c>
      <c r="AY641" s="140" t="s">
        <v>162</v>
      </c>
      <c r="BK641" s="148">
        <f>SUM(BK642:BK670)</f>
        <v>0</v>
      </c>
    </row>
    <row r="642" spans="2:65" s="1" customFormat="1" ht="49.15" customHeight="1" x14ac:dyDescent="0.2">
      <c r="B642" s="121"/>
      <c r="C642" s="151" t="s">
        <v>1369</v>
      </c>
      <c r="D642" s="151" t="s">
        <v>164</v>
      </c>
      <c r="E642" s="152" t="s">
        <v>643</v>
      </c>
      <c r="F642" s="153" t="s">
        <v>1784</v>
      </c>
      <c r="G642" s="154" t="s">
        <v>340</v>
      </c>
      <c r="H642" s="155">
        <v>4</v>
      </c>
      <c r="I642" s="156"/>
      <c r="J642" s="157">
        <f>ROUND(I642*H642,2)</f>
        <v>0</v>
      </c>
      <c r="K642" s="158"/>
      <c r="L642" s="32"/>
      <c r="M642" s="159" t="s">
        <v>1</v>
      </c>
      <c r="N642" s="120" t="s">
        <v>38</v>
      </c>
      <c r="P642" s="160">
        <f>O642*H642</f>
        <v>0</v>
      </c>
      <c r="Q642" s="160">
        <v>0</v>
      </c>
      <c r="R642" s="160">
        <f>Q642*H642</f>
        <v>0</v>
      </c>
      <c r="S642" s="160">
        <v>0</v>
      </c>
      <c r="T642" s="161">
        <f>S642*H642</f>
        <v>0</v>
      </c>
      <c r="W642" s="266"/>
      <c r="AR642" s="162" t="s">
        <v>568</v>
      </c>
      <c r="AT642" s="162" t="s">
        <v>164</v>
      </c>
      <c r="AU642" s="162" t="s">
        <v>81</v>
      </c>
      <c r="AY642" s="17" t="s">
        <v>162</v>
      </c>
      <c r="BE642" s="163">
        <f>IF(N642="základná",J642,0)</f>
        <v>0</v>
      </c>
      <c r="BF642" s="163">
        <f>IF(N642="znížená",J642,0)</f>
        <v>0</v>
      </c>
      <c r="BG642" s="163">
        <f>IF(N642="zákl. prenesená",J642,0)</f>
        <v>0</v>
      </c>
      <c r="BH642" s="163">
        <f>IF(N642="zníž. prenesená",J642,0)</f>
        <v>0</v>
      </c>
      <c r="BI642" s="163">
        <f>IF(N642="nulová",J642,0)</f>
        <v>0</v>
      </c>
      <c r="BJ642" s="17" t="s">
        <v>81</v>
      </c>
      <c r="BK642" s="163">
        <f>ROUND(I642*H642,2)</f>
        <v>0</v>
      </c>
      <c r="BL642" s="17" t="s">
        <v>568</v>
      </c>
      <c r="BM642" s="162" t="s">
        <v>1785</v>
      </c>
    </row>
    <row r="643" spans="2:65" s="13" customFormat="1" x14ac:dyDescent="0.2">
      <c r="B643" s="171"/>
      <c r="D643" s="165" t="s">
        <v>169</v>
      </c>
      <c r="E643" s="172" t="s">
        <v>1</v>
      </c>
      <c r="F643" s="173" t="s">
        <v>87</v>
      </c>
      <c r="H643" s="174">
        <v>4</v>
      </c>
      <c r="I643" s="175"/>
      <c r="L643" s="171"/>
      <c r="M643" s="176"/>
      <c r="T643" s="177"/>
      <c r="W643" s="246"/>
      <c r="AT643" s="172" t="s">
        <v>169</v>
      </c>
      <c r="AU643" s="172" t="s">
        <v>81</v>
      </c>
      <c r="AV643" s="13" t="s">
        <v>81</v>
      </c>
      <c r="AW643" s="13" t="s">
        <v>29</v>
      </c>
      <c r="AX643" s="13" t="s">
        <v>77</v>
      </c>
      <c r="AY643" s="172" t="s">
        <v>162</v>
      </c>
    </row>
    <row r="644" spans="2:65" s="12" customFormat="1" x14ac:dyDescent="0.2">
      <c r="B644" s="164"/>
      <c r="D644" s="165" t="s">
        <v>169</v>
      </c>
      <c r="E644" s="166" t="s">
        <v>1</v>
      </c>
      <c r="F644" s="167" t="s">
        <v>646</v>
      </c>
      <c r="H644" s="166" t="s">
        <v>1</v>
      </c>
      <c r="I644" s="168"/>
      <c r="L644" s="164"/>
      <c r="M644" s="169"/>
      <c r="T644" s="170"/>
      <c r="W644" s="239"/>
      <c r="AT644" s="166" t="s">
        <v>169</v>
      </c>
      <c r="AU644" s="166" t="s">
        <v>81</v>
      </c>
      <c r="AV644" s="12" t="s">
        <v>77</v>
      </c>
      <c r="AW644" s="12" t="s">
        <v>29</v>
      </c>
      <c r="AX644" s="12" t="s">
        <v>72</v>
      </c>
      <c r="AY644" s="166" t="s">
        <v>162</v>
      </c>
    </row>
    <row r="645" spans="2:65" s="12" customFormat="1" x14ac:dyDescent="0.2">
      <c r="B645" s="164"/>
      <c r="D645" s="165" t="s">
        <v>169</v>
      </c>
      <c r="E645" s="166" t="s">
        <v>1</v>
      </c>
      <c r="F645" s="167" t="s">
        <v>647</v>
      </c>
      <c r="H645" s="166" t="s">
        <v>1</v>
      </c>
      <c r="I645" s="168"/>
      <c r="L645" s="164"/>
      <c r="M645" s="169"/>
      <c r="T645" s="170"/>
      <c r="W645" s="239"/>
      <c r="AT645" s="166" t="s">
        <v>169</v>
      </c>
      <c r="AU645" s="166" t="s">
        <v>81</v>
      </c>
      <c r="AV645" s="12" t="s">
        <v>77</v>
      </c>
      <c r="AW645" s="12" t="s">
        <v>29</v>
      </c>
      <c r="AX645" s="12" t="s">
        <v>72</v>
      </c>
      <c r="AY645" s="166" t="s">
        <v>162</v>
      </c>
    </row>
    <row r="646" spans="2:65" s="12" customFormat="1" ht="22.5" x14ac:dyDescent="0.2">
      <c r="B646" s="164"/>
      <c r="D646" s="165" t="s">
        <v>169</v>
      </c>
      <c r="E646" s="166" t="s">
        <v>1</v>
      </c>
      <c r="F646" s="167" t="s">
        <v>648</v>
      </c>
      <c r="H646" s="166" t="s">
        <v>1</v>
      </c>
      <c r="I646" s="168"/>
      <c r="L646" s="164"/>
      <c r="M646" s="169"/>
      <c r="T646" s="170"/>
      <c r="W646" s="239"/>
      <c r="AT646" s="166" t="s">
        <v>169</v>
      </c>
      <c r="AU646" s="166" t="s">
        <v>81</v>
      </c>
      <c r="AV646" s="12" t="s">
        <v>77</v>
      </c>
      <c r="AW646" s="12" t="s">
        <v>29</v>
      </c>
      <c r="AX646" s="12" t="s">
        <v>72</v>
      </c>
      <c r="AY646" s="166" t="s">
        <v>162</v>
      </c>
    </row>
    <row r="647" spans="2:65" s="12" customFormat="1" x14ac:dyDescent="0.2">
      <c r="B647" s="164"/>
      <c r="D647" s="165" t="s">
        <v>169</v>
      </c>
      <c r="E647" s="166" t="s">
        <v>1</v>
      </c>
      <c r="F647" s="167" t="s">
        <v>649</v>
      </c>
      <c r="H647" s="166" t="s">
        <v>1</v>
      </c>
      <c r="I647" s="168"/>
      <c r="L647" s="164"/>
      <c r="M647" s="169"/>
      <c r="T647" s="170"/>
      <c r="W647" s="239"/>
      <c r="AT647" s="166" t="s">
        <v>169</v>
      </c>
      <c r="AU647" s="166" t="s">
        <v>81</v>
      </c>
      <c r="AV647" s="12" t="s">
        <v>77</v>
      </c>
      <c r="AW647" s="12" t="s">
        <v>29</v>
      </c>
      <c r="AX647" s="12" t="s">
        <v>72</v>
      </c>
      <c r="AY647" s="166" t="s">
        <v>162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650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2" customFormat="1" ht="22.5" x14ac:dyDescent="0.2">
      <c r="B649" s="164"/>
      <c r="D649" s="165" t="s">
        <v>169</v>
      </c>
      <c r="E649" s="166" t="s">
        <v>1</v>
      </c>
      <c r="F649" s="167" t="s">
        <v>651</v>
      </c>
      <c r="H649" s="166" t="s">
        <v>1</v>
      </c>
      <c r="I649" s="168"/>
      <c r="L649" s="164"/>
      <c r="M649" s="169"/>
      <c r="T649" s="170"/>
      <c r="W649" s="239"/>
      <c r="AT649" s="166" t="s">
        <v>169</v>
      </c>
      <c r="AU649" s="166" t="s">
        <v>81</v>
      </c>
      <c r="AV649" s="12" t="s">
        <v>77</v>
      </c>
      <c r="AW649" s="12" t="s">
        <v>29</v>
      </c>
      <c r="AX649" s="12" t="s">
        <v>72</v>
      </c>
      <c r="AY649" s="166" t="s">
        <v>162</v>
      </c>
    </row>
    <row r="650" spans="2:65" s="12" customFormat="1" ht="22.5" x14ac:dyDescent="0.2">
      <c r="B650" s="164"/>
      <c r="D650" s="165" t="s">
        <v>169</v>
      </c>
      <c r="E650" s="166" t="s">
        <v>1</v>
      </c>
      <c r="F650" s="167" t="s">
        <v>652</v>
      </c>
      <c r="H650" s="166" t="s">
        <v>1</v>
      </c>
      <c r="I650" s="168"/>
      <c r="L650" s="164"/>
      <c r="M650" s="169"/>
      <c r="T650" s="170"/>
      <c r="W650" s="239"/>
      <c r="AT650" s="166" t="s">
        <v>169</v>
      </c>
      <c r="AU650" s="166" t="s">
        <v>81</v>
      </c>
      <c r="AV650" s="12" t="s">
        <v>77</v>
      </c>
      <c r="AW650" s="12" t="s">
        <v>29</v>
      </c>
      <c r="AX650" s="12" t="s">
        <v>72</v>
      </c>
      <c r="AY650" s="166" t="s">
        <v>162</v>
      </c>
    </row>
    <row r="651" spans="2:65" s="12" customFormat="1" x14ac:dyDescent="0.2">
      <c r="B651" s="164"/>
      <c r="D651" s="165" t="s">
        <v>169</v>
      </c>
      <c r="E651" s="166" t="s">
        <v>1</v>
      </c>
      <c r="F651" s="167" t="s">
        <v>653</v>
      </c>
      <c r="H651" s="166" t="s">
        <v>1</v>
      </c>
      <c r="I651" s="168"/>
      <c r="L651" s="164"/>
      <c r="M651" s="169"/>
      <c r="T651" s="170"/>
      <c r="W651" s="239"/>
      <c r="AT651" s="166" t="s">
        <v>169</v>
      </c>
      <c r="AU651" s="166" t="s">
        <v>81</v>
      </c>
      <c r="AV651" s="12" t="s">
        <v>77</v>
      </c>
      <c r="AW651" s="12" t="s">
        <v>29</v>
      </c>
      <c r="AX651" s="12" t="s">
        <v>72</v>
      </c>
      <c r="AY651" s="166" t="s">
        <v>162</v>
      </c>
    </row>
    <row r="652" spans="2:65" s="12" customFormat="1" x14ac:dyDescent="0.2">
      <c r="B652" s="164"/>
      <c r="D652" s="165" t="s">
        <v>169</v>
      </c>
      <c r="E652" s="166" t="s">
        <v>1</v>
      </c>
      <c r="F652" s="167" t="s">
        <v>654</v>
      </c>
      <c r="H652" s="166" t="s">
        <v>1</v>
      </c>
      <c r="I652" s="168"/>
      <c r="L652" s="164"/>
      <c r="M652" s="169"/>
      <c r="T652" s="170"/>
      <c r="W652" s="239"/>
      <c r="AT652" s="166" t="s">
        <v>169</v>
      </c>
      <c r="AU652" s="166" t="s">
        <v>81</v>
      </c>
      <c r="AV652" s="12" t="s">
        <v>77</v>
      </c>
      <c r="AW652" s="12" t="s">
        <v>29</v>
      </c>
      <c r="AX652" s="12" t="s">
        <v>72</v>
      </c>
      <c r="AY652" s="166" t="s">
        <v>162</v>
      </c>
    </row>
    <row r="653" spans="2:65" s="12" customFormat="1" x14ac:dyDescent="0.2">
      <c r="B653" s="164"/>
      <c r="D653" s="165" t="s">
        <v>169</v>
      </c>
      <c r="E653" s="166" t="s">
        <v>1</v>
      </c>
      <c r="F653" s="167" t="s">
        <v>655</v>
      </c>
      <c r="H653" s="166" t="s">
        <v>1</v>
      </c>
      <c r="I653" s="168"/>
      <c r="L653" s="164"/>
      <c r="M653" s="169"/>
      <c r="T653" s="170"/>
      <c r="W653" s="239"/>
      <c r="AT653" s="166" t="s">
        <v>169</v>
      </c>
      <c r="AU653" s="166" t="s">
        <v>81</v>
      </c>
      <c r="AV653" s="12" t="s">
        <v>77</v>
      </c>
      <c r="AW653" s="12" t="s">
        <v>29</v>
      </c>
      <c r="AX653" s="12" t="s">
        <v>72</v>
      </c>
      <c r="AY653" s="166" t="s">
        <v>162</v>
      </c>
    </row>
    <row r="654" spans="2:65" s="12" customFormat="1" ht="22.5" x14ac:dyDescent="0.2">
      <c r="B654" s="164"/>
      <c r="D654" s="165" t="s">
        <v>169</v>
      </c>
      <c r="E654" s="166" t="s">
        <v>1</v>
      </c>
      <c r="F654" s="167" t="s">
        <v>656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2" customFormat="1" x14ac:dyDescent="0.2">
      <c r="B655" s="164"/>
      <c r="D655" s="165" t="s">
        <v>169</v>
      </c>
      <c r="E655" s="166" t="s">
        <v>1</v>
      </c>
      <c r="F655" s="167" t="s">
        <v>657</v>
      </c>
      <c r="H655" s="166" t="s">
        <v>1</v>
      </c>
      <c r="I655" s="168"/>
      <c r="L655" s="164"/>
      <c r="M655" s="169"/>
      <c r="T655" s="170"/>
      <c r="W655" s="239"/>
      <c r="AT655" s="166" t="s">
        <v>169</v>
      </c>
      <c r="AU655" s="166" t="s">
        <v>81</v>
      </c>
      <c r="AV655" s="12" t="s">
        <v>77</v>
      </c>
      <c r="AW655" s="12" t="s">
        <v>29</v>
      </c>
      <c r="AX655" s="12" t="s">
        <v>72</v>
      </c>
      <c r="AY655" s="166" t="s">
        <v>162</v>
      </c>
    </row>
    <row r="656" spans="2:65" s="12" customFormat="1" x14ac:dyDescent="0.2">
      <c r="B656" s="164"/>
      <c r="D656" s="165" t="s">
        <v>169</v>
      </c>
      <c r="E656" s="166" t="s">
        <v>1</v>
      </c>
      <c r="F656" s="167" t="s">
        <v>658</v>
      </c>
      <c r="H656" s="166" t="s">
        <v>1</v>
      </c>
      <c r="I656" s="168"/>
      <c r="L656" s="164"/>
      <c r="M656" s="169"/>
      <c r="T656" s="170"/>
      <c r="W656" s="239"/>
      <c r="AT656" s="166" t="s">
        <v>169</v>
      </c>
      <c r="AU656" s="166" t="s">
        <v>81</v>
      </c>
      <c r="AV656" s="12" t="s">
        <v>77</v>
      </c>
      <c r="AW656" s="12" t="s">
        <v>29</v>
      </c>
      <c r="AX656" s="12" t="s">
        <v>72</v>
      </c>
      <c r="AY656" s="166" t="s">
        <v>162</v>
      </c>
    </row>
    <row r="657" spans="2:65" s="1" customFormat="1" ht="24.2" customHeight="1" x14ac:dyDescent="0.2">
      <c r="B657" s="121"/>
      <c r="C657" s="151" t="s">
        <v>1374</v>
      </c>
      <c r="D657" s="151" t="s">
        <v>164</v>
      </c>
      <c r="E657" s="152" t="s">
        <v>660</v>
      </c>
      <c r="F657" s="153" t="s">
        <v>661</v>
      </c>
      <c r="G657" s="154" t="s">
        <v>340</v>
      </c>
      <c r="H657" s="155">
        <v>4</v>
      </c>
      <c r="I657" s="156"/>
      <c r="J657" s="157">
        <f>ROUND(I657*H657,2)</f>
        <v>0</v>
      </c>
      <c r="K657" s="158"/>
      <c r="L657" s="32"/>
      <c r="M657" s="159" t="s">
        <v>1</v>
      </c>
      <c r="N657" s="120" t="s">
        <v>38</v>
      </c>
      <c r="P657" s="160">
        <f>O657*H657</f>
        <v>0</v>
      </c>
      <c r="Q657" s="160">
        <v>0</v>
      </c>
      <c r="R657" s="160">
        <f>Q657*H657</f>
        <v>0</v>
      </c>
      <c r="S657" s="160">
        <v>0</v>
      </c>
      <c r="T657" s="161">
        <f>S657*H657</f>
        <v>0</v>
      </c>
      <c r="W657" s="245"/>
      <c r="AR657" s="162" t="s">
        <v>568</v>
      </c>
      <c r="AT657" s="162" t="s">
        <v>164</v>
      </c>
      <c r="AU657" s="162" t="s">
        <v>81</v>
      </c>
      <c r="AY657" s="17" t="s">
        <v>162</v>
      </c>
      <c r="BE657" s="163">
        <f>IF(N657="základná",J657,0)</f>
        <v>0</v>
      </c>
      <c r="BF657" s="163">
        <f>IF(N657="znížená",J657,0)</f>
        <v>0</v>
      </c>
      <c r="BG657" s="163">
        <f>IF(N657="zákl. prenesená",J657,0)</f>
        <v>0</v>
      </c>
      <c r="BH657" s="163">
        <f>IF(N657="zníž. prenesená",J657,0)</f>
        <v>0</v>
      </c>
      <c r="BI657" s="163">
        <f>IF(N657="nulová",J657,0)</f>
        <v>0</v>
      </c>
      <c r="BJ657" s="17" t="s">
        <v>81</v>
      </c>
      <c r="BK657" s="163">
        <f>ROUND(I657*H657,2)</f>
        <v>0</v>
      </c>
      <c r="BL657" s="17" t="s">
        <v>568</v>
      </c>
      <c r="BM657" s="162" t="s">
        <v>1786</v>
      </c>
    </row>
    <row r="658" spans="2:65" s="1" customFormat="1" ht="33" customHeight="1" x14ac:dyDescent="0.2">
      <c r="B658" s="121"/>
      <c r="C658" s="151" t="s">
        <v>1378</v>
      </c>
      <c r="D658" s="151" t="s">
        <v>164</v>
      </c>
      <c r="E658" s="152" t="s">
        <v>664</v>
      </c>
      <c r="F658" s="153" t="s">
        <v>665</v>
      </c>
      <c r="G658" s="154" t="s">
        <v>177</v>
      </c>
      <c r="H658" s="155">
        <v>15</v>
      </c>
      <c r="I658" s="156"/>
      <c r="J658" s="157">
        <f>ROUND(I658*H658,2)</f>
        <v>0</v>
      </c>
      <c r="K658" s="158"/>
      <c r="L658" s="32"/>
      <c r="M658" s="159" t="s">
        <v>1</v>
      </c>
      <c r="N658" s="120" t="s">
        <v>38</v>
      </c>
      <c r="P658" s="160">
        <f>O658*H658</f>
        <v>0</v>
      </c>
      <c r="Q658" s="160">
        <v>0</v>
      </c>
      <c r="R658" s="160">
        <f>Q658*H658</f>
        <v>0</v>
      </c>
      <c r="S658" s="160">
        <v>0</v>
      </c>
      <c r="T658" s="161">
        <f>S658*H658</f>
        <v>0</v>
      </c>
      <c r="W658" s="245"/>
      <c r="AR658" s="162" t="s">
        <v>568</v>
      </c>
      <c r="AT658" s="162" t="s">
        <v>164</v>
      </c>
      <c r="AU658" s="162" t="s">
        <v>81</v>
      </c>
      <c r="AY658" s="17" t="s">
        <v>162</v>
      </c>
      <c r="BE658" s="163">
        <f>IF(N658="základná",J658,0)</f>
        <v>0</v>
      </c>
      <c r="BF658" s="163">
        <f>IF(N658="znížená",J658,0)</f>
        <v>0</v>
      </c>
      <c r="BG658" s="163">
        <f>IF(N658="zákl. prenesená",J658,0)</f>
        <v>0</v>
      </c>
      <c r="BH658" s="163">
        <f>IF(N658="zníž. prenesená",J658,0)</f>
        <v>0</v>
      </c>
      <c r="BI658" s="163">
        <f>IF(N658="nulová",J658,0)</f>
        <v>0</v>
      </c>
      <c r="BJ658" s="17" t="s">
        <v>81</v>
      </c>
      <c r="BK658" s="163">
        <f>ROUND(I658*H658,2)</f>
        <v>0</v>
      </c>
      <c r="BL658" s="17" t="s">
        <v>568</v>
      </c>
      <c r="BM658" s="162" t="s">
        <v>1787</v>
      </c>
    </row>
    <row r="659" spans="2:65" s="13" customFormat="1" x14ac:dyDescent="0.2">
      <c r="B659" s="171"/>
      <c r="D659" s="165" t="s">
        <v>169</v>
      </c>
      <c r="E659" s="172" t="s">
        <v>1</v>
      </c>
      <c r="F659" s="173" t="s">
        <v>294</v>
      </c>
      <c r="H659" s="174">
        <v>15</v>
      </c>
      <c r="I659" s="175"/>
      <c r="L659" s="171"/>
      <c r="M659" s="176"/>
      <c r="T659" s="177"/>
      <c r="W659" s="240"/>
      <c r="AT659" s="172" t="s">
        <v>169</v>
      </c>
      <c r="AU659" s="172" t="s">
        <v>81</v>
      </c>
      <c r="AV659" s="13" t="s">
        <v>81</v>
      </c>
      <c r="AW659" s="13" t="s">
        <v>29</v>
      </c>
      <c r="AX659" s="13" t="s">
        <v>77</v>
      </c>
      <c r="AY659" s="172" t="s">
        <v>162</v>
      </c>
    </row>
    <row r="660" spans="2:65" s="1" customFormat="1" ht="33" customHeight="1" x14ac:dyDescent="0.2">
      <c r="B660" s="121"/>
      <c r="C660" s="151" t="s">
        <v>1383</v>
      </c>
      <c r="D660" s="151" t="s">
        <v>164</v>
      </c>
      <c r="E660" s="152" t="s">
        <v>1788</v>
      </c>
      <c r="F660" s="153" t="s">
        <v>1789</v>
      </c>
      <c r="G660" s="154" t="s">
        <v>340</v>
      </c>
      <c r="H660" s="155">
        <v>3</v>
      </c>
      <c r="I660" s="156"/>
      <c r="J660" s="157">
        <f>ROUND(I660*H660,2)</f>
        <v>0</v>
      </c>
      <c r="K660" s="158"/>
      <c r="L660" s="32"/>
      <c r="M660" s="159" t="s">
        <v>1</v>
      </c>
      <c r="N660" s="120" t="s">
        <v>38</v>
      </c>
      <c r="P660" s="160">
        <f>O660*H660</f>
        <v>0</v>
      </c>
      <c r="Q660" s="160">
        <v>0</v>
      </c>
      <c r="R660" s="160">
        <f>Q660*H660</f>
        <v>0</v>
      </c>
      <c r="S660" s="160">
        <v>0</v>
      </c>
      <c r="T660" s="161">
        <f>S660*H660</f>
        <v>0</v>
      </c>
      <c r="W660" s="262"/>
      <c r="AR660" s="162" t="s">
        <v>568</v>
      </c>
      <c r="AT660" s="162" t="s">
        <v>164</v>
      </c>
      <c r="AU660" s="162" t="s">
        <v>81</v>
      </c>
      <c r="AY660" s="17" t="s">
        <v>162</v>
      </c>
      <c r="BE660" s="163">
        <f>IF(N660="základná",J660,0)</f>
        <v>0</v>
      </c>
      <c r="BF660" s="163">
        <f>IF(N660="znížená",J660,0)</f>
        <v>0</v>
      </c>
      <c r="BG660" s="163">
        <f>IF(N660="zákl. prenesená",J660,0)</f>
        <v>0</v>
      </c>
      <c r="BH660" s="163">
        <f>IF(N660="zníž. prenesená",J660,0)</f>
        <v>0</v>
      </c>
      <c r="BI660" s="163">
        <f>IF(N660="nulová",J660,0)</f>
        <v>0</v>
      </c>
      <c r="BJ660" s="17" t="s">
        <v>81</v>
      </c>
      <c r="BK660" s="163">
        <f>ROUND(I660*H660,2)</f>
        <v>0</v>
      </c>
      <c r="BL660" s="17" t="s">
        <v>568</v>
      </c>
      <c r="BM660" s="162" t="s">
        <v>1790</v>
      </c>
    </row>
    <row r="661" spans="2:65" s="13" customFormat="1" x14ac:dyDescent="0.2">
      <c r="B661" s="171"/>
      <c r="D661" s="165" t="s">
        <v>169</v>
      </c>
      <c r="E661" s="172" t="s">
        <v>1</v>
      </c>
      <c r="F661" s="173" t="s">
        <v>84</v>
      </c>
      <c r="H661" s="174">
        <v>3</v>
      </c>
      <c r="I661" s="175"/>
      <c r="L661" s="171"/>
      <c r="M661" s="176"/>
      <c r="T661" s="177"/>
      <c r="W661" s="240"/>
      <c r="AT661" s="172" t="s">
        <v>169</v>
      </c>
      <c r="AU661" s="172" t="s">
        <v>81</v>
      </c>
      <c r="AV661" s="13" t="s">
        <v>81</v>
      </c>
      <c r="AW661" s="13" t="s">
        <v>29</v>
      </c>
      <c r="AX661" s="13" t="s">
        <v>77</v>
      </c>
      <c r="AY661" s="172" t="s">
        <v>162</v>
      </c>
    </row>
    <row r="662" spans="2:65" s="12" customFormat="1" x14ac:dyDescent="0.2">
      <c r="B662" s="164"/>
      <c r="D662" s="165" t="s">
        <v>169</v>
      </c>
      <c r="E662" s="166" t="s">
        <v>1</v>
      </c>
      <c r="F662" s="167" t="s">
        <v>1791</v>
      </c>
      <c r="H662" s="166" t="s">
        <v>1</v>
      </c>
      <c r="I662" s="168"/>
      <c r="L662" s="164"/>
      <c r="M662" s="169"/>
      <c r="T662" s="170"/>
      <c r="W662" s="239"/>
      <c r="AT662" s="166" t="s">
        <v>169</v>
      </c>
      <c r="AU662" s="166" t="s">
        <v>81</v>
      </c>
      <c r="AV662" s="12" t="s">
        <v>77</v>
      </c>
      <c r="AW662" s="12" t="s">
        <v>29</v>
      </c>
      <c r="AX662" s="12" t="s">
        <v>72</v>
      </c>
      <c r="AY662" s="166" t="s">
        <v>162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1792</v>
      </c>
      <c r="H663" s="166" t="s">
        <v>1</v>
      </c>
      <c r="I663" s="168"/>
      <c r="L663" s="164"/>
      <c r="M663" s="169"/>
      <c r="T663" s="170"/>
      <c r="W663" s="239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2" customFormat="1" ht="22.5" x14ac:dyDescent="0.2">
      <c r="B664" s="164"/>
      <c r="D664" s="165" t="s">
        <v>169</v>
      </c>
      <c r="E664" s="166" t="s">
        <v>1</v>
      </c>
      <c r="F664" s="167" t="s">
        <v>1793</v>
      </c>
      <c r="H664" s="166" t="s">
        <v>1</v>
      </c>
      <c r="I664" s="168"/>
      <c r="L664" s="164"/>
      <c r="M664" s="169"/>
      <c r="T664" s="170"/>
      <c r="W664" s="239"/>
      <c r="AT664" s="166" t="s">
        <v>169</v>
      </c>
      <c r="AU664" s="166" t="s">
        <v>81</v>
      </c>
      <c r="AV664" s="12" t="s">
        <v>77</v>
      </c>
      <c r="AW664" s="12" t="s">
        <v>29</v>
      </c>
      <c r="AX664" s="12" t="s">
        <v>72</v>
      </c>
      <c r="AY664" s="166" t="s">
        <v>162</v>
      </c>
    </row>
    <row r="665" spans="2:65" s="12" customFormat="1" ht="22.5" x14ac:dyDescent="0.2">
      <c r="B665" s="164"/>
      <c r="D665" s="165" t="s">
        <v>169</v>
      </c>
      <c r="E665" s="166" t="s">
        <v>1</v>
      </c>
      <c r="F665" s="167" t="s">
        <v>1794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2" customFormat="1" x14ac:dyDescent="0.2">
      <c r="B666" s="164"/>
      <c r="D666" s="165" t="s">
        <v>169</v>
      </c>
      <c r="E666" s="166" t="s">
        <v>1</v>
      </c>
      <c r="F666" s="167" t="s">
        <v>1795</v>
      </c>
      <c r="H666" s="166" t="s">
        <v>1</v>
      </c>
      <c r="I666" s="168"/>
      <c r="L666" s="164"/>
      <c r="M666" s="169"/>
      <c r="T666" s="170"/>
      <c r="W666" s="239"/>
      <c r="AT666" s="166" t="s">
        <v>169</v>
      </c>
      <c r="AU666" s="166" t="s">
        <v>81</v>
      </c>
      <c r="AV666" s="12" t="s">
        <v>77</v>
      </c>
      <c r="AW666" s="12" t="s">
        <v>29</v>
      </c>
      <c r="AX666" s="12" t="s">
        <v>72</v>
      </c>
      <c r="AY666" s="166" t="s">
        <v>162</v>
      </c>
    </row>
    <row r="667" spans="2:65" s="12" customFormat="1" ht="22.5" x14ac:dyDescent="0.2">
      <c r="B667" s="164"/>
      <c r="D667" s="165" t="s">
        <v>169</v>
      </c>
      <c r="E667" s="166" t="s">
        <v>1</v>
      </c>
      <c r="F667" s="167" t="s">
        <v>1796</v>
      </c>
      <c r="H667" s="166" t="s">
        <v>1</v>
      </c>
      <c r="I667" s="168"/>
      <c r="L667" s="164"/>
      <c r="M667" s="169"/>
      <c r="T667" s="170"/>
      <c r="W667" s="239"/>
      <c r="AT667" s="166" t="s">
        <v>169</v>
      </c>
      <c r="AU667" s="166" t="s">
        <v>81</v>
      </c>
      <c r="AV667" s="12" t="s">
        <v>77</v>
      </c>
      <c r="AW667" s="12" t="s">
        <v>29</v>
      </c>
      <c r="AX667" s="12" t="s">
        <v>72</v>
      </c>
      <c r="AY667" s="166" t="s">
        <v>162</v>
      </c>
    </row>
    <row r="668" spans="2:65" s="12" customFormat="1" x14ac:dyDescent="0.2">
      <c r="B668" s="164"/>
      <c r="D668" s="165" t="s">
        <v>169</v>
      </c>
      <c r="E668" s="166" t="s">
        <v>1</v>
      </c>
      <c r="F668" s="167" t="s">
        <v>1797</v>
      </c>
      <c r="H668" s="166" t="s">
        <v>1</v>
      </c>
      <c r="I668" s="168"/>
      <c r="L668" s="164"/>
      <c r="M668" s="169"/>
      <c r="T668" s="170"/>
      <c r="W668" s="239"/>
      <c r="AT668" s="166" t="s">
        <v>169</v>
      </c>
      <c r="AU668" s="166" t="s">
        <v>81</v>
      </c>
      <c r="AV668" s="12" t="s">
        <v>77</v>
      </c>
      <c r="AW668" s="12" t="s">
        <v>29</v>
      </c>
      <c r="AX668" s="12" t="s">
        <v>72</v>
      </c>
      <c r="AY668" s="166" t="s">
        <v>162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1798</v>
      </c>
      <c r="H669" s="166" t="s">
        <v>1</v>
      </c>
      <c r="I669" s="168"/>
      <c r="L669" s="164"/>
      <c r="M669" s="169"/>
      <c r="T669" s="170"/>
      <c r="W669" s="239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" customFormat="1" ht="24.2" customHeight="1" x14ac:dyDescent="0.2">
      <c r="B670" s="121"/>
      <c r="C670" s="151" t="s">
        <v>1387</v>
      </c>
      <c r="D670" s="151" t="s">
        <v>164</v>
      </c>
      <c r="E670" s="152" t="s">
        <v>1799</v>
      </c>
      <c r="F670" s="153" t="s">
        <v>1800</v>
      </c>
      <c r="G670" s="154" t="s">
        <v>340</v>
      </c>
      <c r="H670" s="155">
        <v>3</v>
      </c>
      <c r="I670" s="156"/>
      <c r="J670" s="157">
        <f>ROUND(I670*H670,2)</f>
        <v>0</v>
      </c>
      <c r="K670" s="158"/>
      <c r="L670" s="32"/>
      <c r="M670" s="159" t="s">
        <v>1</v>
      </c>
      <c r="N670" s="120" t="s">
        <v>38</v>
      </c>
      <c r="P670" s="160">
        <f>O670*H670</f>
        <v>0</v>
      </c>
      <c r="Q670" s="160">
        <v>0</v>
      </c>
      <c r="R670" s="160">
        <f>Q670*H670</f>
        <v>0</v>
      </c>
      <c r="S670" s="160">
        <v>0</v>
      </c>
      <c r="T670" s="161">
        <f>S670*H670</f>
        <v>0</v>
      </c>
      <c r="W670" s="251"/>
      <c r="AR670" s="162" t="s">
        <v>568</v>
      </c>
      <c r="AT670" s="162" t="s">
        <v>164</v>
      </c>
      <c r="AU670" s="162" t="s">
        <v>81</v>
      </c>
      <c r="AY670" s="17" t="s">
        <v>162</v>
      </c>
      <c r="BE670" s="163">
        <f>IF(N670="základná",J670,0)</f>
        <v>0</v>
      </c>
      <c r="BF670" s="163">
        <f>IF(N670="znížená",J670,0)</f>
        <v>0</v>
      </c>
      <c r="BG670" s="163">
        <f>IF(N670="zákl. prenesená",J670,0)</f>
        <v>0</v>
      </c>
      <c r="BH670" s="163">
        <f>IF(N670="zníž. prenesená",J670,0)</f>
        <v>0</v>
      </c>
      <c r="BI670" s="163">
        <f>IF(N670="nulová",J670,0)</f>
        <v>0</v>
      </c>
      <c r="BJ670" s="17" t="s">
        <v>81</v>
      </c>
      <c r="BK670" s="163">
        <f>ROUND(I670*H670,2)</f>
        <v>0</v>
      </c>
      <c r="BL670" s="17" t="s">
        <v>568</v>
      </c>
      <c r="BM670" s="162" t="s">
        <v>1801</v>
      </c>
    </row>
    <row r="671" spans="2:65" s="11" customFormat="1" ht="25.9" customHeight="1" x14ac:dyDescent="0.2">
      <c r="B671" s="139"/>
      <c r="D671" s="140" t="s">
        <v>71</v>
      </c>
      <c r="E671" s="141" t="s">
        <v>668</v>
      </c>
      <c r="F671" s="141" t="s">
        <v>669</v>
      </c>
      <c r="I671" s="142"/>
      <c r="J671" s="143">
        <f>BK671</f>
        <v>0</v>
      </c>
      <c r="L671" s="139"/>
      <c r="M671" s="144"/>
      <c r="P671" s="145">
        <f>P672</f>
        <v>0</v>
      </c>
      <c r="R671" s="145">
        <f>R672</f>
        <v>0</v>
      </c>
      <c r="T671" s="146">
        <f>T672</f>
        <v>0</v>
      </c>
      <c r="W671" s="259"/>
      <c r="AR671" s="140" t="s">
        <v>87</v>
      </c>
      <c r="AT671" s="147" t="s">
        <v>71</v>
      </c>
      <c r="AU671" s="147" t="s">
        <v>72</v>
      </c>
      <c r="AY671" s="140" t="s">
        <v>162</v>
      </c>
      <c r="BK671" s="148">
        <f>BK672</f>
        <v>0</v>
      </c>
    </row>
    <row r="672" spans="2:65" s="1" customFormat="1" ht="66.75" customHeight="1" x14ac:dyDescent="0.2">
      <c r="B672" s="121"/>
      <c r="C672" s="151" t="s">
        <v>1393</v>
      </c>
      <c r="D672" s="151" t="s">
        <v>164</v>
      </c>
      <c r="E672" s="152" t="s">
        <v>671</v>
      </c>
      <c r="F672" s="153" t="s">
        <v>672</v>
      </c>
      <c r="G672" s="154" t="s">
        <v>673</v>
      </c>
      <c r="H672" s="155">
        <v>30</v>
      </c>
      <c r="I672" s="156"/>
      <c r="J672" s="157">
        <f>ROUND(I672*H672,2)</f>
        <v>0</v>
      </c>
      <c r="K672" s="158"/>
      <c r="L672" s="32"/>
      <c r="M672" s="204" t="s">
        <v>1</v>
      </c>
      <c r="N672" s="205" t="s">
        <v>38</v>
      </c>
      <c r="O672" s="206"/>
      <c r="P672" s="207">
        <f>O672*H672</f>
        <v>0</v>
      </c>
      <c r="Q672" s="207">
        <v>0</v>
      </c>
      <c r="R672" s="207">
        <f>Q672*H672</f>
        <v>0</v>
      </c>
      <c r="S672" s="207">
        <v>0</v>
      </c>
      <c r="T672" s="208">
        <f>S672*H672</f>
        <v>0</v>
      </c>
      <c r="W672" s="245"/>
      <c r="AR672" s="162" t="s">
        <v>674</v>
      </c>
      <c r="AT672" s="162" t="s">
        <v>164</v>
      </c>
      <c r="AU672" s="162" t="s">
        <v>77</v>
      </c>
      <c r="AY672" s="17" t="s">
        <v>162</v>
      </c>
      <c r="BE672" s="163">
        <f>IF(N672="základná",J672,0)</f>
        <v>0</v>
      </c>
      <c r="BF672" s="163">
        <f>IF(N672="znížená",J672,0)</f>
        <v>0</v>
      </c>
      <c r="BG672" s="163">
        <f>IF(N672="zákl. prenesená",J672,0)</f>
        <v>0</v>
      </c>
      <c r="BH672" s="163">
        <f>IF(N672="zníž. prenesená",J672,0)</f>
        <v>0</v>
      </c>
      <c r="BI672" s="163">
        <f>IF(N672="nulová",J672,0)</f>
        <v>0</v>
      </c>
      <c r="BJ672" s="17" t="s">
        <v>81</v>
      </c>
      <c r="BK672" s="163">
        <f>ROUND(I672*H672,2)</f>
        <v>0</v>
      </c>
      <c r="BL672" s="17" t="s">
        <v>674</v>
      </c>
      <c r="BM672" s="162" t="s">
        <v>1802</v>
      </c>
    </row>
    <row r="673" spans="2:23" s="1" customFormat="1" ht="6.95" customHeight="1" x14ac:dyDescent="0.2">
      <c r="B673" s="32"/>
      <c r="K673" s="48"/>
      <c r="L673" s="32"/>
      <c r="W673" s="233"/>
    </row>
    <row r="674" spans="2:23" ht="14.45" customHeight="1" x14ac:dyDescent="0.2">
      <c r="B674" s="32"/>
      <c r="C674" s="1"/>
      <c r="D674" s="1"/>
      <c r="E674" s="1"/>
      <c r="F674" s="1"/>
      <c r="G674" s="1"/>
      <c r="H674" s="1"/>
      <c r="I674" s="1"/>
      <c r="J674" s="222"/>
      <c r="W674" s="232"/>
    </row>
    <row r="675" spans="2:23" ht="14.45" customHeight="1" x14ac:dyDescent="0.2">
      <c r="B675" s="223" t="s">
        <v>31</v>
      </c>
      <c r="C675" s="221"/>
      <c r="J675" s="222"/>
      <c r="W675" s="232"/>
    </row>
    <row r="676" spans="2:23" ht="27" customHeight="1" x14ac:dyDescent="0.2">
      <c r="B676" s="323" t="s">
        <v>676</v>
      </c>
      <c r="C676" s="324"/>
      <c r="D676" s="324"/>
      <c r="E676" s="324"/>
      <c r="F676" s="324"/>
      <c r="G676" s="324"/>
      <c r="H676" s="324"/>
      <c r="I676" s="324"/>
      <c r="J676" s="222"/>
      <c r="W676" s="232"/>
    </row>
    <row r="677" spans="2:23" ht="43.15" customHeight="1" x14ac:dyDescent="0.2">
      <c r="B677" s="323" t="s">
        <v>677</v>
      </c>
      <c r="C677" s="324"/>
      <c r="D677" s="324"/>
      <c r="E677" s="324"/>
      <c r="F677" s="324"/>
      <c r="G677" s="324"/>
      <c r="H677" s="324"/>
      <c r="I677" s="324"/>
      <c r="J677" s="222"/>
      <c r="W677" s="232"/>
    </row>
    <row r="678" spans="2:23" ht="35.450000000000003" customHeight="1" x14ac:dyDescent="0.2">
      <c r="B678" s="323" t="s">
        <v>678</v>
      </c>
      <c r="C678" s="324"/>
      <c r="D678" s="324"/>
      <c r="E678" s="324"/>
      <c r="F678" s="324"/>
      <c r="G678" s="324"/>
      <c r="H678" s="324"/>
      <c r="I678" s="324"/>
      <c r="J678" s="222"/>
      <c r="W678" s="232"/>
    </row>
    <row r="679" spans="2:23" ht="39" customHeight="1" x14ac:dyDescent="0.2">
      <c r="B679" s="323" t="s">
        <v>679</v>
      </c>
      <c r="C679" s="324"/>
      <c r="D679" s="324"/>
      <c r="E679" s="324"/>
      <c r="F679" s="324"/>
      <c r="G679" s="324"/>
      <c r="H679" s="324"/>
      <c r="I679" s="324"/>
      <c r="J679" s="222"/>
      <c r="W679" s="232"/>
    </row>
    <row r="680" spans="2:23" ht="40.15" customHeight="1" x14ac:dyDescent="0.2">
      <c r="B680" s="323" t="s">
        <v>680</v>
      </c>
      <c r="C680" s="324"/>
      <c r="D680" s="324"/>
      <c r="E680" s="324"/>
      <c r="F680" s="324"/>
      <c r="G680" s="324"/>
      <c r="H680" s="324"/>
      <c r="I680" s="324"/>
      <c r="J680" s="222"/>
      <c r="W680" s="232"/>
    </row>
    <row r="681" spans="2:23" ht="56.45" customHeight="1" x14ac:dyDescent="0.2">
      <c r="B681" s="325" t="s">
        <v>681</v>
      </c>
      <c r="C681" s="326"/>
      <c r="D681" s="326"/>
      <c r="E681" s="326"/>
      <c r="F681" s="326"/>
      <c r="G681" s="326"/>
      <c r="H681" s="326"/>
      <c r="I681" s="326"/>
      <c r="J681" s="224"/>
      <c r="W681" s="243"/>
    </row>
  </sheetData>
  <autoFilter ref="C139:K672"/>
  <mergeCells count="20">
    <mergeCell ref="B677:I677"/>
    <mergeCell ref="B678:I678"/>
    <mergeCell ref="B679:I679"/>
    <mergeCell ref="B680:I680"/>
    <mergeCell ref="B681:I681"/>
    <mergeCell ref="D117:F117"/>
    <mergeCell ref="D118:F118"/>
    <mergeCell ref="E130:H130"/>
    <mergeCell ref="E132:H132"/>
    <mergeCell ref="B676:I676"/>
    <mergeCell ref="E85:H85"/>
    <mergeCell ref="E87:H87"/>
    <mergeCell ref="D114:F114"/>
    <mergeCell ref="D115:F115"/>
    <mergeCell ref="D116:F116"/>
    <mergeCell ref="L2:V2"/>
    <mergeCell ref="E7:H7"/>
    <mergeCell ref="E9:H9"/>
    <mergeCell ref="E18:H18"/>
    <mergeCell ref="E27:H27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21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8.66406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55"/>
      <c r="AT2" s="17" t="s">
        <v>92</v>
      </c>
      <c r="AZ2" s="17" t="s">
        <v>96</v>
      </c>
      <c r="BA2" s="17" t="s">
        <v>1</v>
      </c>
      <c r="BB2" s="17" t="s">
        <v>1</v>
      </c>
      <c r="BC2" s="17" t="s">
        <v>1803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1804</v>
      </c>
      <c r="BA3" s="17" t="s">
        <v>1</v>
      </c>
      <c r="BB3" s="17" t="s">
        <v>1</v>
      </c>
      <c r="BC3" s="17" t="s">
        <v>1805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</row>
    <row r="5" spans="2:56" ht="6.95" customHeight="1" x14ac:dyDescent="0.2">
      <c r="B5" s="20"/>
      <c r="L5" s="20"/>
      <c r="W5" s="232"/>
    </row>
    <row r="6" spans="2:56" ht="12" customHeight="1" x14ac:dyDescent="0.2">
      <c r="B6" s="20"/>
      <c r="D6" s="27" t="s">
        <v>15</v>
      </c>
      <c r="L6" s="20"/>
      <c r="W6" s="232"/>
    </row>
    <row r="7" spans="2:56" ht="16.5" customHeight="1" x14ac:dyDescent="0.2">
      <c r="B7" s="20"/>
      <c r="E7" s="317" t="str">
        <f>'Rekapitulácia stavby'!K6</f>
        <v>Budova MZVaEZ SR - oprava fasády, II. etapa - verzia 2021</v>
      </c>
      <c r="F7" s="318"/>
      <c r="G7" s="318"/>
      <c r="H7" s="318"/>
      <c r="L7" s="20"/>
      <c r="W7" s="232"/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98" t="s">
        <v>1806</v>
      </c>
      <c r="F9" s="319"/>
      <c r="G9" s="319"/>
      <c r="H9" s="319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0" t="str">
        <f>'Rekapitulácia stavby'!E14</f>
        <v>Vyplň údaj</v>
      </c>
      <c r="F18" s="277"/>
      <c r="G18" s="277"/>
      <c r="H18" s="277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284" t="s">
        <v>1</v>
      </c>
      <c r="F27" s="284"/>
      <c r="G27" s="284"/>
      <c r="H27" s="284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J107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ROUND((SUM(BE107:BE114)+SUM(BE134:BE613)),2)</f>
        <v>0</v>
      </c>
      <c r="G35" s="96"/>
      <c r="H35" s="96"/>
      <c r="I35" s="97">
        <v>0.2</v>
      </c>
      <c r="J35" s="95">
        <f>ROUND(((SUM(BE107:BE114)+SUM(BE134:BE613))*I35),2)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ROUND((SUM(BF107:BF114)+SUM(BF134:BF613)),2)</f>
        <v>0</v>
      </c>
      <c r="G36" s="96"/>
      <c r="H36" s="96"/>
      <c r="I36" s="97">
        <v>0.2</v>
      </c>
      <c r="J36" s="95">
        <f>ROUND(((SUM(BF107:BF114)+SUM(BF134:BF613))*I36),2)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ROUND((SUM(BG107:BG114)+SUM(BG134:BG613)),2)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ROUND((SUM(BH107:BH114)+SUM(BH134:BH613)),2)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ROUND((SUM(BI107:BI114)+SUM(BI134:BI613)),2)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7" t="str">
        <f>E7</f>
        <v>Budova MZVaEZ SR - oprava fasády, II. etapa - verzia 2021</v>
      </c>
      <c r="F85" s="318"/>
      <c r="G85" s="318"/>
      <c r="H85" s="318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98" t="str">
        <f>E9</f>
        <v>5 - Etapa č.II.5 výmena okenných výplní v južnej travertínovej fasáde pôvodného objektu</v>
      </c>
      <c r="F87" s="319"/>
      <c r="G87" s="319"/>
      <c r="H87" s="319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J134</f>
        <v>0</v>
      </c>
      <c r="L96" s="32"/>
      <c r="W96" s="233"/>
      <c r="AU96" s="17" t="s">
        <v>123</v>
      </c>
    </row>
    <row r="97" spans="2:65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J135</f>
        <v>0</v>
      </c>
      <c r="L97" s="111"/>
      <c r="W97" s="235"/>
    </row>
    <row r="98" spans="2:65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J136</f>
        <v>0</v>
      </c>
      <c r="L98" s="115"/>
      <c r="W98" s="236"/>
    </row>
    <row r="99" spans="2:65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J207</f>
        <v>0</v>
      </c>
      <c r="L99" s="115"/>
      <c r="W99" s="236"/>
    </row>
    <row r="100" spans="2:65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J325</f>
        <v>0</v>
      </c>
      <c r="L100" s="115"/>
      <c r="W100" s="236"/>
    </row>
    <row r="101" spans="2:65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J327</f>
        <v>0</v>
      </c>
      <c r="L101" s="111"/>
      <c r="W101" s="235"/>
    </row>
    <row r="102" spans="2:65" s="9" customFormat="1" ht="19.899999999999999" customHeight="1" x14ac:dyDescent="0.2">
      <c r="B102" s="115"/>
      <c r="D102" s="116" t="s">
        <v>132</v>
      </c>
      <c r="E102" s="117"/>
      <c r="F102" s="117"/>
      <c r="G102" s="117"/>
      <c r="H102" s="117"/>
      <c r="I102" s="117"/>
      <c r="J102" s="118">
        <f>J328</f>
        <v>0</v>
      </c>
      <c r="L102" s="115"/>
      <c r="W102" s="236"/>
    </row>
    <row r="103" spans="2:65" s="9" customFormat="1" ht="19.899999999999999" customHeight="1" x14ac:dyDescent="0.2">
      <c r="B103" s="115"/>
      <c r="D103" s="116" t="s">
        <v>133</v>
      </c>
      <c r="E103" s="117"/>
      <c r="F103" s="117"/>
      <c r="G103" s="117"/>
      <c r="H103" s="117"/>
      <c r="I103" s="117"/>
      <c r="J103" s="118">
        <f>J551</f>
        <v>0</v>
      </c>
      <c r="L103" s="115"/>
      <c r="W103" s="236"/>
    </row>
    <row r="104" spans="2:65" s="9" customFormat="1" ht="19.899999999999999" customHeight="1" x14ac:dyDescent="0.2">
      <c r="B104" s="115"/>
      <c r="D104" s="116" t="s">
        <v>134</v>
      </c>
      <c r="E104" s="117"/>
      <c r="F104" s="117"/>
      <c r="G104" s="117"/>
      <c r="H104" s="117"/>
      <c r="I104" s="117"/>
      <c r="J104" s="118">
        <f>J569</f>
        <v>0</v>
      </c>
      <c r="L104" s="115"/>
      <c r="W104" s="236"/>
    </row>
    <row r="105" spans="2:65" s="1" customFormat="1" ht="21.75" customHeight="1" x14ac:dyDescent="0.2">
      <c r="B105" s="32"/>
      <c r="L105" s="32"/>
      <c r="W105" s="233"/>
    </row>
    <row r="106" spans="2:65" s="1" customFormat="1" ht="6.95" customHeight="1" x14ac:dyDescent="0.2">
      <c r="B106" s="32"/>
      <c r="L106" s="32"/>
      <c r="W106" s="233"/>
    </row>
    <row r="107" spans="2:65" s="1" customFormat="1" ht="29.25" customHeight="1" x14ac:dyDescent="0.2">
      <c r="B107" s="32"/>
      <c r="C107" s="110" t="s">
        <v>138</v>
      </c>
      <c r="J107" s="119">
        <f>ROUND(J108+J109+J110+J111+J112+J113,2)</f>
        <v>0</v>
      </c>
      <c r="L107" s="32"/>
      <c r="N107" s="120" t="s">
        <v>36</v>
      </c>
      <c r="W107" s="233"/>
    </row>
    <row r="108" spans="2:65" s="1" customFormat="1" ht="18" customHeight="1" x14ac:dyDescent="0.2">
      <c r="B108" s="121"/>
      <c r="C108" s="122"/>
      <c r="D108" s="321" t="s">
        <v>139</v>
      </c>
      <c r="E108" s="322"/>
      <c r="F108" s="322"/>
      <c r="G108" s="122"/>
      <c r="H108" s="122"/>
      <c r="I108" s="122"/>
      <c r="J108" s="124">
        <v>0</v>
      </c>
      <c r="K108" s="122"/>
      <c r="L108" s="121"/>
      <c r="M108" s="122"/>
      <c r="N108" s="125" t="s">
        <v>38</v>
      </c>
      <c r="O108" s="122"/>
      <c r="P108" s="122"/>
      <c r="Q108" s="122"/>
      <c r="R108" s="122"/>
      <c r="S108" s="122"/>
      <c r="T108" s="122"/>
      <c r="U108" s="122"/>
      <c r="V108" s="122"/>
      <c r="W108" s="237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6" t="s">
        <v>140</v>
      </c>
      <c r="AZ108" s="122"/>
      <c r="BA108" s="122"/>
      <c r="BB108" s="122"/>
      <c r="BC108" s="122"/>
      <c r="BD108" s="122"/>
      <c r="BE108" s="127">
        <f t="shared" ref="BE108:BE113" si="0">IF(N108="základná",J108,0)</f>
        <v>0</v>
      </c>
      <c r="BF108" s="127">
        <f t="shared" ref="BF108:BF113" si="1">IF(N108="znížená",J108,0)</f>
        <v>0</v>
      </c>
      <c r="BG108" s="127">
        <f t="shared" ref="BG108:BG113" si="2">IF(N108="zákl. prenesená",J108,0)</f>
        <v>0</v>
      </c>
      <c r="BH108" s="127">
        <f t="shared" ref="BH108:BH113" si="3">IF(N108="zníž. prenesená",J108,0)</f>
        <v>0</v>
      </c>
      <c r="BI108" s="127">
        <f t="shared" ref="BI108:BI113" si="4">IF(N108="nulová",J108,0)</f>
        <v>0</v>
      </c>
      <c r="BJ108" s="126" t="s">
        <v>81</v>
      </c>
      <c r="BK108" s="122"/>
      <c r="BL108" s="122"/>
      <c r="BM108" s="122"/>
    </row>
    <row r="109" spans="2:65" s="1" customFormat="1" ht="18" customHeight="1" x14ac:dyDescent="0.2">
      <c r="B109" s="121"/>
      <c r="C109" s="122"/>
      <c r="D109" s="321" t="s">
        <v>141</v>
      </c>
      <c r="E109" s="322"/>
      <c r="F109" s="322"/>
      <c r="G109" s="122"/>
      <c r="H109" s="122"/>
      <c r="I109" s="122"/>
      <c r="J109" s="124">
        <v>0</v>
      </c>
      <c r="K109" s="122"/>
      <c r="L109" s="121"/>
      <c r="M109" s="122"/>
      <c r="N109" s="125" t="s">
        <v>38</v>
      </c>
      <c r="O109" s="122"/>
      <c r="P109" s="122"/>
      <c r="Q109" s="122"/>
      <c r="R109" s="122"/>
      <c r="S109" s="122"/>
      <c r="T109" s="122"/>
      <c r="U109" s="122"/>
      <c r="V109" s="122"/>
      <c r="W109" s="237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140</v>
      </c>
      <c r="AZ109" s="122"/>
      <c r="BA109" s="122"/>
      <c r="BB109" s="122"/>
      <c r="BC109" s="122"/>
      <c r="BD109" s="122"/>
      <c r="BE109" s="127">
        <f t="shared" si="0"/>
        <v>0</v>
      </c>
      <c r="BF109" s="127">
        <f t="shared" si="1"/>
        <v>0</v>
      </c>
      <c r="BG109" s="127">
        <f t="shared" si="2"/>
        <v>0</v>
      </c>
      <c r="BH109" s="127">
        <f t="shared" si="3"/>
        <v>0</v>
      </c>
      <c r="BI109" s="127">
        <f t="shared" si="4"/>
        <v>0</v>
      </c>
      <c r="BJ109" s="126" t="s">
        <v>81</v>
      </c>
      <c r="BK109" s="122"/>
      <c r="BL109" s="122"/>
      <c r="BM109" s="122"/>
    </row>
    <row r="110" spans="2:65" s="1" customFormat="1" ht="18" customHeight="1" x14ac:dyDescent="0.2">
      <c r="B110" s="121"/>
      <c r="C110" s="122"/>
      <c r="D110" s="321" t="s">
        <v>142</v>
      </c>
      <c r="E110" s="322"/>
      <c r="F110" s="322"/>
      <c r="G110" s="122"/>
      <c r="H110" s="122"/>
      <c r="I110" s="122"/>
      <c r="J110" s="124">
        <v>0</v>
      </c>
      <c r="K110" s="122"/>
      <c r="L110" s="121"/>
      <c r="M110" s="122"/>
      <c r="N110" s="125" t="s">
        <v>38</v>
      </c>
      <c r="O110" s="122"/>
      <c r="P110" s="122"/>
      <c r="Q110" s="122"/>
      <c r="R110" s="122"/>
      <c r="S110" s="122"/>
      <c r="T110" s="122"/>
      <c r="U110" s="122"/>
      <c r="V110" s="122"/>
      <c r="W110" s="237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140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81</v>
      </c>
      <c r="BK110" s="122"/>
      <c r="BL110" s="122"/>
      <c r="BM110" s="122"/>
    </row>
    <row r="111" spans="2:65" s="1" customFormat="1" ht="18" customHeight="1" x14ac:dyDescent="0.2">
      <c r="B111" s="121"/>
      <c r="C111" s="122"/>
      <c r="D111" s="321" t="s">
        <v>143</v>
      </c>
      <c r="E111" s="322"/>
      <c r="F111" s="322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237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140</v>
      </c>
      <c r="AZ111" s="122"/>
      <c r="BA111" s="122"/>
      <c r="BB111" s="122"/>
      <c r="BC111" s="122"/>
      <c r="BD111" s="122"/>
      <c r="BE111" s="127">
        <f t="shared" si="0"/>
        <v>0</v>
      </c>
      <c r="BF111" s="127">
        <f t="shared" si="1"/>
        <v>0</v>
      </c>
      <c r="BG111" s="127">
        <f t="shared" si="2"/>
        <v>0</v>
      </c>
      <c r="BH111" s="127">
        <f t="shared" si="3"/>
        <v>0</v>
      </c>
      <c r="BI111" s="127">
        <f t="shared" si="4"/>
        <v>0</v>
      </c>
      <c r="BJ111" s="126" t="s">
        <v>81</v>
      </c>
      <c r="BK111" s="122"/>
      <c r="BL111" s="122"/>
      <c r="BM111" s="122"/>
    </row>
    <row r="112" spans="2:65" s="1" customFormat="1" ht="18" customHeight="1" x14ac:dyDescent="0.2">
      <c r="B112" s="121"/>
      <c r="C112" s="122"/>
      <c r="D112" s="321" t="s">
        <v>144</v>
      </c>
      <c r="E112" s="322"/>
      <c r="F112" s="322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237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140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81</v>
      </c>
      <c r="BK112" s="122"/>
      <c r="BL112" s="122"/>
      <c r="BM112" s="122"/>
    </row>
    <row r="113" spans="2:65" s="1" customFormat="1" ht="18" customHeight="1" x14ac:dyDescent="0.2">
      <c r="B113" s="121"/>
      <c r="C113" s="122"/>
      <c r="D113" s="123" t="s">
        <v>145</v>
      </c>
      <c r="E113" s="122"/>
      <c r="F113" s="122"/>
      <c r="G113" s="122"/>
      <c r="H113" s="122"/>
      <c r="I113" s="122"/>
      <c r="J113" s="124">
        <f>ROUND(J30*T113,2)</f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237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146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81</v>
      </c>
      <c r="BK113" s="122"/>
      <c r="BL113" s="122"/>
      <c r="BM113" s="122"/>
    </row>
    <row r="114" spans="2:65" s="1" customFormat="1" x14ac:dyDescent="0.2">
      <c r="B114" s="32"/>
      <c r="L114" s="32"/>
      <c r="W114" s="233"/>
    </row>
    <row r="115" spans="2:65" s="1" customFormat="1" ht="29.25" customHeight="1" x14ac:dyDescent="0.2">
      <c r="B115" s="32"/>
      <c r="C115" s="128" t="s">
        <v>147</v>
      </c>
      <c r="D115" s="100"/>
      <c r="E115" s="100"/>
      <c r="F115" s="100"/>
      <c r="G115" s="100"/>
      <c r="H115" s="100"/>
      <c r="I115" s="100"/>
      <c r="J115" s="129">
        <f>ROUND(J96+J107,2)</f>
        <v>0</v>
      </c>
      <c r="K115" s="100"/>
      <c r="L115" s="32"/>
      <c r="W115" s="233"/>
    </row>
    <row r="116" spans="2:65" s="1" customFormat="1" ht="6.95" customHeight="1" x14ac:dyDescent="0.2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  <c r="W116" s="233"/>
    </row>
    <row r="117" spans="2:65" x14ac:dyDescent="0.2">
      <c r="W117" s="232"/>
    </row>
    <row r="118" spans="2:65" x14ac:dyDescent="0.2">
      <c r="W118" s="232"/>
    </row>
    <row r="119" spans="2:65" x14ac:dyDescent="0.2">
      <c r="W119" s="232"/>
    </row>
    <row r="120" spans="2:65" s="1" customFormat="1" ht="6.95" customHeight="1" x14ac:dyDescent="0.2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  <c r="W120" s="233"/>
    </row>
    <row r="121" spans="2:65" s="1" customFormat="1" ht="24.95" customHeight="1" x14ac:dyDescent="0.2">
      <c r="B121" s="32"/>
      <c r="C121" s="21" t="s">
        <v>148</v>
      </c>
      <c r="L121" s="32"/>
      <c r="W121" s="233"/>
    </row>
    <row r="122" spans="2:65" s="1" customFormat="1" ht="6.95" customHeight="1" x14ac:dyDescent="0.2">
      <c r="B122" s="32"/>
      <c r="L122" s="32"/>
      <c r="W122" s="233"/>
    </row>
    <row r="123" spans="2:65" s="1" customFormat="1" ht="12" customHeight="1" x14ac:dyDescent="0.2">
      <c r="B123" s="32"/>
      <c r="C123" s="27" t="s">
        <v>15</v>
      </c>
      <c r="L123" s="32"/>
      <c r="W123" s="233"/>
    </row>
    <row r="124" spans="2:65" s="1" customFormat="1" ht="16.5" customHeight="1" x14ac:dyDescent="0.2">
      <c r="B124" s="32"/>
      <c r="E124" s="317" t="str">
        <f>E7</f>
        <v>Budova MZVaEZ SR - oprava fasády, II. etapa - verzia 2021</v>
      </c>
      <c r="F124" s="318"/>
      <c r="G124" s="318"/>
      <c r="H124" s="318"/>
      <c r="L124" s="32"/>
      <c r="W124" s="233"/>
    </row>
    <row r="125" spans="2:65" s="1" customFormat="1" ht="12" customHeight="1" x14ac:dyDescent="0.2">
      <c r="B125" s="32"/>
      <c r="C125" s="27" t="s">
        <v>109</v>
      </c>
      <c r="L125" s="32"/>
      <c r="W125" s="233"/>
    </row>
    <row r="126" spans="2:65" s="1" customFormat="1" ht="30" customHeight="1" x14ac:dyDescent="0.2">
      <c r="B126" s="32"/>
      <c r="E126" s="298" t="str">
        <f>E9</f>
        <v>5 - Etapa č.II.5 výmena okenných výplní v južnej travertínovej fasáde pôvodného objektu</v>
      </c>
      <c r="F126" s="319"/>
      <c r="G126" s="319"/>
      <c r="H126" s="319"/>
      <c r="L126" s="32"/>
      <c r="W126" s="233"/>
    </row>
    <row r="127" spans="2:65" s="1" customFormat="1" ht="6.95" customHeight="1" x14ac:dyDescent="0.2">
      <c r="B127" s="32"/>
      <c r="L127" s="32"/>
      <c r="W127" s="233"/>
    </row>
    <row r="128" spans="2:65" s="1" customFormat="1" ht="12" customHeight="1" x14ac:dyDescent="0.2">
      <c r="B128" s="32"/>
      <c r="C128" s="27" t="s">
        <v>19</v>
      </c>
      <c r="F128" s="25" t="str">
        <f>F12</f>
        <v>Bratislava</v>
      </c>
      <c r="I128" s="27" t="s">
        <v>21</v>
      </c>
      <c r="J128" s="55" t="str">
        <f>IF(J12="","",J12)</f>
        <v>12. 8. 2021</v>
      </c>
      <c r="L128" s="32"/>
      <c r="W128" s="233"/>
    </row>
    <row r="129" spans="2:65" s="1" customFormat="1" ht="6.95" customHeight="1" x14ac:dyDescent="0.2">
      <c r="B129" s="32"/>
      <c r="L129" s="32"/>
      <c r="W129" s="233"/>
    </row>
    <row r="130" spans="2:65" s="1" customFormat="1" ht="25.7" customHeight="1" x14ac:dyDescent="0.2">
      <c r="B130" s="32"/>
      <c r="C130" s="27" t="s">
        <v>23</v>
      </c>
      <c r="F130" s="25" t="str">
        <f>E15</f>
        <v>MZVaEZ SR</v>
      </c>
      <c r="I130" s="27" t="s">
        <v>28</v>
      </c>
      <c r="J130" s="30" t="str">
        <f>E21</f>
        <v>Ing. arch. Alexander Schleicher, PhD.</v>
      </c>
      <c r="L130" s="32"/>
      <c r="W130" s="233"/>
    </row>
    <row r="131" spans="2:65" s="1" customFormat="1" ht="15.2" customHeight="1" x14ac:dyDescent="0.2">
      <c r="B131" s="32"/>
      <c r="C131" s="27" t="s">
        <v>26</v>
      </c>
      <c r="F131" s="25" t="str">
        <f>IF(E18="","",E18)</f>
        <v>Vyplň údaj</v>
      </c>
      <c r="I131" s="27" t="s">
        <v>30</v>
      </c>
      <c r="J131" s="30" t="str">
        <f>E24</f>
        <v>Rosoft s.r.o.</v>
      </c>
      <c r="L131" s="32"/>
      <c r="W131" s="233"/>
    </row>
    <row r="132" spans="2:65" s="1" customFormat="1" ht="10.35" customHeight="1" x14ac:dyDescent="0.2">
      <c r="B132" s="32"/>
      <c r="L132" s="32"/>
      <c r="W132" s="233"/>
    </row>
    <row r="133" spans="2:65" s="10" customFormat="1" ht="36" x14ac:dyDescent="0.2">
      <c r="B133" s="130"/>
      <c r="C133" s="131" t="s">
        <v>149</v>
      </c>
      <c r="D133" s="132" t="s">
        <v>57</v>
      </c>
      <c r="E133" s="132" t="s">
        <v>53</v>
      </c>
      <c r="F133" s="132" t="s">
        <v>54</v>
      </c>
      <c r="G133" s="132" t="s">
        <v>150</v>
      </c>
      <c r="H133" s="132" t="s">
        <v>151</v>
      </c>
      <c r="I133" s="132" t="s">
        <v>152</v>
      </c>
      <c r="J133" s="133" t="s">
        <v>121</v>
      </c>
      <c r="K133" s="134" t="s">
        <v>153</v>
      </c>
      <c r="L133" s="130"/>
      <c r="M133" s="61" t="s">
        <v>1</v>
      </c>
      <c r="N133" s="62" t="s">
        <v>36</v>
      </c>
      <c r="O133" s="62" t="s">
        <v>154</v>
      </c>
      <c r="P133" s="62" t="s">
        <v>155</v>
      </c>
      <c r="Q133" s="62" t="s">
        <v>156</v>
      </c>
      <c r="R133" s="62" t="s">
        <v>157</v>
      </c>
      <c r="S133" s="62" t="s">
        <v>158</v>
      </c>
      <c r="T133" s="63" t="s">
        <v>159</v>
      </c>
      <c r="W133" s="256" t="s">
        <v>2360</v>
      </c>
      <c r="X133" s="257"/>
    </row>
    <row r="134" spans="2:65" s="1" customFormat="1" ht="22.9" customHeight="1" x14ac:dyDescent="0.25">
      <c r="B134" s="32"/>
      <c r="C134" s="66" t="s">
        <v>117</v>
      </c>
      <c r="J134" s="135">
        <f>BK134</f>
        <v>0</v>
      </c>
      <c r="L134" s="32"/>
      <c r="M134" s="64"/>
      <c r="N134" s="56"/>
      <c r="O134" s="56"/>
      <c r="P134" s="136">
        <f>P135+P327</f>
        <v>0</v>
      </c>
      <c r="Q134" s="56"/>
      <c r="R134" s="136">
        <f>R135+R327</f>
        <v>67.515483449999991</v>
      </c>
      <c r="S134" s="56"/>
      <c r="T134" s="137">
        <f>T135+T327</f>
        <v>13.677804</v>
      </c>
      <c r="W134" s="233"/>
      <c r="AT134" s="17" t="s">
        <v>71</v>
      </c>
      <c r="AU134" s="17" t="s">
        <v>123</v>
      </c>
      <c r="BK134" s="138">
        <f>BK135+BK327</f>
        <v>0</v>
      </c>
    </row>
    <row r="135" spans="2:65" s="11" customFormat="1" ht="25.9" customHeight="1" x14ac:dyDescent="0.2">
      <c r="B135" s="139"/>
      <c r="D135" s="140" t="s">
        <v>71</v>
      </c>
      <c r="E135" s="141" t="s">
        <v>160</v>
      </c>
      <c r="F135" s="141" t="s">
        <v>161</v>
      </c>
      <c r="I135" s="142"/>
      <c r="J135" s="143">
        <f>BK135</f>
        <v>0</v>
      </c>
      <c r="L135" s="139"/>
      <c r="M135" s="144"/>
      <c r="P135" s="145">
        <f>P136+P207+P325</f>
        <v>0</v>
      </c>
      <c r="R135" s="145">
        <f>R136+R207+R325</f>
        <v>67.060928049999987</v>
      </c>
      <c r="T135" s="146">
        <f>T136+T207+T325</f>
        <v>12.981804</v>
      </c>
      <c r="W135" s="238"/>
      <c r="AR135" s="140" t="s">
        <v>87</v>
      </c>
      <c r="AT135" s="147" t="s">
        <v>71</v>
      </c>
      <c r="AU135" s="147" t="s">
        <v>72</v>
      </c>
      <c r="AY135" s="140" t="s">
        <v>162</v>
      </c>
      <c r="BK135" s="148">
        <f>BK136+BK207+BK325</f>
        <v>0</v>
      </c>
    </row>
    <row r="136" spans="2:65" s="11" customFormat="1" ht="22.9" customHeight="1" x14ac:dyDescent="0.2">
      <c r="B136" s="139"/>
      <c r="D136" s="140" t="s">
        <v>71</v>
      </c>
      <c r="E136" s="149" t="s">
        <v>93</v>
      </c>
      <c r="F136" s="149" t="s">
        <v>163</v>
      </c>
      <c r="I136" s="142"/>
      <c r="J136" s="150">
        <f>BK136</f>
        <v>0</v>
      </c>
      <c r="L136" s="139"/>
      <c r="M136" s="144"/>
      <c r="P136" s="145">
        <f>SUM(P137:P206)</f>
        <v>0</v>
      </c>
      <c r="R136" s="145">
        <f>SUM(R137:R206)</f>
        <v>8.1227705100000005</v>
      </c>
      <c r="T136" s="146">
        <f>SUM(T137:T206)</f>
        <v>0</v>
      </c>
      <c r="W136" s="238"/>
      <c r="AR136" s="140" t="s">
        <v>77</v>
      </c>
      <c r="AT136" s="147" t="s">
        <v>71</v>
      </c>
      <c r="AU136" s="147" t="s">
        <v>77</v>
      </c>
      <c r="AY136" s="140" t="s">
        <v>162</v>
      </c>
      <c r="BK136" s="148">
        <f>SUM(BK137:BK206)</f>
        <v>0</v>
      </c>
    </row>
    <row r="137" spans="2:65" s="1" customFormat="1" ht="24.2" customHeight="1" x14ac:dyDescent="0.2">
      <c r="B137" s="121"/>
      <c r="C137" s="151" t="s">
        <v>77</v>
      </c>
      <c r="D137" s="151" t="s">
        <v>164</v>
      </c>
      <c r="E137" s="152" t="s">
        <v>1807</v>
      </c>
      <c r="F137" s="153" t="s">
        <v>1808</v>
      </c>
      <c r="G137" s="154" t="s">
        <v>167</v>
      </c>
      <c r="H137" s="155">
        <v>399.18799999999999</v>
      </c>
      <c r="I137" s="156"/>
      <c r="J137" s="157">
        <f>ROUND(I137*H137,2)</f>
        <v>0</v>
      </c>
      <c r="K137" s="158"/>
      <c r="L137" s="32"/>
      <c r="M137" s="159" t="s">
        <v>1</v>
      </c>
      <c r="N137" s="120" t="s">
        <v>38</v>
      </c>
      <c r="P137" s="160">
        <f>O137*H137</f>
        <v>0</v>
      </c>
      <c r="Q137" s="160">
        <v>1.9000000000000004E-4</v>
      </c>
      <c r="R137" s="160">
        <f>Q137*H137</f>
        <v>7.5845720000000019E-2</v>
      </c>
      <c r="S137" s="160">
        <v>0</v>
      </c>
      <c r="T137" s="161">
        <f>S137*H137</f>
        <v>0</v>
      </c>
      <c r="W137" s="251"/>
      <c r="AR137" s="162" t="s">
        <v>87</v>
      </c>
      <c r="AT137" s="162" t="s">
        <v>164</v>
      </c>
      <c r="AU137" s="162" t="s">
        <v>81</v>
      </c>
      <c r="AY137" s="17" t="s">
        <v>162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81</v>
      </c>
      <c r="BK137" s="163">
        <f>ROUND(I137*H137,2)</f>
        <v>0</v>
      </c>
      <c r="BL137" s="17" t="s">
        <v>87</v>
      </c>
      <c r="BM137" s="162" t="s">
        <v>1809</v>
      </c>
    </row>
    <row r="138" spans="2:65" s="12" customFormat="1" x14ac:dyDescent="0.2">
      <c r="B138" s="164"/>
      <c r="D138" s="165" t="s">
        <v>169</v>
      </c>
      <c r="E138" s="166" t="s">
        <v>1</v>
      </c>
      <c r="F138" s="167" t="s">
        <v>1810</v>
      </c>
      <c r="H138" s="166" t="s">
        <v>1</v>
      </c>
      <c r="I138" s="168"/>
      <c r="L138" s="164"/>
      <c r="M138" s="169"/>
      <c r="T138" s="170"/>
      <c r="W138" s="252"/>
      <c r="AT138" s="166" t="s">
        <v>169</v>
      </c>
      <c r="AU138" s="166" t="s">
        <v>81</v>
      </c>
      <c r="AV138" s="12" t="s">
        <v>77</v>
      </c>
      <c r="AW138" s="12" t="s">
        <v>29</v>
      </c>
      <c r="AX138" s="12" t="s">
        <v>72</v>
      </c>
      <c r="AY138" s="166" t="s">
        <v>162</v>
      </c>
    </row>
    <row r="139" spans="2:65" s="13" customFormat="1" x14ac:dyDescent="0.2">
      <c r="B139" s="171"/>
      <c r="D139" s="165" t="s">
        <v>169</v>
      </c>
      <c r="E139" s="172" t="s">
        <v>1</v>
      </c>
      <c r="F139" s="173" t="s">
        <v>1811</v>
      </c>
      <c r="H139" s="174">
        <v>220.32</v>
      </c>
      <c r="I139" s="175"/>
      <c r="L139" s="171"/>
      <c r="M139" s="176"/>
      <c r="T139" s="177"/>
      <c r="W139" s="240"/>
      <c r="AT139" s="172" t="s">
        <v>169</v>
      </c>
      <c r="AU139" s="172" t="s">
        <v>81</v>
      </c>
      <c r="AV139" s="13" t="s">
        <v>81</v>
      </c>
      <c r="AW139" s="13" t="s">
        <v>29</v>
      </c>
      <c r="AX139" s="13" t="s">
        <v>72</v>
      </c>
      <c r="AY139" s="172" t="s">
        <v>162</v>
      </c>
    </row>
    <row r="140" spans="2:65" s="12" customFormat="1" x14ac:dyDescent="0.2">
      <c r="B140" s="164"/>
      <c r="D140" s="165" t="s">
        <v>169</v>
      </c>
      <c r="E140" s="166" t="s">
        <v>1</v>
      </c>
      <c r="F140" s="167" t="s">
        <v>1812</v>
      </c>
      <c r="H140" s="166" t="s">
        <v>1</v>
      </c>
      <c r="I140" s="168"/>
      <c r="L140" s="164"/>
      <c r="M140" s="169"/>
      <c r="T140" s="170"/>
      <c r="W140" s="239"/>
      <c r="AT140" s="166" t="s">
        <v>169</v>
      </c>
      <c r="AU140" s="166" t="s">
        <v>81</v>
      </c>
      <c r="AV140" s="12" t="s">
        <v>77</v>
      </c>
      <c r="AW140" s="12" t="s">
        <v>29</v>
      </c>
      <c r="AX140" s="12" t="s">
        <v>72</v>
      </c>
      <c r="AY140" s="166" t="s">
        <v>162</v>
      </c>
    </row>
    <row r="141" spans="2:65" s="13" customFormat="1" x14ac:dyDescent="0.2">
      <c r="B141" s="171"/>
      <c r="D141" s="165" t="s">
        <v>169</v>
      </c>
      <c r="E141" s="172" t="s">
        <v>1</v>
      </c>
      <c r="F141" s="173" t="s">
        <v>1813</v>
      </c>
      <c r="H141" s="174">
        <v>4.32</v>
      </c>
      <c r="I141" s="175"/>
      <c r="L141" s="171"/>
      <c r="M141" s="176"/>
      <c r="T141" s="177"/>
      <c r="W141" s="240"/>
      <c r="AT141" s="172" t="s">
        <v>169</v>
      </c>
      <c r="AU141" s="172" t="s">
        <v>81</v>
      </c>
      <c r="AV141" s="13" t="s">
        <v>81</v>
      </c>
      <c r="AW141" s="13" t="s">
        <v>29</v>
      </c>
      <c r="AX141" s="13" t="s">
        <v>72</v>
      </c>
      <c r="AY141" s="172" t="s">
        <v>162</v>
      </c>
    </row>
    <row r="142" spans="2:65" s="12" customFormat="1" x14ac:dyDescent="0.2">
      <c r="B142" s="164"/>
      <c r="D142" s="165" t="s">
        <v>169</v>
      </c>
      <c r="E142" s="166" t="s">
        <v>1</v>
      </c>
      <c r="F142" s="167" t="s">
        <v>1814</v>
      </c>
      <c r="H142" s="166" t="s">
        <v>1</v>
      </c>
      <c r="I142" s="168"/>
      <c r="L142" s="164"/>
      <c r="M142" s="169"/>
      <c r="T142" s="170"/>
      <c r="W142" s="239"/>
      <c r="AT142" s="166" t="s">
        <v>169</v>
      </c>
      <c r="AU142" s="166" t="s">
        <v>81</v>
      </c>
      <c r="AV142" s="12" t="s">
        <v>77</v>
      </c>
      <c r="AW142" s="12" t="s">
        <v>29</v>
      </c>
      <c r="AX142" s="12" t="s">
        <v>72</v>
      </c>
      <c r="AY142" s="166" t="s">
        <v>162</v>
      </c>
    </row>
    <row r="143" spans="2:65" s="13" customFormat="1" x14ac:dyDescent="0.2">
      <c r="B143" s="171"/>
      <c r="D143" s="165" t="s">
        <v>169</v>
      </c>
      <c r="E143" s="172" t="s">
        <v>1</v>
      </c>
      <c r="F143" s="173" t="s">
        <v>957</v>
      </c>
      <c r="H143" s="174">
        <v>43.2</v>
      </c>
      <c r="I143" s="175"/>
      <c r="L143" s="171"/>
      <c r="M143" s="176"/>
      <c r="T143" s="177"/>
      <c r="W143" s="240"/>
      <c r="AT143" s="172" t="s">
        <v>169</v>
      </c>
      <c r="AU143" s="172" t="s">
        <v>81</v>
      </c>
      <c r="AV143" s="13" t="s">
        <v>81</v>
      </c>
      <c r="AW143" s="13" t="s">
        <v>29</v>
      </c>
      <c r="AX143" s="13" t="s">
        <v>72</v>
      </c>
      <c r="AY143" s="172" t="s">
        <v>162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1815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1816</v>
      </c>
      <c r="H145" s="174">
        <v>12.48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1817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1818</v>
      </c>
      <c r="H147" s="174">
        <v>2.34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1819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968</v>
      </c>
      <c r="H149" s="174">
        <v>6.48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1820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1821</v>
      </c>
      <c r="H151" s="174">
        <v>23.744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2" customFormat="1" x14ac:dyDescent="0.2">
      <c r="B152" s="164"/>
      <c r="D152" s="165" t="s">
        <v>169</v>
      </c>
      <c r="E152" s="166" t="s">
        <v>1</v>
      </c>
      <c r="F152" s="167" t="s">
        <v>1822</v>
      </c>
      <c r="H152" s="166" t="s">
        <v>1</v>
      </c>
      <c r="I152" s="168"/>
      <c r="L152" s="164"/>
      <c r="M152" s="169"/>
      <c r="T152" s="170"/>
      <c r="W152" s="239"/>
      <c r="AT152" s="166" t="s">
        <v>169</v>
      </c>
      <c r="AU152" s="166" t="s">
        <v>81</v>
      </c>
      <c r="AV152" s="12" t="s">
        <v>77</v>
      </c>
      <c r="AW152" s="12" t="s">
        <v>29</v>
      </c>
      <c r="AX152" s="12" t="s">
        <v>72</v>
      </c>
      <c r="AY152" s="166" t="s">
        <v>162</v>
      </c>
    </row>
    <row r="153" spans="2:65" s="13" customFormat="1" x14ac:dyDescent="0.2">
      <c r="B153" s="171"/>
      <c r="D153" s="165" t="s">
        <v>169</v>
      </c>
      <c r="E153" s="172" t="s">
        <v>1</v>
      </c>
      <c r="F153" s="173" t="s">
        <v>1823</v>
      </c>
      <c r="H153" s="174">
        <v>66.14400000000002</v>
      </c>
      <c r="I153" s="175"/>
      <c r="L153" s="171"/>
      <c r="M153" s="176"/>
      <c r="T153" s="177"/>
      <c r="W153" s="240"/>
      <c r="AT153" s="172" t="s">
        <v>169</v>
      </c>
      <c r="AU153" s="172" t="s">
        <v>81</v>
      </c>
      <c r="AV153" s="13" t="s">
        <v>81</v>
      </c>
      <c r="AW153" s="13" t="s">
        <v>29</v>
      </c>
      <c r="AX153" s="13" t="s">
        <v>72</v>
      </c>
      <c r="AY153" s="172" t="s">
        <v>162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1824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3" customFormat="1" x14ac:dyDescent="0.2">
      <c r="B155" s="171"/>
      <c r="D155" s="165" t="s">
        <v>169</v>
      </c>
      <c r="E155" s="172" t="s">
        <v>1</v>
      </c>
      <c r="F155" s="173" t="s">
        <v>1825</v>
      </c>
      <c r="H155" s="174">
        <v>20.16</v>
      </c>
      <c r="I155" s="175"/>
      <c r="L155" s="171"/>
      <c r="M155" s="176"/>
      <c r="T155" s="177"/>
      <c r="W155" s="240"/>
      <c r="AT155" s="172" t="s">
        <v>169</v>
      </c>
      <c r="AU155" s="172" t="s">
        <v>81</v>
      </c>
      <c r="AV155" s="13" t="s">
        <v>81</v>
      </c>
      <c r="AW155" s="13" t="s">
        <v>29</v>
      </c>
      <c r="AX155" s="13" t="s">
        <v>72</v>
      </c>
      <c r="AY155" s="172" t="s">
        <v>162</v>
      </c>
    </row>
    <row r="156" spans="2:65" s="14" customFormat="1" x14ac:dyDescent="0.2">
      <c r="B156" s="178"/>
      <c r="D156" s="165" t="s">
        <v>169</v>
      </c>
      <c r="E156" s="179" t="s">
        <v>1</v>
      </c>
      <c r="F156" s="180" t="s">
        <v>174</v>
      </c>
      <c r="H156" s="181">
        <v>399.18799999999999</v>
      </c>
      <c r="I156" s="182"/>
      <c r="L156" s="178"/>
      <c r="M156" s="183"/>
      <c r="T156" s="184"/>
      <c r="W156" s="248"/>
      <c r="AT156" s="179" t="s">
        <v>169</v>
      </c>
      <c r="AU156" s="179" t="s">
        <v>81</v>
      </c>
      <c r="AV156" s="14" t="s">
        <v>87</v>
      </c>
      <c r="AW156" s="14" t="s">
        <v>29</v>
      </c>
      <c r="AX156" s="14" t="s">
        <v>77</v>
      </c>
      <c r="AY156" s="179" t="s">
        <v>162</v>
      </c>
    </row>
    <row r="157" spans="2:65" s="1" customFormat="1" ht="24.2" customHeight="1" x14ac:dyDescent="0.2">
      <c r="B157" s="121"/>
      <c r="C157" s="151" t="s">
        <v>81</v>
      </c>
      <c r="D157" s="151" t="s">
        <v>164</v>
      </c>
      <c r="E157" s="152" t="s">
        <v>175</v>
      </c>
      <c r="F157" s="153" t="s">
        <v>176</v>
      </c>
      <c r="G157" s="154" t="s">
        <v>177</v>
      </c>
      <c r="H157" s="155">
        <v>783.24</v>
      </c>
      <c r="I157" s="156"/>
      <c r="J157" s="157">
        <f>ROUND(I157*H157,2)</f>
        <v>0</v>
      </c>
      <c r="K157" s="158"/>
      <c r="L157" s="32"/>
      <c r="M157" s="159" t="s">
        <v>1</v>
      </c>
      <c r="N157" s="120" t="s">
        <v>38</v>
      </c>
      <c r="P157" s="160">
        <f>O157*H157</f>
        <v>0</v>
      </c>
      <c r="Q157" s="160">
        <v>2.8000000000000004E-3</v>
      </c>
      <c r="R157" s="160">
        <f>Q157*H157</f>
        <v>2.1930720000000004</v>
      </c>
      <c r="S157" s="160">
        <v>0</v>
      </c>
      <c r="T157" s="161">
        <f>S157*H157</f>
        <v>0</v>
      </c>
      <c r="W157" s="245"/>
      <c r="AR157" s="162" t="s">
        <v>87</v>
      </c>
      <c r="AT157" s="162" t="s">
        <v>164</v>
      </c>
      <c r="AU157" s="162" t="s">
        <v>81</v>
      </c>
      <c r="AY157" s="17" t="s">
        <v>162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81</v>
      </c>
      <c r="BK157" s="163">
        <f>ROUND(I157*H157,2)</f>
        <v>0</v>
      </c>
      <c r="BL157" s="17" t="s">
        <v>87</v>
      </c>
      <c r="BM157" s="162" t="s">
        <v>1826</v>
      </c>
    </row>
    <row r="158" spans="2:65" s="12" customFormat="1" x14ac:dyDescent="0.2">
      <c r="B158" s="164"/>
      <c r="D158" s="165" t="s">
        <v>169</v>
      </c>
      <c r="E158" s="166" t="s">
        <v>1</v>
      </c>
      <c r="F158" s="167" t="s">
        <v>705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1810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1827</v>
      </c>
      <c r="H160" s="174">
        <v>428.4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51" s="12" customFormat="1" x14ac:dyDescent="0.2">
      <c r="B161" s="164"/>
      <c r="D161" s="165" t="s">
        <v>169</v>
      </c>
      <c r="E161" s="166" t="s">
        <v>1</v>
      </c>
      <c r="F161" s="167" t="s">
        <v>1812</v>
      </c>
      <c r="H161" s="166" t="s">
        <v>1</v>
      </c>
      <c r="I161" s="168"/>
      <c r="L161" s="164"/>
      <c r="M161" s="169"/>
      <c r="T161" s="170"/>
      <c r="W161" s="239"/>
      <c r="AT161" s="166" t="s">
        <v>169</v>
      </c>
      <c r="AU161" s="166" t="s">
        <v>81</v>
      </c>
      <c r="AV161" s="12" t="s">
        <v>77</v>
      </c>
      <c r="AW161" s="12" t="s">
        <v>29</v>
      </c>
      <c r="AX161" s="12" t="s">
        <v>72</v>
      </c>
      <c r="AY161" s="166" t="s">
        <v>162</v>
      </c>
    </row>
    <row r="162" spans="2:51" s="13" customFormat="1" x14ac:dyDescent="0.2">
      <c r="B162" s="171"/>
      <c r="D162" s="165" t="s">
        <v>169</v>
      </c>
      <c r="E162" s="172" t="s">
        <v>1</v>
      </c>
      <c r="F162" s="173" t="s">
        <v>1828</v>
      </c>
      <c r="H162" s="174">
        <v>8.4</v>
      </c>
      <c r="I162" s="175"/>
      <c r="L162" s="171"/>
      <c r="M162" s="176"/>
      <c r="T162" s="177"/>
      <c r="W162" s="240"/>
      <c r="AT162" s="172" t="s">
        <v>169</v>
      </c>
      <c r="AU162" s="172" t="s">
        <v>81</v>
      </c>
      <c r="AV162" s="13" t="s">
        <v>81</v>
      </c>
      <c r="AW162" s="13" t="s">
        <v>29</v>
      </c>
      <c r="AX162" s="13" t="s">
        <v>72</v>
      </c>
      <c r="AY162" s="172" t="s">
        <v>162</v>
      </c>
    </row>
    <row r="163" spans="2:51" s="12" customFormat="1" x14ac:dyDescent="0.2">
      <c r="B163" s="164"/>
      <c r="D163" s="165" t="s">
        <v>169</v>
      </c>
      <c r="E163" s="166" t="s">
        <v>1</v>
      </c>
      <c r="F163" s="167" t="s">
        <v>1814</v>
      </c>
      <c r="H163" s="166" t="s">
        <v>1</v>
      </c>
      <c r="I163" s="168"/>
      <c r="L163" s="164"/>
      <c r="M163" s="169"/>
      <c r="T163" s="170"/>
      <c r="W163" s="239"/>
      <c r="AT163" s="166" t="s">
        <v>169</v>
      </c>
      <c r="AU163" s="166" t="s">
        <v>81</v>
      </c>
      <c r="AV163" s="12" t="s">
        <v>77</v>
      </c>
      <c r="AW163" s="12" t="s">
        <v>29</v>
      </c>
      <c r="AX163" s="12" t="s">
        <v>72</v>
      </c>
      <c r="AY163" s="166" t="s">
        <v>162</v>
      </c>
    </row>
    <row r="164" spans="2:51" s="13" customFormat="1" x14ac:dyDescent="0.2">
      <c r="B164" s="171"/>
      <c r="D164" s="165" t="s">
        <v>169</v>
      </c>
      <c r="E164" s="172" t="s">
        <v>1</v>
      </c>
      <c r="F164" s="173" t="s">
        <v>984</v>
      </c>
      <c r="H164" s="174">
        <v>84</v>
      </c>
      <c r="I164" s="175"/>
      <c r="L164" s="171"/>
      <c r="M164" s="176"/>
      <c r="T164" s="177"/>
      <c r="W164" s="240"/>
      <c r="AT164" s="172" t="s">
        <v>169</v>
      </c>
      <c r="AU164" s="172" t="s">
        <v>81</v>
      </c>
      <c r="AV164" s="13" t="s">
        <v>81</v>
      </c>
      <c r="AW164" s="13" t="s">
        <v>29</v>
      </c>
      <c r="AX164" s="13" t="s">
        <v>72</v>
      </c>
      <c r="AY164" s="172" t="s">
        <v>162</v>
      </c>
    </row>
    <row r="165" spans="2:51" s="12" customFormat="1" x14ac:dyDescent="0.2">
      <c r="B165" s="164"/>
      <c r="D165" s="165" t="s">
        <v>169</v>
      </c>
      <c r="E165" s="166" t="s">
        <v>1</v>
      </c>
      <c r="F165" s="167" t="s">
        <v>1815</v>
      </c>
      <c r="H165" s="166" t="s">
        <v>1</v>
      </c>
      <c r="I165" s="168"/>
      <c r="L165" s="164"/>
      <c r="M165" s="169"/>
      <c r="T165" s="170"/>
      <c r="W165" s="239"/>
      <c r="AT165" s="166" t="s">
        <v>169</v>
      </c>
      <c r="AU165" s="166" t="s">
        <v>81</v>
      </c>
      <c r="AV165" s="12" t="s">
        <v>77</v>
      </c>
      <c r="AW165" s="12" t="s">
        <v>29</v>
      </c>
      <c r="AX165" s="12" t="s">
        <v>72</v>
      </c>
      <c r="AY165" s="166" t="s">
        <v>162</v>
      </c>
    </row>
    <row r="166" spans="2:51" s="13" customFormat="1" x14ac:dyDescent="0.2">
      <c r="B166" s="171"/>
      <c r="D166" s="165" t="s">
        <v>169</v>
      </c>
      <c r="E166" s="172" t="s">
        <v>1</v>
      </c>
      <c r="F166" s="173" t="s">
        <v>1829</v>
      </c>
      <c r="H166" s="174">
        <v>48.8</v>
      </c>
      <c r="I166" s="175"/>
      <c r="L166" s="171"/>
      <c r="M166" s="176"/>
      <c r="T166" s="177"/>
      <c r="W166" s="240"/>
      <c r="AT166" s="172" t="s">
        <v>169</v>
      </c>
      <c r="AU166" s="172" t="s">
        <v>81</v>
      </c>
      <c r="AV166" s="13" t="s">
        <v>81</v>
      </c>
      <c r="AW166" s="13" t="s">
        <v>29</v>
      </c>
      <c r="AX166" s="13" t="s">
        <v>72</v>
      </c>
      <c r="AY166" s="172" t="s">
        <v>162</v>
      </c>
    </row>
    <row r="167" spans="2:51" s="12" customFormat="1" x14ac:dyDescent="0.2">
      <c r="B167" s="164"/>
      <c r="D167" s="165" t="s">
        <v>169</v>
      </c>
      <c r="E167" s="166" t="s">
        <v>1</v>
      </c>
      <c r="F167" s="167" t="s">
        <v>1817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51" s="13" customFormat="1" x14ac:dyDescent="0.2">
      <c r="B168" s="171"/>
      <c r="D168" s="165" t="s">
        <v>169</v>
      </c>
      <c r="E168" s="172" t="s">
        <v>1</v>
      </c>
      <c r="F168" s="173" t="s">
        <v>1830</v>
      </c>
      <c r="H168" s="174">
        <v>9.8000000000000007</v>
      </c>
      <c r="I168" s="175"/>
      <c r="L168" s="171"/>
      <c r="M168" s="176"/>
      <c r="T168" s="177"/>
      <c r="W168" s="240"/>
      <c r="AT168" s="172" t="s">
        <v>169</v>
      </c>
      <c r="AU168" s="172" t="s">
        <v>81</v>
      </c>
      <c r="AV168" s="13" t="s">
        <v>81</v>
      </c>
      <c r="AW168" s="13" t="s">
        <v>29</v>
      </c>
      <c r="AX168" s="13" t="s">
        <v>72</v>
      </c>
      <c r="AY168" s="172" t="s">
        <v>162</v>
      </c>
    </row>
    <row r="169" spans="2:51" s="12" customFormat="1" x14ac:dyDescent="0.2">
      <c r="B169" s="164"/>
      <c r="D169" s="165" t="s">
        <v>169</v>
      </c>
      <c r="E169" s="166" t="s">
        <v>1</v>
      </c>
      <c r="F169" s="167" t="s">
        <v>1819</v>
      </c>
      <c r="H169" s="166" t="s">
        <v>1</v>
      </c>
      <c r="I169" s="168"/>
      <c r="L169" s="164"/>
      <c r="M169" s="169"/>
      <c r="T169" s="170"/>
      <c r="W169" s="239"/>
      <c r="AT169" s="166" t="s">
        <v>169</v>
      </c>
      <c r="AU169" s="166" t="s">
        <v>81</v>
      </c>
      <c r="AV169" s="12" t="s">
        <v>77</v>
      </c>
      <c r="AW169" s="12" t="s">
        <v>29</v>
      </c>
      <c r="AX169" s="12" t="s">
        <v>72</v>
      </c>
      <c r="AY169" s="166" t="s">
        <v>162</v>
      </c>
    </row>
    <row r="170" spans="2:51" s="13" customFormat="1" x14ac:dyDescent="0.2">
      <c r="B170" s="171"/>
      <c r="D170" s="165" t="s">
        <v>169</v>
      </c>
      <c r="E170" s="172" t="s">
        <v>1</v>
      </c>
      <c r="F170" s="173" t="s">
        <v>990</v>
      </c>
      <c r="H170" s="174">
        <v>14.4</v>
      </c>
      <c r="I170" s="175"/>
      <c r="L170" s="171"/>
      <c r="M170" s="176"/>
      <c r="T170" s="177"/>
      <c r="W170" s="240"/>
      <c r="AT170" s="172" t="s">
        <v>169</v>
      </c>
      <c r="AU170" s="172" t="s">
        <v>81</v>
      </c>
      <c r="AV170" s="13" t="s">
        <v>81</v>
      </c>
      <c r="AW170" s="13" t="s">
        <v>29</v>
      </c>
      <c r="AX170" s="13" t="s">
        <v>72</v>
      </c>
      <c r="AY170" s="172" t="s">
        <v>162</v>
      </c>
    </row>
    <row r="171" spans="2:51" s="12" customFormat="1" x14ac:dyDescent="0.2">
      <c r="B171" s="164"/>
      <c r="D171" s="165" t="s">
        <v>169</v>
      </c>
      <c r="E171" s="166" t="s">
        <v>1</v>
      </c>
      <c r="F171" s="167" t="s">
        <v>1820</v>
      </c>
      <c r="H171" s="166" t="s">
        <v>1</v>
      </c>
      <c r="I171" s="168"/>
      <c r="L171" s="164"/>
      <c r="M171" s="169"/>
      <c r="T171" s="170"/>
      <c r="W171" s="239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51" s="13" customFormat="1" x14ac:dyDescent="0.2">
      <c r="B172" s="171"/>
      <c r="D172" s="165" t="s">
        <v>169</v>
      </c>
      <c r="E172" s="172" t="s">
        <v>1</v>
      </c>
      <c r="F172" s="173" t="s">
        <v>1831</v>
      </c>
      <c r="H172" s="174">
        <v>39.36</v>
      </c>
      <c r="I172" s="175"/>
      <c r="L172" s="171"/>
      <c r="M172" s="176"/>
      <c r="T172" s="177"/>
      <c r="W172" s="240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51" s="12" customFormat="1" x14ac:dyDescent="0.2">
      <c r="B173" s="164"/>
      <c r="D173" s="165" t="s">
        <v>169</v>
      </c>
      <c r="E173" s="166" t="s">
        <v>1</v>
      </c>
      <c r="F173" s="167" t="s">
        <v>1822</v>
      </c>
      <c r="H173" s="166" t="s">
        <v>1</v>
      </c>
      <c r="I173" s="168"/>
      <c r="L173" s="164"/>
      <c r="M173" s="169"/>
      <c r="T173" s="170"/>
      <c r="W173" s="239"/>
      <c r="AT173" s="166" t="s">
        <v>169</v>
      </c>
      <c r="AU173" s="166" t="s">
        <v>81</v>
      </c>
      <c r="AV173" s="12" t="s">
        <v>77</v>
      </c>
      <c r="AW173" s="12" t="s">
        <v>29</v>
      </c>
      <c r="AX173" s="12" t="s">
        <v>72</v>
      </c>
      <c r="AY173" s="166" t="s">
        <v>162</v>
      </c>
    </row>
    <row r="174" spans="2:51" s="13" customFormat="1" x14ac:dyDescent="0.2">
      <c r="B174" s="171"/>
      <c r="D174" s="165" t="s">
        <v>169</v>
      </c>
      <c r="E174" s="172" t="s">
        <v>1</v>
      </c>
      <c r="F174" s="173" t="s">
        <v>1832</v>
      </c>
      <c r="H174" s="174">
        <v>113.28</v>
      </c>
      <c r="I174" s="175"/>
      <c r="L174" s="171"/>
      <c r="M174" s="176"/>
      <c r="T174" s="177"/>
      <c r="W174" s="240"/>
      <c r="AT174" s="172" t="s">
        <v>169</v>
      </c>
      <c r="AU174" s="172" t="s">
        <v>81</v>
      </c>
      <c r="AV174" s="13" t="s">
        <v>81</v>
      </c>
      <c r="AW174" s="13" t="s">
        <v>29</v>
      </c>
      <c r="AX174" s="13" t="s">
        <v>72</v>
      </c>
      <c r="AY174" s="172" t="s">
        <v>162</v>
      </c>
    </row>
    <row r="175" spans="2:51" s="12" customFormat="1" x14ac:dyDescent="0.2">
      <c r="B175" s="164"/>
      <c r="D175" s="165" t="s">
        <v>169</v>
      </c>
      <c r="E175" s="166" t="s">
        <v>1</v>
      </c>
      <c r="F175" s="167" t="s">
        <v>1824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51" s="13" customFormat="1" x14ac:dyDescent="0.2">
      <c r="B176" s="171"/>
      <c r="D176" s="165" t="s">
        <v>169</v>
      </c>
      <c r="E176" s="172" t="s">
        <v>1</v>
      </c>
      <c r="F176" s="173" t="s">
        <v>1833</v>
      </c>
      <c r="H176" s="174">
        <v>36.799999999999997</v>
      </c>
      <c r="I176" s="175"/>
      <c r="L176" s="171"/>
      <c r="M176" s="176"/>
      <c r="T176" s="177"/>
      <c r="W176" s="240"/>
      <c r="AT176" s="172" t="s">
        <v>169</v>
      </c>
      <c r="AU176" s="172" t="s">
        <v>81</v>
      </c>
      <c r="AV176" s="13" t="s">
        <v>81</v>
      </c>
      <c r="AW176" s="13" t="s">
        <v>29</v>
      </c>
      <c r="AX176" s="13" t="s">
        <v>72</v>
      </c>
      <c r="AY176" s="172" t="s">
        <v>162</v>
      </c>
    </row>
    <row r="177" spans="2:65" s="14" customFormat="1" x14ac:dyDescent="0.2">
      <c r="B177" s="178"/>
      <c r="D177" s="165" t="s">
        <v>169</v>
      </c>
      <c r="E177" s="179" t="s">
        <v>1</v>
      </c>
      <c r="F177" s="180" t="s">
        <v>174</v>
      </c>
      <c r="H177" s="181">
        <v>783.24</v>
      </c>
      <c r="I177" s="182"/>
      <c r="L177" s="178"/>
      <c r="M177" s="183"/>
      <c r="T177" s="184"/>
      <c r="W177" s="242"/>
      <c r="AT177" s="179" t="s">
        <v>169</v>
      </c>
      <c r="AU177" s="179" t="s">
        <v>81</v>
      </c>
      <c r="AV177" s="14" t="s">
        <v>87</v>
      </c>
      <c r="AW177" s="14" t="s">
        <v>29</v>
      </c>
      <c r="AX177" s="14" t="s">
        <v>77</v>
      </c>
      <c r="AY177" s="179" t="s">
        <v>162</v>
      </c>
    </row>
    <row r="178" spans="2:65" s="1" customFormat="1" ht="24.2" customHeight="1" x14ac:dyDescent="0.2">
      <c r="B178" s="121"/>
      <c r="C178" s="151" t="s">
        <v>84</v>
      </c>
      <c r="D178" s="151" t="s">
        <v>164</v>
      </c>
      <c r="E178" s="152" t="s">
        <v>182</v>
      </c>
      <c r="F178" s="153" t="s">
        <v>183</v>
      </c>
      <c r="G178" s="154" t="s">
        <v>167</v>
      </c>
      <c r="H178" s="155">
        <v>157.679</v>
      </c>
      <c r="I178" s="156"/>
      <c r="J178" s="157">
        <f>ROUND(I178*H178,2)</f>
        <v>0</v>
      </c>
      <c r="K178" s="158"/>
      <c r="L178" s="32"/>
      <c r="M178" s="159" t="s">
        <v>1</v>
      </c>
      <c r="N178" s="120" t="s">
        <v>38</v>
      </c>
      <c r="P178" s="160">
        <f>O178*H178</f>
        <v>0</v>
      </c>
      <c r="Q178" s="160">
        <v>3.5869999999999999E-2</v>
      </c>
      <c r="R178" s="160">
        <f>Q178*H178</f>
        <v>5.65594573</v>
      </c>
      <c r="S178" s="160">
        <v>0</v>
      </c>
      <c r="T178" s="161">
        <f>S178*H178</f>
        <v>0</v>
      </c>
      <c r="W178" s="251"/>
      <c r="AR178" s="162" t="s">
        <v>87</v>
      </c>
      <c r="AT178" s="162" t="s">
        <v>164</v>
      </c>
      <c r="AU178" s="162" t="s">
        <v>81</v>
      </c>
      <c r="AY178" s="17" t="s">
        <v>162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81</v>
      </c>
      <c r="BK178" s="163">
        <f>ROUND(I178*H178,2)</f>
        <v>0</v>
      </c>
      <c r="BL178" s="17" t="s">
        <v>87</v>
      </c>
      <c r="BM178" s="162" t="s">
        <v>1834</v>
      </c>
    </row>
    <row r="179" spans="2:65" s="12" customFormat="1" x14ac:dyDescent="0.2">
      <c r="B179" s="164"/>
      <c r="D179" s="165" t="s">
        <v>169</v>
      </c>
      <c r="E179" s="166" t="s">
        <v>1</v>
      </c>
      <c r="F179" s="167" t="s">
        <v>1810</v>
      </c>
      <c r="H179" s="166" t="s">
        <v>1</v>
      </c>
      <c r="I179" s="168"/>
      <c r="L179" s="164"/>
      <c r="M179" s="169"/>
      <c r="T179" s="170"/>
      <c r="W179" s="252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1835</v>
      </c>
      <c r="H180" s="174">
        <v>85.68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2" customFormat="1" x14ac:dyDescent="0.2">
      <c r="B181" s="164"/>
      <c r="D181" s="165" t="s">
        <v>169</v>
      </c>
      <c r="E181" s="166" t="s">
        <v>1</v>
      </c>
      <c r="F181" s="167" t="s">
        <v>1812</v>
      </c>
      <c r="H181" s="166" t="s">
        <v>1</v>
      </c>
      <c r="I181" s="168"/>
      <c r="L181" s="164"/>
      <c r="M181" s="169"/>
      <c r="T181" s="170"/>
      <c r="W181" s="239"/>
      <c r="AT181" s="166" t="s">
        <v>169</v>
      </c>
      <c r="AU181" s="166" t="s">
        <v>81</v>
      </c>
      <c r="AV181" s="12" t="s">
        <v>77</v>
      </c>
      <c r="AW181" s="12" t="s">
        <v>29</v>
      </c>
      <c r="AX181" s="12" t="s">
        <v>72</v>
      </c>
      <c r="AY181" s="166" t="s">
        <v>162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1836</v>
      </c>
      <c r="H182" s="174">
        <v>2.58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2" customFormat="1" x14ac:dyDescent="0.2">
      <c r="B183" s="164"/>
      <c r="D183" s="165" t="s">
        <v>169</v>
      </c>
      <c r="E183" s="166" t="s">
        <v>1</v>
      </c>
      <c r="F183" s="167" t="s">
        <v>1814</v>
      </c>
      <c r="H183" s="166" t="s">
        <v>1</v>
      </c>
      <c r="I183" s="168"/>
      <c r="L183" s="164"/>
      <c r="M183" s="169"/>
      <c r="T183" s="170"/>
      <c r="W183" s="239"/>
      <c r="AT183" s="166" t="s">
        <v>169</v>
      </c>
      <c r="AU183" s="166" t="s">
        <v>81</v>
      </c>
      <c r="AV183" s="12" t="s">
        <v>77</v>
      </c>
      <c r="AW183" s="12" t="s">
        <v>29</v>
      </c>
      <c r="AX183" s="12" t="s">
        <v>72</v>
      </c>
      <c r="AY183" s="166" t="s">
        <v>162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1837</v>
      </c>
      <c r="H184" s="174">
        <v>12.6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2" customFormat="1" x14ac:dyDescent="0.2">
      <c r="B185" s="164"/>
      <c r="D185" s="165" t="s">
        <v>169</v>
      </c>
      <c r="E185" s="166" t="s">
        <v>1</v>
      </c>
      <c r="F185" s="167" t="s">
        <v>1815</v>
      </c>
      <c r="H185" s="166" t="s">
        <v>1</v>
      </c>
      <c r="I185" s="168"/>
      <c r="L185" s="164"/>
      <c r="M185" s="169"/>
      <c r="T185" s="170"/>
      <c r="W185" s="239"/>
      <c r="AT185" s="166" t="s">
        <v>169</v>
      </c>
      <c r="AU185" s="166" t="s">
        <v>81</v>
      </c>
      <c r="AV185" s="12" t="s">
        <v>77</v>
      </c>
      <c r="AW185" s="12" t="s">
        <v>29</v>
      </c>
      <c r="AX185" s="12" t="s">
        <v>72</v>
      </c>
      <c r="AY185" s="166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1838</v>
      </c>
      <c r="H186" s="174">
        <v>12.728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2" customFormat="1" x14ac:dyDescent="0.2">
      <c r="B187" s="164"/>
      <c r="D187" s="165" t="s">
        <v>169</v>
      </c>
      <c r="E187" s="166" t="s">
        <v>1</v>
      </c>
      <c r="F187" s="167" t="s">
        <v>1817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1839</v>
      </c>
      <c r="H188" s="174">
        <v>2.6659999999999999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2" customFormat="1" x14ac:dyDescent="0.2">
      <c r="B189" s="164"/>
      <c r="D189" s="165" t="s">
        <v>169</v>
      </c>
      <c r="E189" s="166" t="s">
        <v>1</v>
      </c>
      <c r="F189" s="167" t="s">
        <v>1819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1005</v>
      </c>
      <c r="H190" s="174">
        <v>3.024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2" customFormat="1" x14ac:dyDescent="0.2">
      <c r="B191" s="164"/>
      <c r="D191" s="165" t="s">
        <v>169</v>
      </c>
      <c r="E191" s="166" t="s">
        <v>1</v>
      </c>
      <c r="F191" s="167" t="s">
        <v>1820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1840</v>
      </c>
      <c r="H192" s="174">
        <v>5.5579999999999998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1822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1841</v>
      </c>
      <c r="H194" s="174">
        <v>15.811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1824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1842</v>
      </c>
      <c r="H196" s="174">
        <v>5.032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5" customFormat="1" x14ac:dyDescent="0.2">
      <c r="B197" s="185"/>
      <c r="D197" s="165" t="s">
        <v>169</v>
      </c>
      <c r="E197" s="186" t="s">
        <v>1</v>
      </c>
      <c r="F197" s="187" t="s">
        <v>187</v>
      </c>
      <c r="H197" s="188">
        <v>145.679</v>
      </c>
      <c r="I197" s="189"/>
      <c r="L197" s="185"/>
      <c r="M197" s="190"/>
      <c r="T197" s="191"/>
      <c r="W197" s="241"/>
      <c r="AT197" s="186" t="s">
        <v>169</v>
      </c>
      <c r="AU197" s="186" t="s">
        <v>81</v>
      </c>
      <c r="AV197" s="15" t="s">
        <v>84</v>
      </c>
      <c r="AW197" s="15" t="s">
        <v>29</v>
      </c>
      <c r="AX197" s="15" t="s">
        <v>72</v>
      </c>
      <c r="AY197" s="186" t="s">
        <v>162</v>
      </c>
    </row>
    <row r="198" spans="2:65" s="12" customFormat="1" ht="33.75" x14ac:dyDescent="0.2">
      <c r="B198" s="164"/>
      <c r="D198" s="165" t="s">
        <v>169</v>
      </c>
      <c r="E198" s="166" t="s">
        <v>1</v>
      </c>
      <c r="F198" s="167" t="s">
        <v>188</v>
      </c>
      <c r="H198" s="166" t="s">
        <v>1</v>
      </c>
      <c r="I198" s="168"/>
      <c r="L198" s="164"/>
      <c r="M198" s="169"/>
      <c r="T198" s="170"/>
      <c r="W198" s="239"/>
      <c r="AT198" s="166" t="s">
        <v>169</v>
      </c>
      <c r="AU198" s="166" t="s">
        <v>81</v>
      </c>
      <c r="AV198" s="12" t="s">
        <v>77</v>
      </c>
      <c r="AW198" s="12" t="s">
        <v>29</v>
      </c>
      <c r="AX198" s="12" t="s">
        <v>72</v>
      </c>
      <c r="AY198" s="166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189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1843</v>
      </c>
      <c r="H200" s="174">
        <v>12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5" customFormat="1" x14ac:dyDescent="0.2">
      <c r="B201" s="185"/>
      <c r="D201" s="165" t="s">
        <v>169</v>
      </c>
      <c r="E201" s="186" t="s">
        <v>1</v>
      </c>
      <c r="F201" s="187" t="s">
        <v>187</v>
      </c>
      <c r="H201" s="188">
        <v>12</v>
      </c>
      <c r="I201" s="189"/>
      <c r="L201" s="185"/>
      <c r="M201" s="190"/>
      <c r="T201" s="191"/>
      <c r="W201" s="241"/>
      <c r="AT201" s="186" t="s">
        <v>169</v>
      </c>
      <c r="AU201" s="186" t="s">
        <v>81</v>
      </c>
      <c r="AV201" s="15" t="s">
        <v>84</v>
      </c>
      <c r="AW201" s="15" t="s">
        <v>29</v>
      </c>
      <c r="AX201" s="15" t="s">
        <v>72</v>
      </c>
      <c r="AY201" s="186" t="s">
        <v>162</v>
      </c>
    </row>
    <row r="202" spans="2:65" s="14" customFormat="1" x14ac:dyDescent="0.2">
      <c r="B202" s="178"/>
      <c r="D202" s="165" t="s">
        <v>169</v>
      </c>
      <c r="E202" s="179" t="s">
        <v>1</v>
      </c>
      <c r="F202" s="180" t="s">
        <v>174</v>
      </c>
      <c r="H202" s="181">
        <v>157.679</v>
      </c>
      <c r="I202" s="182"/>
      <c r="L202" s="178"/>
      <c r="M202" s="183"/>
      <c r="T202" s="184"/>
      <c r="W202" s="242"/>
      <c r="AT202" s="179" t="s">
        <v>169</v>
      </c>
      <c r="AU202" s="179" t="s">
        <v>81</v>
      </c>
      <c r="AV202" s="14" t="s">
        <v>87</v>
      </c>
      <c r="AW202" s="14" t="s">
        <v>29</v>
      </c>
      <c r="AX202" s="14" t="s">
        <v>77</v>
      </c>
      <c r="AY202" s="179" t="s">
        <v>162</v>
      </c>
    </row>
    <row r="203" spans="2:65" s="12" customFormat="1" ht="22.5" x14ac:dyDescent="0.2">
      <c r="B203" s="164"/>
      <c r="D203" s="165" t="s">
        <v>169</v>
      </c>
      <c r="E203" s="166" t="s">
        <v>1</v>
      </c>
      <c r="F203" s="167" t="s">
        <v>191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" customFormat="1" ht="24.2" customHeight="1" x14ac:dyDescent="0.2">
      <c r="B204" s="121"/>
      <c r="C204" s="151" t="s">
        <v>87</v>
      </c>
      <c r="D204" s="151" t="s">
        <v>164</v>
      </c>
      <c r="E204" s="152" t="s">
        <v>1844</v>
      </c>
      <c r="F204" s="153" t="s">
        <v>1845</v>
      </c>
      <c r="G204" s="154" t="s">
        <v>167</v>
      </c>
      <c r="H204" s="155">
        <v>20.318999999999999</v>
      </c>
      <c r="I204" s="156"/>
      <c r="J204" s="157">
        <f>ROUND(I204*H204,2)</f>
        <v>0</v>
      </c>
      <c r="K204" s="158"/>
      <c r="L204" s="32"/>
      <c r="M204" s="159" t="s">
        <v>1</v>
      </c>
      <c r="N204" s="120" t="s">
        <v>38</v>
      </c>
      <c r="P204" s="160">
        <f>O204*H204</f>
        <v>0</v>
      </c>
      <c r="Q204" s="160">
        <v>9.7400000000000004E-3</v>
      </c>
      <c r="R204" s="160">
        <f>Q204*H204</f>
        <v>0.19790706</v>
      </c>
      <c r="S204" s="160">
        <v>0</v>
      </c>
      <c r="T204" s="161">
        <f>S204*H204</f>
        <v>0</v>
      </c>
      <c r="W204" s="245"/>
      <c r="AR204" s="162" t="s">
        <v>87</v>
      </c>
      <c r="AT204" s="162" t="s">
        <v>164</v>
      </c>
      <c r="AU204" s="162" t="s">
        <v>81</v>
      </c>
      <c r="AY204" s="17" t="s">
        <v>162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7" t="s">
        <v>81</v>
      </c>
      <c r="BK204" s="163">
        <f>ROUND(I204*H204,2)</f>
        <v>0</v>
      </c>
      <c r="BL204" s="17" t="s">
        <v>87</v>
      </c>
      <c r="BM204" s="162" t="s">
        <v>1846</v>
      </c>
    </row>
    <row r="205" spans="2:65" s="13" customFormat="1" x14ac:dyDescent="0.2">
      <c r="B205" s="171"/>
      <c r="D205" s="165" t="s">
        <v>169</v>
      </c>
      <c r="E205" s="172" t="s">
        <v>1</v>
      </c>
      <c r="F205" s="173" t="s">
        <v>1847</v>
      </c>
      <c r="H205" s="174">
        <v>20.318999999999999</v>
      </c>
      <c r="I205" s="175"/>
      <c r="L205" s="171"/>
      <c r="M205" s="176"/>
      <c r="T205" s="177"/>
      <c r="W205" s="240"/>
      <c r="AT205" s="172" t="s">
        <v>169</v>
      </c>
      <c r="AU205" s="172" t="s">
        <v>81</v>
      </c>
      <c r="AV205" s="13" t="s">
        <v>81</v>
      </c>
      <c r="AW205" s="13" t="s">
        <v>29</v>
      </c>
      <c r="AX205" s="13" t="s">
        <v>77</v>
      </c>
      <c r="AY205" s="172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1848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1" customFormat="1" ht="22.9" customHeight="1" x14ac:dyDescent="0.2">
      <c r="B207" s="139"/>
      <c r="D207" s="140" t="s">
        <v>71</v>
      </c>
      <c r="E207" s="149" t="s">
        <v>218</v>
      </c>
      <c r="F207" s="149" t="s">
        <v>293</v>
      </c>
      <c r="I207" s="142"/>
      <c r="J207" s="150">
        <f>BK207</f>
        <v>0</v>
      </c>
      <c r="L207" s="139"/>
      <c r="M207" s="144"/>
      <c r="P207" s="145">
        <f>SUM(P208:P324)</f>
        <v>0</v>
      </c>
      <c r="R207" s="145">
        <f>SUM(R208:R324)</f>
        <v>58.938157539999992</v>
      </c>
      <c r="T207" s="146">
        <f>SUM(T208:T324)</f>
        <v>12.981804</v>
      </c>
      <c r="W207" s="238"/>
      <c r="AR207" s="140" t="s">
        <v>77</v>
      </c>
      <c r="AT207" s="147" t="s">
        <v>71</v>
      </c>
      <c r="AU207" s="147" t="s">
        <v>77</v>
      </c>
      <c r="AY207" s="140" t="s">
        <v>162</v>
      </c>
      <c r="BK207" s="148">
        <f>SUM(BK208:BK324)</f>
        <v>0</v>
      </c>
    </row>
    <row r="208" spans="2:65" s="1" customFormat="1" ht="37.9" customHeight="1" x14ac:dyDescent="0.2">
      <c r="B208" s="121"/>
      <c r="C208" s="151" t="s">
        <v>90</v>
      </c>
      <c r="D208" s="151" t="s">
        <v>164</v>
      </c>
      <c r="E208" s="152" t="s">
        <v>295</v>
      </c>
      <c r="F208" s="153" t="s">
        <v>296</v>
      </c>
      <c r="G208" s="154" t="s">
        <v>167</v>
      </c>
      <c r="H208" s="155">
        <v>1218.0429999999999</v>
      </c>
      <c r="I208" s="156"/>
      <c r="J208" s="157">
        <f>ROUND(I208*H208,2)</f>
        <v>0</v>
      </c>
      <c r="K208" s="158"/>
      <c r="L208" s="32"/>
      <c r="M208" s="159" t="s">
        <v>1</v>
      </c>
      <c r="N208" s="120" t="s">
        <v>38</v>
      </c>
      <c r="P208" s="160">
        <f>O208*H208</f>
        <v>0</v>
      </c>
      <c r="Q208" s="160">
        <v>2.3990000000000001E-2</v>
      </c>
      <c r="R208" s="160">
        <f>Q208*H208</f>
        <v>29.220851569999997</v>
      </c>
      <c r="S208" s="160">
        <v>0</v>
      </c>
      <c r="T208" s="161">
        <f>S208*H208</f>
        <v>0</v>
      </c>
      <c r="W208" s="245"/>
      <c r="AR208" s="162" t="s">
        <v>87</v>
      </c>
      <c r="AT208" s="162" t="s">
        <v>164</v>
      </c>
      <c r="AU208" s="162" t="s">
        <v>81</v>
      </c>
      <c r="AY208" s="17" t="s">
        <v>162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7" t="s">
        <v>81</v>
      </c>
      <c r="BK208" s="163">
        <f>ROUND(I208*H208,2)</f>
        <v>0</v>
      </c>
      <c r="BL208" s="17" t="s">
        <v>87</v>
      </c>
      <c r="BM208" s="162" t="s">
        <v>1849</v>
      </c>
    </row>
    <row r="209" spans="2:65" s="12" customFormat="1" x14ac:dyDescent="0.2">
      <c r="B209" s="164"/>
      <c r="D209" s="165" t="s">
        <v>169</v>
      </c>
      <c r="E209" s="166" t="s">
        <v>1</v>
      </c>
      <c r="F209" s="167" t="s">
        <v>1850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65" s="13" customFormat="1" x14ac:dyDescent="0.2">
      <c r="B210" s="171"/>
      <c r="D210" s="165" t="s">
        <v>169</v>
      </c>
      <c r="E210" s="172" t="s">
        <v>1</v>
      </c>
      <c r="F210" s="173" t="s">
        <v>1851</v>
      </c>
      <c r="H210" s="174">
        <v>1195.4739999999999</v>
      </c>
      <c r="I210" s="175"/>
      <c r="L210" s="171"/>
      <c r="M210" s="176"/>
      <c r="T210" s="177"/>
      <c r="W210" s="240"/>
      <c r="AT210" s="172" t="s">
        <v>169</v>
      </c>
      <c r="AU210" s="172" t="s">
        <v>81</v>
      </c>
      <c r="AV210" s="13" t="s">
        <v>81</v>
      </c>
      <c r="AW210" s="13" t="s">
        <v>29</v>
      </c>
      <c r="AX210" s="13" t="s">
        <v>72</v>
      </c>
      <c r="AY210" s="172" t="s">
        <v>162</v>
      </c>
    </row>
    <row r="211" spans="2:65" s="13" customFormat="1" x14ac:dyDescent="0.2">
      <c r="B211" s="171"/>
      <c r="D211" s="165" t="s">
        <v>169</v>
      </c>
      <c r="E211" s="172" t="s">
        <v>1</v>
      </c>
      <c r="F211" s="173" t="s">
        <v>1852</v>
      </c>
      <c r="H211" s="174">
        <v>12.72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65" s="13" customFormat="1" x14ac:dyDescent="0.2">
      <c r="B212" s="171"/>
      <c r="D212" s="165" t="s">
        <v>169</v>
      </c>
      <c r="E212" s="172" t="s">
        <v>1</v>
      </c>
      <c r="F212" s="173" t="s">
        <v>1853</v>
      </c>
      <c r="H212" s="174">
        <v>9.8490000000000002</v>
      </c>
      <c r="I212" s="175"/>
      <c r="L212" s="171"/>
      <c r="M212" s="176"/>
      <c r="T212" s="177"/>
      <c r="W212" s="240"/>
      <c r="AT212" s="172" t="s">
        <v>169</v>
      </c>
      <c r="AU212" s="172" t="s">
        <v>81</v>
      </c>
      <c r="AV212" s="13" t="s">
        <v>81</v>
      </c>
      <c r="AW212" s="13" t="s">
        <v>29</v>
      </c>
      <c r="AX212" s="13" t="s">
        <v>72</v>
      </c>
      <c r="AY212" s="172" t="s">
        <v>162</v>
      </c>
    </row>
    <row r="213" spans="2:65" s="14" customFormat="1" x14ac:dyDescent="0.2">
      <c r="B213" s="178"/>
      <c r="D213" s="165" t="s">
        <v>169</v>
      </c>
      <c r="E213" s="179" t="s">
        <v>96</v>
      </c>
      <c r="F213" s="180" t="s">
        <v>174</v>
      </c>
      <c r="H213" s="181">
        <v>1218.0429999999999</v>
      </c>
      <c r="I213" s="182"/>
      <c r="L213" s="178"/>
      <c r="M213" s="183"/>
      <c r="T213" s="184"/>
      <c r="W213" s="242"/>
      <c r="AT213" s="179" t="s">
        <v>169</v>
      </c>
      <c r="AU213" s="179" t="s">
        <v>81</v>
      </c>
      <c r="AV213" s="14" t="s">
        <v>87</v>
      </c>
      <c r="AW213" s="14" t="s">
        <v>29</v>
      </c>
      <c r="AX213" s="14" t="s">
        <v>77</v>
      </c>
      <c r="AY213" s="179" t="s">
        <v>162</v>
      </c>
    </row>
    <row r="214" spans="2:65" s="12" customFormat="1" ht="22.5" x14ac:dyDescent="0.2">
      <c r="B214" s="164"/>
      <c r="D214" s="165" t="s">
        <v>169</v>
      </c>
      <c r="E214" s="166" t="s">
        <v>1</v>
      </c>
      <c r="F214" s="167" t="s">
        <v>301</v>
      </c>
      <c r="H214" s="166" t="s">
        <v>1</v>
      </c>
      <c r="I214" s="168"/>
      <c r="L214" s="164"/>
      <c r="M214" s="169"/>
      <c r="T214" s="170"/>
      <c r="W214" s="244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" customFormat="1" ht="44.25" customHeight="1" x14ac:dyDescent="0.2">
      <c r="B215" s="121"/>
      <c r="C215" s="151" t="s">
        <v>93</v>
      </c>
      <c r="D215" s="151" t="s">
        <v>164</v>
      </c>
      <c r="E215" s="152" t="s">
        <v>303</v>
      </c>
      <c r="F215" s="153" t="s">
        <v>304</v>
      </c>
      <c r="G215" s="154" t="s">
        <v>167</v>
      </c>
      <c r="H215" s="155">
        <v>3654.1289999999999</v>
      </c>
      <c r="I215" s="156"/>
      <c r="J215" s="157">
        <f>ROUND(I215*H215,2)</f>
        <v>0</v>
      </c>
      <c r="K215" s="158"/>
      <c r="L215" s="32"/>
      <c r="M215" s="159" t="s">
        <v>1</v>
      </c>
      <c r="N215" s="120" t="s">
        <v>38</v>
      </c>
      <c r="P215" s="160">
        <f>O215*H215</f>
        <v>0</v>
      </c>
      <c r="Q215" s="160">
        <v>0</v>
      </c>
      <c r="R215" s="160">
        <f>Q215*H215</f>
        <v>0</v>
      </c>
      <c r="S215" s="160">
        <v>0</v>
      </c>
      <c r="T215" s="161">
        <f>S215*H215</f>
        <v>0</v>
      </c>
      <c r="W215" s="245"/>
      <c r="AR215" s="162" t="s">
        <v>87</v>
      </c>
      <c r="AT215" s="162" t="s">
        <v>164</v>
      </c>
      <c r="AU215" s="162" t="s">
        <v>81</v>
      </c>
      <c r="AY215" s="17" t="s">
        <v>162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7" t="s">
        <v>81</v>
      </c>
      <c r="BK215" s="163">
        <f>ROUND(I215*H215,2)</f>
        <v>0</v>
      </c>
      <c r="BL215" s="17" t="s">
        <v>87</v>
      </c>
      <c r="BM215" s="162" t="s">
        <v>1854</v>
      </c>
    </row>
    <row r="216" spans="2:65" s="13" customFormat="1" x14ac:dyDescent="0.2">
      <c r="B216" s="171"/>
      <c r="D216" s="165" t="s">
        <v>169</v>
      </c>
      <c r="E216" s="172" t="s">
        <v>1</v>
      </c>
      <c r="F216" s="173" t="s">
        <v>306</v>
      </c>
      <c r="H216" s="174">
        <v>3654.1289999999999</v>
      </c>
      <c r="I216" s="175"/>
      <c r="L216" s="171"/>
      <c r="M216" s="176"/>
      <c r="T216" s="177"/>
      <c r="W216" s="240"/>
      <c r="AT216" s="172" t="s">
        <v>169</v>
      </c>
      <c r="AU216" s="172" t="s">
        <v>81</v>
      </c>
      <c r="AV216" s="13" t="s">
        <v>81</v>
      </c>
      <c r="AW216" s="13" t="s">
        <v>29</v>
      </c>
      <c r="AX216" s="13" t="s">
        <v>77</v>
      </c>
      <c r="AY216" s="172" t="s">
        <v>162</v>
      </c>
    </row>
    <row r="217" spans="2:65" s="1" customFormat="1" ht="37.9" customHeight="1" x14ac:dyDescent="0.2">
      <c r="B217" s="121"/>
      <c r="C217" s="151" t="s">
        <v>203</v>
      </c>
      <c r="D217" s="151" t="s">
        <v>164</v>
      </c>
      <c r="E217" s="152" t="s">
        <v>308</v>
      </c>
      <c r="F217" s="153" t="s">
        <v>309</v>
      </c>
      <c r="G217" s="154" t="s">
        <v>167</v>
      </c>
      <c r="H217" s="155">
        <v>1218.0429999999999</v>
      </c>
      <c r="I217" s="156"/>
      <c r="J217" s="157">
        <f>ROUND(I217*H217,2)</f>
        <v>0</v>
      </c>
      <c r="K217" s="158"/>
      <c r="L217" s="32"/>
      <c r="M217" s="159" t="s">
        <v>1</v>
      </c>
      <c r="N217" s="120" t="s">
        <v>38</v>
      </c>
      <c r="P217" s="160">
        <f>O217*H217</f>
        <v>0</v>
      </c>
      <c r="Q217" s="160">
        <v>2.3990000000000001E-2</v>
      </c>
      <c r="R217" s="160">
        <f>Q217*H217</f>
        <v>29.220851569999997</v>
      </c>
      <c r="S217" s="160">
        <v>0</v>
      </c>
      <c r="T217" s="161">
        <f>S217*H217</f>
        <v>0</v>
      </c>
      <c r="W217" s="245"/>
      <c r="AR217" s="162" t="s">
        <v>87</v>
      </c>
      <c r="AT217" s="162" t="s">
        <v>164</v>
      </c>
      <c r="AU217" s="162" t="s">
        <v>81</v>
      </c>
      <c r="AY217" s="17" t="s">
        <v>162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81</v>
      </c>
      <c r="BK217" s="163">
        <f>ROUND(I217*H217,2)</f>
        <v>0</v>
      </c>
      <c r="BL217" s="17" t="s">
        <v>87</v>
      </c>
      <c r="BM217" s="162" t="s">
        <v>1855</v>
      </c>
    </row>
    <row r="218" spans="2:65" s="13" customFormat="1" x14ac:dyDescent="0.2">
      <c r="B218" s="171"/>
      <c r="D218" s="165" t="s">
        <v>169</v>
      </c>
      <c r="E218" s="172" t="s">
        <v>1</v>
      </c>
      <c r="F218" s="173" t="s">
        <v>96</v>
      </c>
      <c r="H218" s="174">
        <v>1218.0429999999999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77</v>
      </c>
      <c r="AY218" s="172" t="s">
        <v>162</v>
      </c>
    </row>
    <row r="219" spans="2:65" s="1" customFormat="1" ht="24.2" customHeight="1" x14ac:dyDescent="0.2">
      <c r="B219" s="121"/>
      <c r="C219" s="151" t="s">
        <v>210</v>
      </c>
      <c r="D219" s="151" t="s">
        <v>164</v>
      </c>
      <c r="E219" s="152" t="s">
        <v>312</v>
      </c>
      <c r="F219" s="153" t="s">
        <v>313</v>
      </c>
      <c r="G219" s="154" t="s">
        <v>167</v>
      </c>
      <c r="H219" s="155">
        <v>324.48</v>
      </c>
      <c r="I219" s="156"/>
      <c r="J219" s="157">
        <f>ROUND(I219*H219,2)</f>
        <v>0</v>
      </c>
      <c r="K219" s="158"/>
      <c r="L219" s="32"/>
      <c r="M219" s="159" t="s">
        <v>1</v>
      </c>
      <c r="N219" s="120" t="s">
        <v>38</v>
      </c>
      <c r="P219" s="160">
        <f>O219*H219</f>
        <v>0</v>
      </c>
      <c r="Q219" s="160">
        <v>1.5300000000000001E-3</v>
      </c>
      <c r="R219" s="160">
        <f>Q219*H219</f>
        <v>0.49645440000000007</v>
      </c>
      <c r="S219" s="160">
        <v>0</v>
      </c>
      <c r="T219" s="161">
        <f>S219*H219</f>
        <v>0</v>
      </c>
      <c r="W219" s="245"/>
      <c r="AR219" s="162" t="s">
        <v>87</v>
      </c>
      <c r="AT219" s="162" t="s">
        <v>164</v>
      </c>
      <c r="AU219" s="162" t="s">
        <v>81</v>
      </c>
      <c r="AY219" s="17" t="s">
        <v>162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81</v>
      </c>
      <c r="BK219" s="163">
        <f>ROUND(I219*H219,2)</f>
        <v>0</v>
      </c>
      <c r="BL219" s="17" t="s">
        <v>87</v>
      </c>
      <c r="BM219" s="162" t="s">
        <v>1856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315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1810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3" customFormat="1" x14ac:dyDescent="0.2">
      <c r="B222" s="171"/>
      <c r="D222" s="165" t="s">
        <v>169</v>
      </c>
      <c r="E222" s="172" t="s">
        <v>1</v>
      </c>
      <c r="F222" s="173" t="s">
        <v>1857</v>
      </c>
      <c r="H222" s="174">
        <v>183.6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65" s="12" customFormat="1" x14ac:dyDescent="0.2">
      <c r="B223" s="164"/>
      <c r="D223" s="165" t="s">
        <v>169</v>
      </c>
      <c r="E223" s="166" t="s">
        <v>1</v>
      </c>
      <c r="F223" s="167" t="s">
        <v>1812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65" s="13" customFormat="1" x14ac:dyDescent="0.2">
      <c r="B224" s="171"/>
      <c r="D224" s="165" t="s">
        <v>169</v>
      </c>
      <c r="E224" s="172" t="s">
        <v>1</v>
      </c>
      <c r="F224" s="173" t="s">
        <v>1175</v>
      </c>
      <c r="H224" s="174">
        <v>3.6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2" customFormat="1" x14ac:dyDescent="0.2">
      <c r="B225" s="164"/>
      <c r="D225" s="165" t="s">
        <v>169</v>
      </c>
      <c r="E225" s="166" t="s">
        <v>1</v>
      </c>
      <c r="F225" s="167" t="s">
        <v>1814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3" customFormat="1" x14ac:dyDescent="0.2">
      <c r="B226" s="171"/>
      <c r="D226" s="165" t="s">
        <v>169</v>
      </c>
      <c r="E226" s="172" t="s">
        <v>1</v>
      </c>
      <c r="F226" s="173" t="s">
        <v>1162</v>
      </c>
      <c r="H226" s="174">
        <v>36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65" s="12" customFormat="1" x14ac:dyDescent="0.2">
      <c r="B227" s="164"/>
      <c r="D227" s="165" t="s">
        <v>169</v>
      </c>
      <c r="E227" s="166" t="s">
        <v>1</v>
      </c>
      <c r="F227" s="167" t="s">
        <v>1815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3" customFormat="1" x14ac:dyDescent="0.2">
      <c r="B228" s="171"/>
      <c r="D228" s="165" t="s">
        <v>169</v>
      </c>
      <c r="E228" s="172" t="s">
        <v>1</v>
      </c>
      <c r="F228" s="173" t="s">
        <v>1858</v>
      </c>
      <c r="H228" s="174">
        <v>28.8</v>
      </c>
      <c r="I228" s="175"/>
      <c r="L228" s="171"/>
      <c r="M228" s="176"/>
      <c r="T228" s="177"/>
      <c r="W228" s="240"/>
      <c r="AT228" s="172" t="s">
        <v>169</v>
      </c>
      <c r="AU228" s="172" t="s">
        <v>81</v>
      </c>
      <c r="AV228" s="13" t="s">
        <v>81</v>
      </c>
      <c r="AW228" s="13" t="s">
        <v>29</v>
      </c>
      <c r="AX228" s="13" t="s">
        <v>72</v>
      </c>
      <c r="AY228" s="172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1817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3" customFormat="1" x14ac:dyDescent="0.2">
      <c r="B230" s="171"/>
      <c r="D230" s="165" t="s">
        <v>169</v>
      </c>
      <c r="E230" s="172" t="s">
        <v>1</v>
      </c>
      <c r="F230" s="173" t="s">
        <v>1168</v>
      </c>
      <c r="H230" s="174">
        <v>5.4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1819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3" customFormat="1" x14ac:dyDescent="0.2">
      <c r="B232" s="171"/>
      <c r="D232" s="165" t="s">
        <v>169</v>
      </c>
      <c r="E232" s="172" t="s">
        <v>1</v>
      </c>
      <c r="F232" s="173" t="s">
        <v>1168</v>
      </c>
      <c r="H232" s="174">
        <v>5.4</v>
      </c>
      <c r="I232" s="175"/>
      <c r="L232" s="171"/>
      <c r="M232" s="176"/>
      <c r="T232" s="177"/>
      <c r="W232" s="240"/>
      <c r="AT232" s="172" t="s">
        <v>169</v>
      </c>
      <c r="AU232" s="172" t="s">
        <v>81</v>
      </c>
      <c r="AV232" s="13" t="s">
        <v>81</v>
      </c>
      <c r="AW232" s="13" t="s">
        <v>29</v>
      </c>
      <c r="AX232" s="13" t="s">
        <v>72</v>
      </c>
      <c r="AY232" s="172" t="s">
        <v>162</v>
      </c>
    </row>
    <row r="233" spans="2:65" s="12" customFormat="1" x14ac:dyDescent="0.2">
      <c r="B233" s="164"/>
      <c r="D233" s="165" t="s">
        <v>169</v>
      </c>
      <c r="E233" s="166" t="s">
        <v>1</v>
      </c>
      <c r="F233" s="167" t="s">
        <v>1820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3" customFormat="1" x14ac:dyDescent="0.2">
      <c r="B234" s="171"/>
      <c r="D234" s="165" t="s">
        <v>169</v>
      </c>
      <c r="E234" s="172" t="s">
        <v>1</v>
      </c>
      <c r="F234" s="173" t="s">
        <v>1859</v>
      </c>
      <c r="H234" s="174">
        <v>12.72</v>
      </c>
      <c r="I234" s="175"/>
      <c r="L234" s="171"/>
      <c r="M234" s="176"/>
      <c r="T234" s="177"/>
      <c r="W234" s="240"/>
      <c r="AT234" s="172" t="s">
        <v>169</v>
      </c>
      <c r="AU234" s="172" t="s">
        <v>81</v>
      </c>
      <c r="AV234" s="13" t="s">
        <v>81</v>
      </c>
      <c r="AW234" s="13" t="s">
        <v>29</v>
      </c>
      <c r="AX234" s="13" t="s">
        <v>72</v>
      </c>
      <c r="AY234" s="172" t="s">
        <v>162</v>
      </c>
    </row>
    <row r="235" spans="2:65" s="12" customFormat="1" x14ac:dyDescent="0.2">
      <c r="B235" s="164"/>
      <c r="D235" s="165" t="s">
        <v>169</v>
      </c>
      <c r="E235" s="166" t="s">
        <v>1</v>
      </c>
      <c r="F235" s="167" t="s">
        <v>1822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3" customFormat="1" x14ac:dyDescent="0.2">
      <c r="B236" s="171"/>
      <c r="D236" s="165" t="s">
        <v>169</v>
      </c>
      <c r="E236" s="172" t="s">
        <v>1</v>
      </c>
      <c r="F236" s="173" t="s">
        <v>1860</v>
      </c>
      <c r="H236" s="174">
        <v>38.159999999999997</v>
      </c>
      <c r="I236" s="175"/>
      <c r="L236" s="171"/>
      <c r="M236" s="176"/>
      <c r="T236" s="177"/>
      <c r="W236" s="240"/>
      <c r="AT236" s="172" t="s">
        <v>169</v>
      </c>
      <c r="AU236" s="172" t="s">
        <v>81</v>
      </c>
      <c r="AV236" s="13" t="s">
        <v>81</v>
      </c>
      <c r="AW236" s="13" t="s">
        <v>29</v>
      </c>
      <c r="AX236" s="13" t="s">
        <v>72</v>
      </c>
      <c r="AY236" s="172" t="s">
        <v>162</v>
      </c>
    </row>
    <row r="237" spans="2:65" s="12" customFormat="1" x14ac:dyDescent="0.2">
      <c r="B237" s="164"/>
      <c r="D237" s="165" t="s">
        <v>169</v>
      </c>
      <c r="E237" s="166" t="s">
        <v>1</v>
      </c>
      <c r="F237" s="167" t="s">
        <v>1824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3" customFormat="1" x14ac:dyDescent="0.2">
      <c r="B238" s="171"/>
      <c r="D238" s="165" t="s">
        <v>169</v>
      </c>
      <c r="E238" s="172" t="s">
        <v>1</v>
      </c>
      <c r="F238" s="173" t="s">
        <v>1167</v>
      </c>
      <c r="H238" s="174">
        <v>10.8</v>
      </c>
      <c r="I238" s="175"/>
      <c r="L238" s="171"/>
      <c r="M238" s="176"/>
      <c r="T238" s="177"/>
      <c r="W238" s="240"/>
      <c r="AT238" s="172" t="s">
        <v>169</v>
      </c>
      <c r="AU238" s="172" t="s">
        <v>81</v>
      </c>
      <c r="AV238" s="13" t="s">
        <v>81</v>
      </c>
      <c r="AW238" s="13" t="s">
        <v>29</v>
      </c>
      <c r="AX238" s="13" t="s">
        <v>72</v>
      </c>
      <c r="AY238" s="172" t="s">
        <v>162</v>
      </c>
    </row>
    <row r="239" spans="2:65" s="14" customFormat="1" x14ac:dyDescent="0.2">
      <c r="B239" s="178"/>
      <c r="D239" s="165" t="s">
        <v>169</v>
      </c>
      <c r="E239" s="179" t="s">
        <v>1</v>
      </c>
      <c r="F239" s="180" t="s">
        <v>174</v>
      </c>
      <c r="H239" s="181">
        <v>324.48</v>
      </c>
      <c r="I239" s="182"/>
      <c r="L239" s="178"/>
      <c r="M239" s="183"/>
      <c r="T239" s="184"/>
      <c r="W239" s="248"/>
      <c r="AT239" s="179" t="s">
        <v>169</v>
      </c>
      <c r="AU239" s="179" t="s">
        <v>81</v>
      </c>
      <c r="AV239" s="14" t="s">
        <v>87</v>
      </c>
      <c r="AW239" s="14" t="s">
        <v>29</v>
      </c>
      <c r="AX239" s="14" t="s">
        <v>77</v>
      </c>
      <c r="AY239" s="179" t="s">
        <v>162</v>
      </c>
    </row>
    <row r="240" spans="2:65" s="1" customFormat="1" ht="33" customHeight="1" x14ac:dyDescent="0.2">
      <c r="B240" s="121"/>
      <c r="C240" s="151" t="s">
        <v>218</v>
      </c>
      <c r="D240" s="151" t="s">
        <v>164</v>
      </c>
      <c r="E240" s="152" t="s">
        <v>1861</v>
      </c>
      <c r="F240" s="153" t="s">
        <v>1862</v>
      </c>
      <c r="G240" s="154" t="s">
        <v>167</v>
      </c>
      <c r="H240" s="155">
        <v>1015.955</v>
      </c>
      <c r="I240" s="156"/>
      <c r="J240" s="157">
        <f>ROUND(I240*H240,2)</f>
        <v>0</v>
      </c>
      <c r="K240" s="158"/>
      <c r="L240" s="32"/>
      <c r="M240" s="159" t="s">
        <v>1</v>
      </c>
      <c r="N240" s="120" t="s">
        <v>38</v>
      </c>
      <c r="P240" s="160">
        <f>O240*H240</f>
        <v>0</v>
      </c>
      <c r="Q240" s="160">
        <v>0</v>
      </c>
      <c r="R240" s="160">
        <f>Q240*H240</f>
        <v>0</v>
      </c>
      <c r="S240" s="160">
        <v>0</v>
      </c>
      <c r="T240" s="161">
        <f>S240*H240</f>
        <v>0</v>
      </c>
      <c r="W240" s="245"/>
      <c r="AR240" s="162" t="s">
        <v>87</v>
      </c>
      <c r="AT240" s="162" t="s">
        <v>164</v>
      </c>
      <c r="AU240" s="162" t="s">
        <v>81</v>
      </c>
      <c r="AY240" s="17" t="s">
        <v>162</v>
      </c>
      <c r="BE240" s="163">
        <f>IF(N240="základná",J240,0)</f>
        <v>0</v>
      </c>
      <c r="BF240" s="163">
        <f>IF(N240="znížená",J240,0)</f>
        <v>0</v>
      </c>
      <c r="BG240" s="163">
        <f>IF(N240="zákl. prenesená",J240,0)</f>
        <v>0</v>
      </c>
      <c r="BH240" s="163">
        <f>IF(N240="zníž. prenesená",J240,0)</f>
        <v>0</v>
      </c>
      <c r="BI240" s="163">
        <f>IF(N240="nulová",J240,0)</f>
        <v>0</v>
      </c>
      <c r="BJ240" s="17" t="s">
        <v>81</v>
      </c>
      <c r="BK240" s="163">
        <f>ROUND(I240*H240,2)</f>
        <v>0</v>
      </c>
      <c r="BL240" s="17" t="s">
        <v>87</v>
      </c>
      <c r="BM240" s="162" t="s">
        <v>1863</v>
      </c>
    </row>
    <row r="241" spans="2:51" s="12" customFormat="1" x14ac:dyDescent="0.2">
      <c r="B241" s="164"/>
      <c r="D241" s="165" t="s">
        <v>169</v>
      </c>
      <c r="E241" s="166" t="s">
        <v>1</v>
      </c>
      <c r="F241" s="167" t="s">
        <v>1864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51" s="13" customFormat="1" x14ac:dyDescent="0.2">
      <c r="B242" s="171"/>
      <c r="D242" s="165" t="s">
        <v>169</v>
      </c>
      <c r="E242" s="172" t="s">
        <v>1</v>
      </c>
      <c r="F242" s="173" t="s">
        <v>1865</v>
      </c>
      <c r="H242" s="174">
        <v>32.68</v>
      </c>
      <c r="I242" s="175"/>
      <c r="L242" s="171"/>
      <c r="M242" s="176"/>
      <c r="T242" s="177"/>
      <c r="W242" s="240"/>
      <c r="AT242" s="172" t="s">
        <v>169</v>
      </c>
      <c r="AU242" s="172" t="s">
        <v>81</v>
      </c>
      <c r="AV242" s="13" t="s">
        <v>81</v>
      </c>
      <c r="AW242" s="13" t="s">
        <v>29</v>
      </c>
      <c r="AX242" s="13" t="s">
        <v>72</v>
      </c>
      <c r="AY242" s="172" t="s">
        <v>162</v>
      </c>
    </row>
    <row r="243" spans="2:51" s="13" customFormat="1" x14ac:dyDescent="0.2">
      <c r="B243" s="171"/>
      <c r="D243" s="165" t="s">
        <v>169</v>
      </c>
      <c r="E243" s="172" t="s">
        <v>1</v>
      </c>
      <c r="F243" s="173" t="s">
        <v>1866</v>
      </c>
      <c r="H243" s="174">
        <v>10.692</v>
      </c>
      <c r="I243" s="175"/>
      <c r="L243" s="171"/>
      <c r="M243" s="176"/>
      <c r="T243" s="177"/>
      <c r="W243" s="240"/>
      <c r="AT243" s="172" t="s">
        <v>169</v>
      </c>
      <c r="AU243" s="172" t="s">
        <v>81</v>
      </c>
      <c r="AV243" s="13" t="s">
        <v>81</v>
      </c>
      <c r="AW243" s="13" t="s">
        <v>29</v>
      </c>
      <c r="AX243" s="13" t="s">
        <v>72</v>
      </c>
      <c r="AY243" s="172" t="s">
        <v>162</v>
      </c>
    </row>
    <row r="244" spans="2:51" s="13" customFormat="1" x14ac:dyDescent="0.2">
      <c r="B244" s="171"/>
      <c r="D244" s="165" t="s">
        <v>169</v>
      </c>
      <c r="E244" s="172" t="s">
        <v>1</v>
      </c>
      <c r="F244" s="173" t="s">
        <v>1867</v>
      </c>
      <c r="H244" s="174">
        <v>40.74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51" s="13" customFormat="1" x14ac:dyDescent="0.2">
      <c r="B245" s="171"/>
      <c r="D245" s="165" t="s">
        <v>169</v>
      </c>
      <c r="E245" s="172" t="s">
        <v>1</v>
      </c>
      <c r="F245" s="173" t="s">
        <v>1868</v>
      </c>
      <c r="H245" s="174">
        <v>3.9809999999999999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51" s="13" customFormat="1" x14ac:dyDescent="0.2">
      <c r="B246" s="171"/>
      <c r="D246" s="165" t="s">
        <v>169</v>
      </c>
      <c r="E246" s="172" t="s">
        <v>1</v>
      </c>
      <c r="F246" s="173" t="s">
        <v>1869</v>
      </c>
      <c r="H246" s="174">
        <v>16.128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51" s="13" customFormat="1" x14ac:dyDescent="0.2">
      <c r="B247" s="171"/>
      <c r="D247" s="165" t="s">
        <v>169</v>
      </c>
      <c r="E247" s="172" t="s">
        <v>1</v>
      </c>
      <c r="F247" s="173" t="s">
        <v>1870</v>
      </c>
      <c r="H247" s="174">
        <v>-15.84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51" s="12" customFormat="1" x14ac:dyDescent="0.2">
      <c r="B248" s="164"/>
      <c r="D248" s="165" t="s">
        <v>169</v>
      </c>
      <c r="E248" s="166" t="s">
        <v>1</v>
      </c>
      <c r="F248" s="167" t="s">
        <v>1871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51" s="13" customFormat="1" x14ac:dyDescent="0.2">
      <c r="B249" s="171"/>
      <c r="D249" s="165" t="s">
        <v>169</v>
      </c>
      <c r="E249" s="172" t="s">
        <v>1</v>
      </c>
      <c r="F249" s="173" t="s">
        <v>1872</v>
      </c>
      <c r="H249" s="174">
        <v>1044.098</v>
      </c>
      <c r="I249" s="175"/>
      <c r="L249" s="171"/>
      <c r="M249" s="176"/>
      <c r="T249" s="177"/>
      <c r="W249" s="240"/>
      <c r="AT249" s="172" t="s">
        <v>169</v>
      </c>
      <c r="AU249" s="172" t="s">
        <v>81</v>
      </c>
      <c r="AV249" s="13" t="s">
        <v>81</v>
      </c>
      <c r="AW249" s="13" t="s">
        <v>29</v>
      </c>
      <c r="AX249" s="13" t="s">
        <v>72</v>
      </c>
      <c r="AY249" s="172" t="s">
        <v>162</v>
      </c>
    </row>
    <row r="250" spans="2:51" s="13" customFormat="1" x14ac:dyDescent="0.2">
      <c r="B250" s="171"/>
      <c r="D250" s="165" t="s">
        <v>169</v>
      </c>
      <c r="E250" s="172" t="s">
        <v>1</v>
      </c>
      <c r="F250" s="173" t="s">
        <v>1853</v>
      </c>
      <c r="H250" s="174">
        <v>9.8490000000000002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51" s="13" customFormat="1" x14ac:dyDescent="0.2">
      <c r="B251" s="171"/>
      <c r="D251" s="165" t="s">
        <v>169</v>
      </c>
      <c r="E251" s="172" t="s">
        <v>1</v>
      </c>
      <c r="F251" s="173" t="s">
        <v>1873</v>
      </c>
      <c r="H251" s="174">
        <v>12.6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51" s="13" customFormat="1" x14ac:dyDescent="0.2">
      <c r="B252" s="171"/>
      <c r="D252" s="165" t="s">
        <v>169</v>
      </c>
      <c r="E252" s="172" t="s">
        <v>1</v>
      </c>
      <c r="F252" s="173" t="s">
        <v>1874</v>
      </c>
      <c r="H252" s="174">
        <v>59.015999999999998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51" s="13" customFormat="1" x14ac:dyDescent="0.2">
      <c r="B253" s="171"/>
      <c r="D253" s="165" t="s">
        <v>169</v>
      </c>
      <c r="E253" s="172" t="s">
        <v>1</v>
      </c>
      <c r="F253" s="173" t="s">
        <v>1875</v>
      </c>
      <c r="H253" s="174">
        <v>7.6950000000000003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51" s="13" customFormat="1" x14ac:dyDescent="0.2">
      <c r="B254" s="171"/>
      <c r="D254" s="165" t="s">
        <v>169</v>
      </c>
      <c r="E254" s="172" t="s">
        <v>1</v>
      </c>
      <c r="F254" s="173" t="s">
        <v>1876</v>
      </c>
      <c r="H254" s="174">
        <v>7.9889999999999999</v>
      </c>
      <c r="I254" s="175"/>
      <c r="L254" s="171"/>
      <c r="M254" s="176"/>
      <c r="T254" s="177"/>
      <c r="W254" s="240"/>
      <c r="AT254" s="172" t="s">
        <v>169</v>
      </c>
      <c r="AU254" s="172" t="s">
        <v>81</v>
      </c>
      <c r="AV254" s="13" t="s">
        <v>81</v>
      </c>
      <c r="AW254" s="13" t="s">
        <v>29</v>
      </c>
      <c r="AX254" s="13" t="s">
        <v>72</v>
      </c>
      <c r="AY254" s="172" t="s">
        <v>162</v>
      </c>
    </row>
    <row r="255" spans="2:51" s="13" customFormat="1" x14ac:dyDescent="0.2">
      <c r="B255" s="171"/>
      <c r="D255" s="165" t="s">
        <v>169</v>
      </c>
      <c r="E255" s="172" t="s">
        <v>1</v>
      </c>
      <c r="F255" s="173" t="s">
        <v>1877</v>
      </c>
      <c r="H255" s="174">
        <v>24.1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51" s="13" customFormat="1" x14ac:dyDescent="0.2">
      <c r="B256" s="171"/>
      <c r="D256" s="165" t="s">
        <v>169</v>
      </c>
      <c r="E256" s="172" t="s">
        <v>1</v>
      </c>
      <c r="F256" s="173" t="s">
        <v>1878</v>
      </c>
      <c r="H256" s="174">
        <v>-14.271000000000001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65" s="13" customFormat="1" x14ac:dyDescent="0.2">
      <c r="B257" s="171"/>
      <c r="D257" s="165" t="s">
        <v>169</v>
      </c>
      <c r="E257" s="172" t="s">
        <v>1</v>
      </c>
      <c r="F257" s="173" t="s">
        <v>1879</v>
      </c>
      <c r="H257" s="174">
        <v>4.9279999999999999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65" s="13" customFormat="1" x14ac:dyDescent="0.2">
      <c r="B258" s="171"/>
      <c r="D258" s="165" t="s">
        <v>169</v>
      </c>
      <c r="E258" s="172" t="s">
        <v>1</v>
      </c>
      <c r="F258" s="173" t="s">
        <v>1880</v>
      </c>
      <c r="H258" s="174">
        <v>60.75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65" s="13" customFormat="1" x14ac:dyDescent="0.2">
      <c r="B259" s="171"/>
      <c r="D259" s="165" t="s">
        <v>169</v>
      </c>
      <c r="E259" s="172" t="s">
        <v>1</v>
      </c>
      <c r="F259" s="173" t="s">
        <v>1881</v>
      </c>
      <c r="H259" s="174">
        <v>16.2</v>
      </c>
      <c r="I259" s="175"/>
      <c r="L259" s="171"/>
      <c r="M259" s="176"/>
      <c r="T259" s="177"/>
      <c r="W259" s="240"/>
      <c r="AT259" s="172" t="s">
        <v>169</v>
      </c>
      <c r="AU259" s="172" t="s">
        <v>81</v>
      </c>
      <c r="AV259" s="13" t="s">
        <v>81</v>
      </c>
      <c r="AW259" s="13" t="s">
        <v>29</v>
      </c>
      <c r="AX259" s="13" t="s">
        <v>72</v>
      </c>
      <c r="AY259" s="172" t="s">
        <v>162</v>
      </c>
    </row>
    <row r="260" spans="2:65" s="13" customFormat="1" x14ac:dyDescent="0.2">
      <c r="B260" s="171"/>
      <c r="D260" s="165" t="s">
        <v>169</v>
      </c>
      <c r="E260" s="172" t="s">
        <v>1</v>
      </c>
      <c r="F260" s="173" t="s">
        <v>1882</v>
      </c>
      <c r="H260" s="174">
        <v>60.8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65" s="13" customFormat="1" x14ac:dyDescent="0.2">
      <c r="B261" s="171"/>
      <c r="D261" s="165" t="s">
        <v>169</v>
      </c>
      <c r="E261" s="172" t="s">
        <v>1</v>
      </c>
      <c r="F261" s="173" t="s">
        <v>1883</v>
      </c>
      <c r="H261" s="174">
        <v>-366.18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65" s="14" customFormat="1" x14ac:dyDescent="0.2">
      <c r="B262" s="178"/>
      <c r="D262" s="165" t="s">
        <v>169</v>
      </c>
      <c r="E262" s="179" t="s">
        <v>1804</v>
      </c>
      <c r="F262" s="180" t="s">
        <v>174</v>
      </c>
      <c r="H262" s="181">
        <v>1015.955</v>
      </c>
      <c r="I262" s="182"/>
      <c r="L262" s="178"/>
      <c r="M262" s="183"/>
      <c r="T262" s="184"/>
      <c r="W262" s="242"/>
      <c r="AT262" s="179" t="s">
        <v>169</v>
      </c>
      <c r="AU262" s="179" t="s">
        <v>81</v>
      </c>
      <c r="AV262" s="14" t="s">
        <v>87</v>
      </c>
      <c r="AW262" s="14" t="s">
        <v>29</v>
      </c>
      <c r="AX262" s="14" t="s">
        <v>77</v>
      </c>
      <c r="AY262" s="179" t="s">
        <v>162</v>
      </c>
    </row>
    <row r="263" spans="2:65" s="1" customFormat="1" ht="24.2" customHeight="1" x14ac:dyDescent="0.2">
      <c r="B263" s="121"/>
      <c r="C263" s="151" t="s">
        <v>222</v>
      </c>
      <c r="D263" s="151" t="s">
        <v>164</v>
      </c>
      <c r="E263" s="152" t="s">
        <v>338</v>
      </c>
      <c r="F263" s="153" t="s">
        <v>339</v>
      </c>
      <c r="G263" s="154" t="s">
        <v>340</v>
      </c>
      <c r="H263" s="155">
        <v>246</v>
      </c>
      <c r="I263" s="156"/>
      <c r="J263" s="157">
        <f>ROUND(I263*H263,2)</f>
        <v>0</v>
      </c>
      <c r="K263" s="158"/>
      <c r="L263" s="32"/>
      <c r="M263" s="159" t="s">
        <v>1</v>
      </c>
      <c r="N263" s="120" t="s">
        <v>38</v>
      </c>
      <c r="P263" s="160">
        <f>O263*H263</f>
        <v>0</v>
      </c>
      <c r="Q263" s="160">
        <v>0</v>
      </c>
      <c r="R263" s="160">
        <f>Q263*H263</f>
        <v>0</v>
      </c>
      <c r="S263" s="160">
        <v>1.2E-2</v>
      </c>
      <c r="T263" s="161">
        <f>S263*H263</f>
        <v>2.952</v>
      </c>
      <c r="W263" s="245"/>
      <c r="AR263" s="162" t="s">
        <v>87</v>
      </c>
      <c r="AT263" s="162" t="s">
        <v>164</v>
      </c>
      <c r="AU263" s="162" t="s">
        <v>81</v>
      </c>
      <c r="AY263" s="17" t="s">
        <v>162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7" t="s">
        <v>81</v>
      </c>
      <c r="BK263" s="163">
        <f>ROUND(I263*H263,2)</f>
        <v>0</v>
      </c>
      <c r="BL263" s="17" t="s">
        <v>87</v>
      </c>
      <c r="BM263" s="162" t="s">
        <v>1884</v>
      </c>
    </row>
    <row r="264" spans="2:65" s="12" customFormat="1" x14ac:dyDescent="0.2">
      <c r="B264" s="164"/>
      <c r="D264" s="165" t="s">
        <v>169</v>
      </c>
      <c r="E264" s="166" t="s">
        <v>1</v>
      </c>
      <c r="F264" s="167" t="s">
        <v>1885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65" s="13" customFormat="1" x14ac:dyDescent="0.2">
      <c r="B265" s="171"/>
      <c r="D265" s="165" t="s">
        <v>169</v>
      </c>
      <c r="E265" s="172" t="s">
        <v>1</v>
      </c>
      <c r="F265" s="173" t="s">
        <v>1886</v>
      </c>
      <c r="H265" s="174">
        <v>153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65" s="12" customFormat="1" x14ac:dyDescent="0.2">
      <c r="B266" s="164"/>
      <c r="D266" s="165" t="s">
        <v>169</v>
      </c>
      <c r="E266" s="166" t="s">
        <v>1</v>
      </c>
      <c r="F266" s="167" t="s">
        <v>1887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65" s="13" customFormat="1" x14ac:dyDescent="0.2">
      <c r="B267" s="171"/>
      <c r="D267" s="165" t="s">
        <v>169</v>
      </c>
      <c r="E267" s="172" t="s">
        <v>1</v>
      </c>
      <c r="F267" s="173" t="s">
        <v>84</v>
      </c>
      <c r="H267" s="174">
        <v>3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65" s="12" customFormat="1" x14ac:dyDescent="0.2">
      <c r="B268" s="164"/>
      <c r="D268" s="165" t="s">
        <v>169</v>
      </c>
      <c r="E268" s="166" t="s">
        <v>1</v>
      </c>
      <c r="F268" s="167" t="s">
        <v>1888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65" s="13" customFormat="1" x14ac:dyDescent="0.2">
      <c r="B269" s="171"/>
      <c r="D269" s="165" t="s">
        <v>169</v>
      </c>
      <c r="E269" s="172" t="s">
        <v>1</v>
      </c>
      <c r="F269" s="173" t="s">
        <v>1224</v>
      </c>
      <c r="H269" s="174">
        <v>30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65" s="12" customFormat="1" x14ac:dyDescent="0.2">
      <c r="B270" s="164"/>
      <c r="D270" s="165" t="s">
        <v>169</v>
      </c>
      <c r="E270" s="166" t="s">
        <v>1</v>
      </c>
      <c r="F270" s="167" t="s">
        <v>1889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65" s="13" customFormat="1" x14ac:dyDescent="0.2">
      <c r="B271" s="171"/>
      <c r="D271" s="165" t="s">
        <v>169</v>
      </c>
      <c r="E271" s="172" t="s">
        <v>1</v>
      </c>
      <c r="F271" s="173" t="s">
        <v>1210</v>
      </c>
      <c r="H271" s="174">
        <v>16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65" s="12" customFormat="1" x14ac:dyDescent="0.2">
      <c r="B272" s="164"/>
      <c r="D272" s="165" t="s">
        <v>169</v>
      </c>
      <c r="E272" s="166" t="s">
        <v>1</v>
      </c>
      <c r="F272" s="167" t="s">
        <v>1890</v>
      </c>
      <c r="H272" s="166" t="s">
        <v>1</v>
      </c>
      <c r="I272" s="168"/>
      <c r="L272" s="164"/>
      <c r="M272" s="169"/>
      <c r="T272" s="170"/>
      <c r="W272" s="239"/>
      <c r="AT272" s="166" t="s">
        <v>169</v>
      </c>
      <c r="AU272" s="166" t="s">
        <v>81</v>
      </c>
      <c r="AV272" s="12" t="s">
        <v>77</v>
      </c>
      <c r="AW272" s="12" t="s">
        <v>29</v>
      </c>
      <c r="AX272" s="12" t="s">
        <v>72</v>
      </c>
      <c r="AY272" s="166" t="s">
        <v>162</v>
      </c>
    </row>
    <row r="273" spans="2:65" s="13" customFormat="1" x14ac:dyDescent="0.2">
      <c r="B273" s="171"/>
      <c r="D273" s="165" t="s">
        <v>169</v>
      </c>
      <c r="E273" s="172" t="s">
        <v>1</v>
      </c>
      <c r="F273" s="173" t="s">
        <v>1207</v>
      </c>
      <c r="H273" s="174">
        <v>4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65" s="12" customFormat="1" x14ac:dyDescent="0.2">
      <c r="B274" s="164"/>
      <c r="D274" s="165" t="s">
        <v>169</v>
      </c>
      <c r="E274" s="166" t="s">
        <v>1</v>
      </c>
      <c r="F274" s="167" t="s">
        <v>1891</v>
      </c>
      <c r="H274" s="166" t="s">
        <v>1</v>
      </c>
      <c r="I274" s="168"/>
      <c r="L274" s="164"/>
      <c r="M274" s="169"/>
      <c r="T274" s="170"/>
      <c r="W274" s="239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65" s="13" customFormat="1" x14ac:dyDescent="0.2">
      <c r="B275" s="171"/>
      <c r="D275" s="165" t="s">
        <v>169</v>
      </c>
      <c r="E275" s="172" t="s">
        <v>1</v>
      </c>
      <c r="F275" s="173" t="s">
        <v>1212</v>
      </c>
      <c r="H275" s="174">
        <v>8</v>
      </c>
      <c r="I275" s="175"/>
      <c r="L275" s="171"/>
      <c r="M275" s="176"/>
      <c r="T275" s="177"/>
      <c r="W275" s="240"/>
      <c r="AT275" s="172" t="s">
        <v>169</v>
      </c>
      <c r="AU275" s="172" t="s">
        <v>81</v>
      </c>
      <c r="AV275" s="13" t="s">
        <v>81</v>
      </c>
      <c r="AW275" s="13" t="s">
        <v>29</v>
      </c>
      <c r="AX275" s="13" t="s">
        <v>72</v>
      </c>
      <c r="AY275" s="172" t="s">
        <v>162</v>
      </c>
    </row>
    <row r="276" spans="2:65" s="12" customFormat="1" x14ac:dyDescent="0.2">
      <c r="B276" s="164"/>
      <c r="D276" s="165" t="s">
        <v>169</v>
      </c>
      <c r="E276" s="166" t="s">
        <v>1</v>
      </c>
      <c r="F276" s="167" t="s">
        <v>1892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65" s="13" customFormat="1" x14ac:dyDescent="0.2">
      <c r="B277" s="171"/>
      <c r="D277" s="165" t="s">
        <v>169</v>
      </c>
      <c r="E277" s="172" t="s">
        <v>1</v>
      </c>
      <c r="F277" s="173" t="s">
        <v>1222</v>
      </c>
      <c r="H277" s="174">
        <v>24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65" s="12" customFormat="1" x14ac:dyDescent="0.2">
      <c r="B278" s="164"/>
      <c r="D278" s="165" t="s">
        <v>169</v>
      </c>
      <c r="E278" s="166" t="s">
        <v>1</v>
      </c>
      <c r="F278" s="167" t="s">
        <v>1893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65" s="13" customFormat="1" x14ac:dyDescent="0.2">
      <c r="B279" s="171"/>
      <c r="D279" s="165" t="s">
        <v>169</v>
      </c>
      <c r="E279" s="172" t="s">
        <v>1</v>
      </c>
      <c r="F279" s="173" t="s">
        <v>1212</v>
      </c>
      <c r="H279" s="174">
        <v>8</v>
      </c>
      <c r="I279" s="175"/>
      <c r="L279" s="171"/>
      <c r="M279" s="176"/>
      <c r="T279" s="177"/>
      <c r="W279" s="240"/>
      <c r="AT279" s="172" t="s">
        <v>169</v>
      </c>
      <c r="AU279" s="172" t="s">
        <v>81</v>
      </c>
      <c r="AV279" s="13" t="s">
        <v>81</v>
      </c>
      <c r="AW279" s="13" t="s">
        <v>29</v>
      </c>
      <c r="AX279" s="13" t="s">
        <v>72</v>
      </c>
      <c r="AY279" s="172" t="s">
        <v>162</v>
      </c>
    </row>
    <row r="280" spans="2:65" s="14" customFormat="1" x14ac:dyDescent="0.2">
      <c r="B280" s="178"/>
      <c r="D280" s="165" t="s">
        <v>169</v>
      </c>
      <c r="E280" s="179" t="s">
        <v>1</v>
      </c>
      <c r="F280" s="180" t="s">
        <v>174</v>
      </c>
      <c r="H280" s="181">
        <v>246</v>
      </c>
      <c r="I280" s="182"/>
      <c r="L280" s="178"/>
      <c r="M280" s="183"/>
      <c r="T280" s="184"/>
      <c r="W280" s="248"/>
      <c r="AT280" s="179" t="s">
        <v>169</v>
      </c>
      <c r="AU280" s="179" t="s">
        <v>81</v>
      </c>
      <c r="AV280" s="14" t="s">
        <v>87</v>
      </c>
      <c r="AW280" s="14" t="s">
        <v>29</v>
      </c>
      <c r="AX280" s="14" t="s">
        <v>77</v>
      </c>
      <c r="AY280" s="179" t="s">
        <v>162</v>
      </c>
    </row>
    <row r="281" spans="2:65" s="1" customFormat="1" ht="24.2" customHeight="1" x14ac:dyDescent="0.2">
      <c r="B281" s="121"/>
      <c r="C281" s="151" t="s">
        <v>245</v>
      </c>
      <c r="D281" s="151" t="s">
        <v>164</v>
      </c>
      <c r="E281" s="152" t="s">
        <v>345</v>
      </c>
      <c r="F281" s="153" t="s">
        <v>346</v>
      </c>
      <c r="G281" s="154" t="s">
        <v>340</v>
      </c>
      <c r="H281" s="155">
        <v>44</v>
      </c>
      <c r="I281" s="156"/>
      <c r="J281" s="157">
        <f>ROUND(I281*H281,2)</f>
        <v>0</v>
      </c>
      <c r="K281" s="158"/>
      <c r="L281" s="32"/>
      <c r="M281" s="159" t="s">
        <v>1</v>
      </c>
      <c r="N281" s="120" t="s">
        <v>38</v>
      </c>
      <c r="P281" s="160">
        <f>O281*H281</f>
        <v>0</v>
      </c>
      <c r="Q281" s="160">
        <v>0</v>
      </c>
      <c r="R281" s="160">
        <f>Q281*H281</f>
        <v>0</v>
      </c>
      <c r="S281" s="160">
        <v>1.6E-2</v>
      </c>
      <c r="T281" s="161">
        <f>S281*H281</f>
        <v>0.70399999999999996</v>
      </c>
      <c r="W281" s="245"/>
      <c r="AR281" s="162" t="s">
        <v>87</v>
      </c>
      <c r="AT281" s="162" t="s">
        <v>164</v>
      </c>
      <c r="AU281" s="162" t="s">
        <v>81</v>
      </c>
      <c r="AY281" s="17" t="s">
        <v>162</v>
      </c>
      <c r="BE281" s="163">
        <f>IF(N281="základná",J281,0)</f>
        <v>0</v>
      </c>
      <c r="BF281" s="163">
        <f>IF(N281="znížená",J281,0)</f>
        <v>0</v>
      </c>
      <c r="BG281" s="163">
        <f>IF(N281="zákl. prenesená",J281,0)</f>
        <v>0</v>
      </c>
      <c r="BH281" s="163">
        <f>IF(N281="zníž. prenesená",J281,0)</f>
        <v>0</v>
      </c>
      <c r="BI281" s="163">
        <f>IF(N281="nulová",J281,0)</f>
        <v>0</v>
      </c>
      <c r="BJ281" s="17" t="s">
        <v>81</v>
      </c>
      <c r="BK281" s="163">
        <f>ROUND(I281*H281,2)</f>
        <v>0</v>
      </c>
      <c r="BL281" s="17" t="s">
        <v>87</v>
      </c>
      <c r="BM281" s="162" t="s">
        <v>1894</v>
      </c>
    </row>
    <row r="282" spans="2:65" s="12" customFormat="1" x14ac:dyDescent="0.2">
      <c r="B282" s="164"/>
      <c r="D282" s="165" t="s">
        <v>169</v>
      </c>
      <c r="E282" s="166" t="s">
        <v>1</v>
      </c>
      <c r="F282" s="167" t="s">
        <v>1895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65" s="13" customFormat="1" x14ac:dyDescent="0.2">
      <c r="B283" s="171"/>
      <c r="D283" s="165" t="s">
        <v>169</v>
      </c>
      <c r="E283" s="172" t="s">
        <v>1</v>
      </c>
      <c r="F283" s="173" t="s">
        <v>1896</v>
      </c>
      <c r="H283" s="174">
        <v>4</v>
      </c>
      <c r="I283" s="175"/>
      <c r="L283" s="171"/>
      <c r="M283" s="176"/>
      <c r="T283" s="177"/>
      <c r="W283" s="240"/>
      <c r="AT283" s="172" t="s">
        <v>169</v>
      </c>
      <c r="AU283" s="172" t="s">
        <v>81</v>
      </c>
      <c r="AV283" s="13" t="s">
        <v>81</v>
      </c>
      <c r="AW283" s="13" t="s">
        <v>29</v>
      </c>
      <c r="AX283" s="13" t="s">
        <v>72</v>
      </c>
      <c r="AY283" s="172" t="s">
        <v>162</v>
      </c>
    </row>
    <row r="284" spans="2:65" s="12" customFormat="1" x14ac:dyDescent="0.2">
      <c r="B284" s="164"/>
      <c r="D284" s="165" t="s">
        <v>169</v>
      </c>
      <c r="E284" s="166" t="s">
        <v>1</v>
      </c>
      <c r="F284" s="167" t="s">
        <v>1891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65" s="13" customFormat="1" x14ac:dyDescent="0.2">
      <c r="B285" s="171"/>
      <c r="D285" s="165" t="s">
        <v>169</v>
      </c>
      <c r="E285" s="172" t="s">
        <v>1</v>
      </c>
      <c r="F285" s="173" t="s">
        <v>1212</v>
      </c>
      <c r="H285" s="174">
        <v>8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65" s="12" customFormat="1" x14ac:dyDescent="0.2">
      <c r="B286" s="164"/>
      <c r="D286" s="165" t="s">
        <v>169</v>
      </c>
      <c r="E286" s="166" t="s">
        <v>1</v>
      </c>
      <c r="F286" s="167" t="s">
        <v>1892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65" s="13" customFormat="1" x14ac:dyDescent="0.2">
      <c r="B287" s="171"/>
      <c r="D287" s="165" t="s">
        <v>169</v>
      </c>
      <c r="E287" s="172" t="s">
        <v>1</v>
      </c>
      <c r="F287" s="173" t="s">
        <v>1222</v>
      </c>
      <c r="H287" s="174">
        <v>24</v>
      </c>
      <c r="I287" s="175"/>
      <c r="L287" s="171"/>
      <c r="M287" s="176"/>
      <c r="T287" s="177"/>
      <c r="W287" s="240"/>
      <c r="AT287" s="172" t="s">
        <v>169</v>
      </c>
      <c r="AU287" s="172" t="s">
        <v>81</v>
      </c>
      <c r="AV287" s="13" t="s">
        <v>81</v>
      </c>
      <c r="AW287" s="13" t="s">
        <v>29</v>
      </c>
      <c r="AX287" s="13" t="s">
        <v>72</v>
      </c>
      <c r="AY287" s="172" t="s">
        <v>162</v>
      </c>
    </row>
    <row r="288" spans="2:65" s="12" customFormat="1" x14ac:dyDescent="0.2">
      <c r="B288" s="164"/>
      <c r="D288" s="165" t="s">
        <v>169</v>
      </c>
      <c r="E288" s="166" t="s">
        <v>1</v>
      </c>
      <c r="F288" s="167" t="s">
        <v>1893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3" customFormat="1" x14ac:dyDescent="0.2">
      <c r="B289" s="171"/>
      <c r="D289" s="165" t="s">
        <v>169</v>
      </c>
      <c r="E289" s="172" t="s">
        <v>1</v>
      </c>
      <c r="F289" s="173" t="s">
        <v>1212</v>
      </c>
      <c r="H289" s="174">
        <v>8</v>
      </c>
      <c r="I289" s="175"/>
      <c r="L289" s="171"/>
      <c r="M289" s="176"/>
      <c r="T289" s="177"/>
      <c r="W289" s="240"/>
      <c r="AT289" s="172" t="s">
        <v>169</v>
      </c>
      <c r="AU289" s="172" t="s">
        <v>81</v>
      </c>
      <c r="AV289" s="13" t="s">
        <v>81</v>
      </c>
      <c r="AW289" s="13" t="s">
        <v>29</v>
      </c>
      <c r="AX289" s="13" t="s">
        <v>72</v>
      </c>
      <c r="AY289" s="172" t="s">
        <v>162</v>
      </c>
    </row>
    <row r="290" spans="2:65" s="14" customFormat="1" x14ac:dyDescent="0.2">
      <c r="B290" s="178"/>
      <c r="D290" s="165" t="s">
        <v>169</v>
      </c>
      <c r="E290" s="179" t="s">
        <v>1</v>
      </c>
      <c r="F290" s="180" t="s">
        <v>174</v>
      </c>
      <c r="H290" s="181">
        <v>44</v>
      </c>
      <c r="I290" s="182"/>
      <c r="L290" s="178"/>
      <c r="M290" s="183"/>
      <c r="T290" s="184"/>
      <c r="W290" s="242"/>
      <c r="AT290" s="179" t="s">
        <v>169</v>
      </c>
      <c r="AU290" s="179" t="s">
        <v>81</v>
      </c>
      <c r="AV290" s="14" t="s">
        <v>87</v>
      </c>
      <c r="AW290" s="14" t="s">
        <v>29</v>
      </c>
      <c r="AX290" s="14" t="s">
        <v>77</v>
      </c>
      <c r="AY290" s="179" t="s">
        <v>162</v>
      </c>
    </row>
    <row r="291" spans="2:65" s="1" customFormat="1" ht="24.2" customHeight="1" x14ac:dyDescent="0.2">
      <c r="B291" s="121"/>
      <c r="C291" s="151" t="s">
        <v>262</v>
      </c>
      <c r="D291" s="151" t="s">
        <v>164</v>
      </c>
      <c r="E291" s="152" t="s">
        <v>351</v>
      </c>
      <c r="F291" s="153" t="s">
        <v>352</v>
      </c>
      <c r="G291" s="154" t="s">
        <v>167</v>
      </c>
      <c r="H291" s="155">
        <v>14.82</v>
      </c>
      <c r="I291" s="156"/>
      <c r="J291" s="157">
        <f>ROUND(I291*H291,2)</f>
        <v>0</v>
      </c>
      <c r="K291" s="158"/>
      <c r="L291" s="32"/>
      <c r="M291" s="159" t="s">
        <v>1</v>
      </c>
      <c r="N291" s="120" t="s">
        <v>38</v>
      </c>
      <c r="P291" s="160">
        <f>O291*H291</f>
        <v>0</v>
      </c>
      <c r="Q291" s="160">
        <v>0</v>
      </c>
      <c r="R291" s="160">
        <f>Q291*H291</f>
        <v>0</v>
      </c>
      <c r="S291" s="160">
        <v>3.1E-2</v>
      </c>
      <c r="T291" s="161">
        <f>S291*H291</f>
        <v>0.45942</v>
      </c>
      <c r="W291" s="251"/>
      <c r="AR291" s="162" t="s">
        <v>87</v>
      </c>
      <c r="AT291" s="162" t="s">
        <v>164</v>
      </c>
      <c r="AU291" s="162" t="s">
        <v>81</v>
      </c>
      <c r="AY291" s="17" t="s">
        <v>162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81</v>
      </c>
      <c r="BK291" s="163">
        <f>ROUND(I291*H291,2)</f>
        <v>0</v>
      </c>
      <c r="BL291" s="17" t="s">
        <v>87</v>
      </c>
      <c r="BM291" s="162" t="s">
        <v>1897</v>
      </c>
    </row>
    <row r="292" spans="2:65" s="12" customFormat="1" x14ac:dyDescent="0.2">
      <c r="B292" s="164"/>
      <c r="D292" s="165" t="s">
        <v>169</v>
      </c>
      <c r="E292" s="166" t="s">
        <v>1</v>
      </c>
      <c r="F292" s="167" t="s">
        <v>1815</v>
      </c>
      <c r="H292" s="166" t="s">
        <v>1</v>
      </c>
      <c r="I292" s="168"/>
      <c r="L292" s="164"/>
      <c r="M292" s="169"/>
      <c r="T292" s="170"/>
      <c r="W292" s="252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3" customFormat="1" x14ac:dyDescent="0.2">
      <c r="B293" s="171"/>
      <c r="D293" s="165" t="s">
        <v>169</v>
      </c>
      <c r="E293" s="172" t="s">
        <v>1</v>
      </c>
      <c r="F293" s="173" t="s">
        <v>1816</v>
      </c>
      <c r="H293" s="174">
        <v>12.48</v>
      </c>
      <c r="I293" s="175"/>
      <c r="L293" s="171"/>
      <c r="M293" s="176"/>
      <c r="T293" s="177"/>
      <c r="W293" s="240"/>
      <c r="AT293" s="172" t="s">
        <v>169</v>
      </c>
      <c r="AU293" s="172" t="s">
        <v>81</v>
      </c>
      <c r="AV293" s="13" t="s">
        <v>81</v>
      </c>
      <c r="AW293" s="13" t="s">
        <v>29</v>
      </c>
      <c r="AX293" s="13" t="s">
        <v>72</v>
      </c>
      <c r="AY293" s="172" t="s">
        <v>162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1817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3" customFormat="1" x14ac:dyDescent="0.2">
      <c r="B295" s="171"/>
      <c r="D295" s="165" t="s">
        <v>169</v>
      </c>
      <c r="E295" s="172" t="s">
        <v>1</v>
      </c>
      <c r="F295" s="173" t="s">
        <v>1818</v>
      </c>
      <c r="H295" s="174">
        <v>2.34</v>
      </c>
      <c r="I295" s="175"/>
      <c r="L295" s="171"/>
      <c r="M295" s="176"/>
      <c r="T295" s="177"/>
      <c r="W295" s="240"/>
      <c r="AT295" s="172" t="s">
        <v>169</v>
      </c>
      <c r="AU295" s="172" t="s">
        <v>81</v>
      </c>
      <c r="AV295" s="13" t="s">
        <v>81</v>
      </c>
      <c r="AW295" s="13" t="s">
        <v>29</v>
      </c>
      <c r="AX295" s="13" t="s">
        <v>72</v>
      </c>
      <c r="AY295" s="172" t="s">
        <v>162</v>
      </c>
    </row>
    <row r="296" spans="2:65" s="14" customFormat="1" x14ac:dyDescent="0.2">
      <c r="B296" s="178"/>
      <c r="D296" s="165" t="s">
        <v>169</v>
      </c>
      <c r="E296" s="179" t="s">
        <v>1</v>
      </c>
      <c r="F296" s="180" t="s">
        <v>174</v>
      </c>
      <c r="H296" s="181">
        <v>14.82</v>
      </c>
      <c r="I296" s="182"/>
      <c r="L296" s="178"/>
      <c r="M296" s="183"/>
      <c r="T296" s="184"/>
      <c r="W296" s="242"/>
      <c r="AT296" s="179" t="s">
        <v>169</v>
      </c>
      <c r="AU296" s="179" t="s">
        <v>81</v>
      </c>
      <c r="AV296" s="14" t="s">
        <v>87</v>
      </c>
      <c r="AW296" s="14" t="s">
        <v>29</v>
      </c>
      <c r="AX296" s="14" t="s">
        <v>77</v>
      </c>
      <c r="AY296" s="179" t="s">
        <v>162</v>
      </c>
    </row>
    <row r="297" spans="2:65" s="1" customFormat="1" ht="24.2" customHeight="1" x14ac:dyDescent="0.2">
      <c r="B297" s="121"/>
      <c r="C297" s="151" t="s">
        <v>275</v>
      </c>
      <c r="D297" s="151" t="s">
        <v>164</v>
      </c>
      <c r="E297" s="152" t="s">
        <v>356</v>
      </c>
      <c r="F297" s="153" t="s">
        <v>357</v>
      </c>
      <c r="G297" s="154" t="s">
        <v>167</v>
      </c>
      <c r="H297" s="155">
        <v>6.48</v>
      </c>
      <c r="I297" s="156"/>
      <c r="J297" s="157">
        <f>ROUND(I297*H297,2)</f>
        <v>0</v>
      </c>
      <c r="K297" s="158"/>
      <c r="L297" s="32"/>
      <c r="M297" s="159" t="s">
        <v>1</v>
      </c>
      <c r="N297" s="120" t="s">
        <v>38</v>
      </c>
      <c r="P297" s="160">
        <f>O297*H297</f>
        <v>0</v>
      </c>
      <c r="Q297" s="160">
        <v>0</v>
      </c>
      <c r="R297" s="160">
        <f>Q297*H297</f>
        <v>0</v>
      </c>
      <c r="S297" s="160">
        <v>2.7000000000000003E-2</v>
      </c>
      <c r="T297" s="161">
        <f>S297*H297</f>
        <v>0.17496000000000003</v>
      </c>
      <c r="W297" s="245"/>
      <c r="AR297" s="162" t="s">
        <v>87</v>
      </c>
      <c r="AT297" s="162" t="s">
        <v>164</v>
      </c>
      <c r="AU297" s="162" t="s">
        <v>81</v>
      </c>
      <c r="AY297" s="17" t="s">
        <v>162</v>
      </c>
      <c r="BE297" s="163">
        <f>IF(N297="základná",J297,0)</f>
        <v>0</v>
      </c>
      <c r="BF297" s="163">
        <f>IF(N297="znížená",J297,0)</f>
        <v>0</v>
      </c>
      <c r="BG297" s="163">
        <f>IF(N297="zákl. prenesená",J297,0)</f>
        <v>0</v>
      </c>
      <c r="BH297" s="163">
        <f>IF(N297="zníž. prenesená",J297,0)</f>
        <v>0</v>
      </c>
      <c r="BI297" s="163">
        <f>IF(N297="nulová",J297,0)</f>
        <v>0</v>
      </c>
      <c r="BJ297" s="17" t="s">
        <v>81</v>
      </c>
      <c r="BK297" s="163">
        <f>ROUND(I297*H297,2)</f>
        <v>0</v>
      </c>
      <c r="BL297" s="17" t="s">
        <v>87</v>
      </c>
      <c r="BM297" s="162" t="s">
        <v>1898</v>
      </c>
    </row>
    <row r="298" spans="2:65" s="12" customFormat="1" x14ac:dyDescent="0.2">
      <c r="B298" s="164"/>
      <c r="D298" s="165" t="s">
        <v>169</v>
      </c>
      <c r="E298" s="166" t="s">
        <v>1</v>
      </c>
      <c r="F298" s="167" t="s">
        <v>1819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3" customFormat="1" x14ac:dyDescent="0.2">
      <c r="B299" s="171"/>
      <c r="D299" s="165" t="s">
        <v>169</v>
      </c>
      <c r="E299" s="172" t="s">
        <v>1</v>
      </c>
      <c r="F299" s="173" t="s">
        <v>1899</v>
      </c>
      <c r="H299" s="174">
        <v>6.48</v>
      </c>
      <c r="I299" s="175"/>
      <c r="L299" s="171"/>
      <c r="M299" s="176"/>
      <c r="T299" s="177"/>
      <c r="W299" s="240"/>
      <c r="AT299" s="172" t="s">
        <v>169</v>
      </c>
      <c r="AU299" s="172" t="s">
        <v>81</v>
      </c>
      <c r="AV299" s="13" t="s">
        <v>81</v>
      </c>
      <c r="AW299" s="13" t="s">
        <v>29</v>
      </c>
      <c r="AX299" s="13" t="s">
        <v>72</v>
      </c>
      <c r="AY299" s="172" t="s">
        <v>162</v>
      </c>
    </row>
    <row r="300" spans="2:65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6.48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65" s="1" customFormat="1" ht="24.2" customHeight="1" x14ac:dyDescent="0.2">
      <c r="B301" s="121"/>
      <c r="C301" s="151" t="s">
        <v>282</v>
      </c>
      <c r="D301" s="151" t="s">
        <v>164</v>
      </c>
      <c r="E301" s="152" t="s">
        <v>1231</v>
      </c>
      <c r="F301" s="153" t="s">
        <v>1232</v>
      </c>
      <c r="G301" s="154" t="s">
        <v>167</v>
      </c>
      <c r="H301" s="155">
        <v>377.88799999999998</v>
      </c>
      <c r="I301" s="156"/>
      <c r="J301" s="157">
        <f>ROUND(I301*H301,2)</f>
        <v>0</v>
      </c>
      <c r="K301" s="158"/>
      <c r="L301" s="32"/>
      <c r="M301" s="159" t="s">
        <v>1</v>
      </c>
      <c r="N301" s="120" t="s">
        <v>38</v>
      </c>
      <c r="P301" s="160">
        <f>O301*H301</f>
        <v>0</v>
      </c>
      <c r="Q301" s="160">
        <v>0</v>
      </c>
      <c r="R301" s="160">
        <f>Q301*H301</f>
        <v>0</v>
      </c>
      <c r="S301" s="160">
        <v>2.3E-2</v>
      </c>
      <c r="T301" s="161">
        <f>S301*H301</f>
        <v>8.6914239999999996</v>
      </c>
      <c r="W301" s="245"/>
      <c r="AR301" s="162" t="s">
        <v>87</v>
      </c>
      <c r="AT301" s="162" t="s">
        <v>164</v>
      </c>
      <c r="AU301" s="162" t="s">
        <v>81</v>
      </c>
      <c r="AY301" s="17" t="s">
        <v>162</v>
      </c>
      <c r="BE301" s="163">
        <f>IF(N301="základná",J301,0)</f>
        <v>0</v>
      </c>
      <c r="BF301" s="163">
        <f>IF(N301="znížená",J301,0)</f>
        <v>0</v>
      </c>
      <c r="BG301" s="163">
        <f>IF(N301="zákl. prenesená",J301,0)</f>
        <v>0</v>
      </c>
      <c r="BH301" s="163">
        <f>IF(N301="zníž. prenesená",J301,0)</f>
        <v>0</v>
      </c>
      <c r="BI301" s="163">
        <f>IF(N301="nulová",J301,0)</f>
        <v>0</v>
      </c>
      <c r="BJ301" s="17" t="s">
        <v>81</v>
      </c>
      <c r="BK301" s="163">
        <f>ROUND(I301*H301,2)</f>
        <v>0</v>
      </c>
      <c r="BL301" s="17" t="s">
        <v>87</v>
      </c>
      <c r="BM301" s="162" t="s">
        <v>1900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1810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3" customFormat="1" x14ac:dyDescent="0.2">
      <c r="B303" s="171"/>
      <c r="D303" s="165" t="s">
        <v>169</v>
      </c>
      <c r="E303" s="172" t="s">
        <v>1</v>
      </c>
      <c r="F303" s="173" t="s">
        <v>1811</v>
      </c>
      <c r="H303" s="174">
        <v>220.32</v>
      </c>
      <c r="I303" s="175"/>
      <c r="L303" s="171"/>
      <c r="M303" s="176"/>
      <c r="T303" s="177"/>
      <c r="W303" s="240"/>
      <c r="AT303" s="172" t="s">
        <v>169</v>
      </c>
      <c r="AU303" s="172" t="s">
        <v>81</v>
      </c>
      <c r="AV303" s="13" t="s">
        <v>81</v>
      </c>
      <c r="AW303" s="13" t="s">
        <v>29</v>
      </c>
      <c r="AX303" s="13" t="s">
        <v>72</v>
      </c>
      <c r="AY303" s="172" t="s">
        <v>162</v>
      </c>
    </row>
    <row r="304" spans="2:65" s="12" customFormat="1" x14ac:dyDescent="0.2">
      <c r="B304" s="164"/>
      <c r="D304" s="165" t="s">
        <v>169</v>
      </c>
      <c r="E304" s="166" t="s">
        <v>1</v>
      </c>
      <c r="F304" s="167" t="s">
        <v>1812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3" customFormat="1" x14ac:dyDescent="0.2">
      <c r="B305" s="171"/>
      <c r="D305" s="165" t="s">
        <v>169</v>
      </c>
      <c r="E305" s="172" t="s">
        <v>1</v>
      </c>
      <c r="F305" s="173" t="s">
        <v>1813</v>
      </c>
      <c r="H305" s="174">
        <v>4.32</v>
      </c>
      <c r="I305" s="175"/>
      <c r="L305" s="171"/>
      <c r="M305" s="176"/>
      <c r="T305" s="177"/>
      <c r="W305" s="240"/>
      <c r="AT305" s="172" t="s">
        <v>169</v>
      </c>
      <c r="AU305" s="172" t="s">
        <v>81</v>
      </c>
      <c r="AV305" s="13" t="s">
        <v>81</v>
      </c>
      <c r="AW305" s="13" t="s">
        <v>29</v>
      </c>
      <c r="AX305" s="13" t="s">
        <v>72</v>
      </c>
      <c r="AY305" s="172" t="s">
        <v>162</v>
      </c>
    </row>
    <row r="306" spans="2:65" s="12" customFormat="1" x14ac:dyDescent="0.2">
      <c r="B306" s="164"/>
      <c r="D306" s="165" t="s">
        <v>169</v>
      </c>
      <c r="E306" s="166" t="s">
        <v>1</v>
      </c>
      <c r="F306" s="167" t="s">
        <v>1814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3" customFormat="1" x14ac:dyDescent="0.2">
      <c r="B307" s="171"/>
      <c r="D307" s="165" t="s">
        <v>169</v>
      </c>
      <c r="E307" s="172" t="s">
        <v>1</v>
      </c>
      <c r="F307" s="173" t="s">
        <v>957</v>
      </c>
      <c r="H307" s="174">
        <v>43.2</v>
      </c>
      <c r="I307" s="175"/>
      <c r="L307" s="171"/>
      <c r="M307" s="176"/>
      <c r="T307" s="177"/>
      <c r="W307" s="240"/>
      <c r="AT307" s="172" t="s">
        <v>169</v>
      </c>
      <c r="AU307" s="172" t="s">
        <v>81</v>
      </c>
      <c r="AV307" s="13" t="s">
        <v>81</v>
      </c>
      <c r="AW307" s="13" t="s">
        <v>29</v>
      </c>
      <c r="AX307" s="13" t="s">
        <v>72</v>
      </c>
      <c r="AY307" s="172" t="s">
        <v>162</v>
      </c>
    </row>
    <row r="308" spans="2:65" s="12" customFormat="1" x14ac:dyDescent="0.2">
      <c r="B308" s="164"/>
      <c r="D308" s="165" t="s">
        <v>169</v>
      </c>
      <c r="E308" s="166" t="s">
        <v>1</v>
      </c>
      <c r="F308" s="167" t="s">
        <v>1820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3" customFormat="1" x14ac:dyDescent="0.2">
      <c r="B309" s="171"/>
      <c r="D309" s="165" t="s">
        <v>169</v>
      </c>
      <c r="E309" s="172" t="s">
        <v>1</v>
      </c>
      <c r="F309" s="173" t="s">
        <v>1821</v>
      </c>
      <c r="H309" s="174">
        <v>23.744</v>
      </c>
      <c r="I309" s="175"/>
      <c r="L309" s="171"/>
      <c r="M309" s="176"/>
      <c r="T309" s="177"/>
      <c r="W309" s="240"/>
      <c r="AT309" s="172" t="s">
        <v>169</v>
      </c>
      <c r="AU309" s="172" t="s">
        <v>81</v>
      </c>
      <c r="AV309" s="13" t="s">
        <v>81</v>
      </c>
      <c r="AW309" s="13" t="s">
        <v>29</v>
      </c>
      <c r="AX309" s="13" t="s">
        <v>72</v>
      </c>
      <c r="AY309" s="172" t="s">
        <v>162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1822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3" customFormat="1" x14ac:dyDescent="0.2">
      <c r="B311" s="171"/>
      <c r="D311" s="165" t="s">
        <v>169</v>
      </c>
      <c r="E311" s="172" t="s">
        <v>1</v>
      </c>
      <c r="F311" s="173" t="s">
        <v>1823</v>
      </c>
      <c r="H311" s="174">
        <v>66.14400000000002</v>
      </c>
      <c r="I311" s="175"/>
      <c r="L311" s="171"/>
      <c r="M311" s="176"/>
      <c r="T311" s="177"/>
      <c r="W311" s="240"/>
      <c r="AT311" s="172" t="s">
        <v>169</v>
      </c>
      <c r="AU311" s="172" t="s">
        <v>81</v>
      </c>
      <c r="AV311" s="13" t="s">
        <v>81</v>
      </c>
      <c r="AW311" s="13" t="s">
        <v>29</v>
      </c>
      <c r="AX311" s="13" t="s">
        <v>72</v>
      </c>
      <c r="AY311" s="172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1824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3" customFormat="1" x14ac:dyDescent="0.2">
      <c r="B313" s="171"/>
      <c r="D313" s="165" t="s">
        <v>169</v>
      </c>
      <c r="E313" s="172" t="s">
        <v>1</v>
      </c>
      <c r="F313" s="173" t="s">
        <v>1825</v>
      </c>
      <c r="H313" s="174">
        <v>20.16</v>
      </c>
      <c r="I313" s="175"/>
      <c r="L313" s="171"/>
      <c r="M313" s="176"/>
      <c r="T313" s="177"/>
      <c r="W313" s="240"/>
      <c r="AT313" s="172" t="s">
        <v>169</v>
      </c>
      <c r="AU313" s="172" t="s">
        <v>81</v>
      </c>
      <c r="AV313" s="13" t="s">
        <v>81</v>
      </c>
      <c r="AW313" s="13" t="s">
        <v>29</v>
      </c>
      <c r="AX313" s="13" t="s">
        <v>72</v>
      </c>
      <c r="AY313" s="172" t="s">
        <v>162</v>
      </c>
    </row>
    <row r="314" spans="2:65" s="14" customFormat="1" x14ac:dyDescent="0.2">
      <c r="B314" s="178"/>
      <c r="D314" s="165" t="s">
        <v>169</v>
      </c>
      <c r="E314" s="179" t="s">
        <v>1</v>
      </c>
      <c r="F314" s="180" t="s">
        <v>174</v>
      </c>
      <c r="H314" s="181">
        <v>377.88799999999998</v>
      </c>
      <c r="I314" s="182"/>
      <c r="L314" s="178"/>
      <c r="M314" s="183"/>
      <c r="T314" s="184"/>
      <c r="W314" s="242"/>
      <c r="AT314" s="179" t="s">
        <v>169</v>
      </c>
      <c r="AU314" s="179" t="s">
        <v>81</v>
      </c>
      <c r="AV314" s="14" t="s">
        <v>87</v>
      </c>
      <c r="AW314" s="14" t="s">
        <v>29</v>
      </c>
      <c r="AX314" s="14" t="s">
        <v>77</v>
      </c>
      <c r="AY314" s="179" t="s">
        <v>162</v>
      </c>
    </row>
    <row r="315" spans="2:65" s="1" customFormat="1" ht="21.75" customHeight="1" x14ac:dyDescent="0.2">
      <c r="B315" s="121"/>
      <c r="C315" s="151" t="s">
        <v>294</v>
      </c>
      <c r="D315" s="151" t="s">
        <v>164</v>
      </c>
      <c r="E315" s="152" t="s">
        <v>373</v>
      </c>
      <c r="F315" s="153" t="s">
        <v>374</v>
      </c>
      <c r="G315" s="154" t="s">
        <v>375</v>
      </c>
      <c r="H315" s="155">
        <v>13.678000000000001</v>
      </c>
      <c r="I315" s="156"/>
      <c r="J315" s="157">
        <f>ROUND(I315*H315,2)</f>
        <v>0</v>
      </c>
      <c r="K315" s="158"/>
      <c r="L315" s="32"/>
      <c r="M315" s="159" t="s">
        <v>1</v>
      </c>
      <c r="N315" s="120" t="s">
        <v>38</v>
      </c>
      <c r="P315" s="160">
        <f>O315*H315</f>
        <v>0</v>
      </c>
      <c r="Q315" s="160">
        <v>0</v>
      </c>
      <c r="R315" s="160">
        <f>Q315*H315</f>
        <v>0</v>
      </c>
      <c r="S315" s="160">
        <v>0</v>
      </c>
      <c r="T315" s="161">
        <f>S315*H315</f>
        <v>0</v>
      </c>
      <c r="W315" s="245"/>
      <c r="AR315" s="162" t="s">
        <v>87</v>
      </c>
      <c r="AT315" s="162" t="s">
        <v>164</v>
      </c>
      <c r="AU315" s="162" t="s">
        <v>81</v>
      </c>
      <c r="AY315" s="17" t="s">
        <v>162</v>
      </c>
      <c r="BE315" s="163">
        <f>IF(N315="základná",J315,0)</f>
        <v>0</v>
      </c>
      <c r="BF315" s="163">
        <f>IF(N315="znížená",J315,0)</f>
        <v>0</v>
      </c>
      <c r="BG315" s="163">
        <f>IF(N315="zákl. prenesená",J315,0)</f>
        <v>0</v>
      </c>
      <c r="BH315" s="163">
        <f>IF(N315="zníž. prenesená",J315,0)</f>
        <v>0</v>
      </c>
      <c r="BI315" s="163">
        <f>IF(N315="nulová",J315,0)</f>
        <v>0</v>
      </c>
      <c r="BJ315" s="17" t="s">
        <v>81</v>
      </c>
      <c r="BK315" s="163">
        <f>ROUND(I315*H315,2)</f>
        <v>0</v>
      </c>
      <c r="BL315" s="17" t="s">
        <v>87</v>
      </c>
      <c r="BM315" s="162" t="s">
        <v>1901</v>
      </c>
    </row>
    <row r="316" spans="2:65" s="1" customFormat="1" ht="16.5" customHeight="1" x14ac:dyDescent="0.2">
      <c r="B316" s="121"/>
      <c r="C316" s="151" t="s">
        <v>302</v>
      </c>
      <c r="D316" s="151" t="s">
        <v>164</v>
      </c>
      <c r="E316" s="152" t="s">
        <v>378</v>
      </c>
      <c r="F316" s="153" t="s">
        <v>379</v>
      </c>
      <c r="G316" s="154" t="s">
        <v>375</v>
      </c>
      <c r="H316" s="155">
        <v>82.067999999999984</v>
      </c>
      <c r="I316" s="156"/>
      <c r="J316" s="157">
        <f>ROUND(I316*H316,2)</f>
        <v>0</v>
      </c>
      <c r="K316" s="158"/>
      <c r="L316" s="32"/>
      <c r="M316" s="159" t="s">
        <v>1</v>
      </c>
      <c r="N316" s="120" t="s">
        <v>38</v>
      </c>
      <c r="P316" s="160">
        <f>O316*H316</f>
        <v>0</v>
      </c>
      <c r="Q316" s="160">
        <v>0</v>
      </c>
      <c r="R316" s="160">
        <f>Q316*H316</f>
        <v>0</v>
      </c>
      <c r="S316" s="160">
        <v>0</v>
      </c>
      <c r="T316" s="161">
        <f>S316*H316</f>
        <v>0</v>
      </c>
      <c r="W316" s="233"/>
      <c r="AR316" s="162" t="s">
        <v>87</v>
      </c>
      <c r="AT316" s="162" t="s">
        <v>164</v>
      </c>
      <c r="AU316" s="162" t="s">
        <v>81</v>
      </c>
      <c r="AY316" s="17" t="s">
        <v>162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7" t="s">
        <v>81</v>
      </c>
      <c r="BK316" s="163">
        <f>ROUND(I316*H316,2)</f>
        <v>0</v>
      </c>
      <c r="BL316" s="17" t="s">
        <v>87</v>
      </c>
      <c r="BM316" s="162" t="s">
        <v>1902</v>
      </c>
    </row>
    <row r="317" spans="2:65" s="13" customFormat="1" x14ac:dyDescent="0.2">
      <c r="B317" s="171"/>
      <c r="D317" s="165" t="s">
        <v>169</v>
      </c>
      <c r="F317" s="173" t="s">
        <v>1903</v>
      </c>
      <c r="H317" s="174">
        <v>82.067999999999984</v>
      </c>
      <c r="I317" s="175"/>
      <c r="L317" s="171"/>
      <c r="M317" s="176"/>
      <c r="T317" s="177"/>
      <c r="W317" s="246"/>
      <c r="AT317" s="172" t="s">
        <v>169</v>
      </c>
      <c r="AU317" s="172" t="s">
        <v>81</v>
      </c>
      <c r="AV317" s="13" t="s">
        <v>81</v>
      </c>
      <c r="AW317" s="13" t="s">
        <v>3</v>
      </c>
      <c r="AX317" s="13" t="s">
        <v>77</v>
      </c>
      <c r="AY317" s="172" t="s">
        <v>162</v>
      </c>
    </row>
    <row r="318" spans="2:65" s="1" customFormat="1" ht="21.75" customHeight="1" x14ac:dyDescent="0.2">
      <c r="B318" s="121"/>
      <c r="C318" s="151" t="s">
        <v>307</v>
      </c>
      <c r="D318" s="151" t="s">
        <v>164</v>
      </c>
      <c r="E318" s="152" t="s">
        <v>383</v>
      </c>
      <c r="F318" s="153" t="s">
        <v>384</v>
      </c>
      <c r="G318" s="154" t="s">
        <v>375</v>
      </c>
      <c r="H318" s="155">
        <v>13.678000000000001</v>
      </c>
      <c r="I318" s="156"/>
      <c r="J318" s="157">
        <f>ROUND(I318*H318,2)</f>
        <v>0</v>
      </c>
      <c r="K318" s="158"/>
      <c r="L318" s="32"/>
      <c r="M318" s="159" t="s">
        <v>1</v>
      </c>
      <c r="N318" s="120" t="s">
        <v>38</v>
      </c>
      <c r="P318" s="160">
        <f>O318*H318</f>
        <v>0</v>
      </c>
      <c r="Q318" s="160">
        <v>0</v>
      </c>
      <c r="R318" s="160">
        <f>Q318*H318</f>
        <v>0</v>
      </c>
      <c r="S318" s="160">
        <v>0</v>
      </c>
      <c r="T318" s="161">
        <f>S318*H318</f>
        <v>0</v>
      </c>
      <c r="W318" s="245"/>
      <c r="AR318" s="162" t="s">
        <v>87</v>
      </c>
      <c r="AT318" s="162" t="s">
        <v>164</v>
      </c>
      <c r="AU318" s="162" t="s">
        <v>81</v>
      </c>
      <c r="AY318" s="17" t="s">
        <v>162</v>
      </c>
      <c r="BE318" s="163">
        <f>IF(N318="základná",J318,0)</f>
        <v>0</v>
      </c>
      <c r="BF318" s="163">
        <f>IF(N318="znížená",J318,0)</f>
        <v>0</v>
      </c>
      <c r="BG318" s="163">
        <f>IF(N318="zákl. prenesená",J318,0)</f>
        <v>0</v>
      </c>
      <c r="BH318" s="163">
        <f>IF(N318="zníž. prenesená",J318,0)</f>
        <v>0</v>
      </c>
      <c r="BI318" s="163">
        <f>IF(N318="nulová",J318,0)</f>
        <v>0</v>
      </c>
      <c r="BJ318" s="17" t="s">
        <v>81</v>
      </c>
      <c r="BK318" s="163">
        <f>ROUND(I318*H318,2)</f>
        <v>0</v>
      </c>
      <c r="BL318" s="17" t="s">
        <v>87</v>
      </c>
      <c r="BM318" s="162" t="s">
        <v>1904</v>
      </c>
    </row>
    <row r="319" spans="2:65" s="1" customFormat="1" ht="24.2" customHeight="1" x14ac:dyDescent="0.2">
      <c r="B319" s="121"/>
      <c r="C319" s="151" t="s">
        <v>311</v>
      </c>
      <c r="D319" s="151" t="s">
        <v>164</v>
      </c>
      <c r="E319" s="152" t="s">
        <v>387</v>
      </c>
      <c r="F319" s="153" t="s">
        <v>1675</v>
      </c>
      <c r="G319" s="154" t="s">
        <v>375</v>
      </c>
      <c r="H319" s="155">
        <v>355.62799999999999</v>
      </c>
      <c r="I319" s="156"/>
      <c r="J319" s="157">
        <f>ROUND(I319*H319,2)</f>
        <v>0</v>
      </c>
      <c r="K319" s="158"/>
      <c r="L319" s="32"/>
      <c r="M319" s="159" t="s">
        <v>1</v>
      </c>
      <c r="N319" s="120" t="s">
        <v>38</v>
      </c>
      <c r="P319" s="160">
        <f>O319*H319</f>
        <v>0</v>
      </c>
      <c r="Q319" s="160">
        <v>0</v>
      </c>
      <c r="R319" s="160">
        <f>Q319*H319</f>
        <v>0</v>
      </c>
      <c r="S319" s="160">
        <v>0</v>
      </c>
      <c r="T319" s="161">
        <f>S319*H319</f>
        <v>0</v>
      </c>
      <c r="W319" s="245"/>
      <c r="AR319" s="162" t="s">
        <v>87</v>
      </c>
      <c r="AT319" s="162" t="s">
        <v>164</v>
      </c>
      <c r="AU319" s="162" t="s">
        <v>81</v>
      </c>
      <c r="AY319" s="17" t="s">
        <v>162</v>
      </c>
      <c r="BE319" s="163">
        <f>IF(N319="základná",J319,0)</f>
        <v>0</v>
      </c>
      <c r="BF319" s="163">
        <f>IF(N319="znížená",J319,0)</f>
        <v>0</v>
      </c>
      <c r="BG319" s="163">
        <f>IF(N319="zákl. prenesená",J319,0)</f>
        <v>0</v>
      </c>
      <c r="BH319" s="163">
        <f>IF(N319="zníž. prenesená",J319,0)</f>
        <v>0</v>
      </c>
      <c r="BI319" s="163">
        <f>IF(N319="nulová",J319,0)</f>
        <v>0</v>
      </c>
      <c r="BJ319" s="17" t="s">
        <v>81</v>
      </c>
      <c r="BK319" s="163">
        <f>ROUND(I319*H319,2)</f>
        <v>0</v>
      </c>
      <c r="BL319" s="17" t="s">
        <v>87</v>
      </c>
      <c r="BM319" s="162" t="s">
        <v>1905</v>
      </c>
    </row>
    <row r="320" spans="2:65" s="13" customFormat="1" x14ac:dyDescent="0.2">
      <c r="B320" s="171"/>
      <c r="D320" s="165" t="s">
        <v>169</v>
      </c>
      <c r="F320" s="173" t="s">
        <v>1906</v>
      </c>
      <c r="H320" s="174">
        <v>355.62799999999999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3</v>
      </c>
      <c r="AX320" s="13" t="s">
        <v>77</v>
      </c>
      <c r="AY320" s="172" t="s">
        <v>162</v>
      </c>
    </row>
    <row r="321" spans="2:65" s="1" customFormat="1" ht="24.2" customHeight="1" x14ac:dyDescent="0.2">
      <c r="B321" s="121"/>
      <c r="C321" s="151" t="s">
        <v>318</v>
      </c>
      <c r="D321" s="151" t="s">
        <v>164</v>
      </c>
      <c r="E321" s="152" t="s">
        <v>392</v>
      </c>
      <c r="F321" s="153" t="s">
        <v>1907</v>
      </c>
      <c r="G321" s="154" t="s">
        <v>375</v>
      </c>
      <c r="H321" s="155">
        <v>13.678000000000001</v>
      </c>
      <c r="I321" s="156"/>
      <c r="J321" s="157">
        <f>ROUND(I321*H321,2)</f>
        <v>0</v>
      </c>
      <c r="K321" s="158"/>
      <c r="L321" s="32"/>
      <c r="M321" s="159" t="s">
        <v>1</v>
      </c>
      <c r="N321" s="120" t="s">
        <v>38</v>
      </c>
      <c r="P321" s="160">
        <f>O321*H321</f>
        <v>0</v>
      </c>
      <c r="Q321" s="160">
        <v>0</v>
      </c>
      <c r="R321" s="160">
        <f>Q321*H321</f>
        <v>0</v>
      </c>
      <c r="S321" s="160">
        <v>0</v>
      </c>
      <c r="T321" s="161">
        <f>S321*H321</f>
        <v>0</v>
      </c>
      <c r="W321" s="245"/>
      <c r="AR321" s="162" t="s">
        <v>87</v>
      </c>
      <c r="AT321" s="162" t="s">
        <v>164</v>
      </c>
      <c r="AU321" s="162" t="s">
        <v>81</v>
      </c>
      <c r="AY321" s="17" t="s">
        <v>162</v>
      </c>
      <c r="BE321" s="163">
        <f>IF(N321="základná",J321,0)</f>
        <v>0</v>
      </c>
      <c r="BF321" s="163">
        <f>IF(N321="znížená",J321,0)</f>
        <v>0</v>
      </c>
      <c r="BG321" s="163">
        <f>IF(N321="zákl. prenesená",J321,0)</f>
        <v>0</v>
      </c>
      <c r="BH321" s="163">
        <f>IF(N321="zníž. prenesená",J321,0)</f>
        <v>0</v>
      </c>
      <c r="BI321" s="163">
        <f>IF(N321="nulová",J321,0)</f>
        <v>0</v>
      </c>
      <c r="BJ321" s="17" t="s">
        <v>81</v>
      </c>
      <c r="BK321" s="163">
        <f>ROUND(I321*H321,2)</f>
        <v>0</v>
      </c>
      <c r="BL321" s="17" t="s">
        <v>87</v>
      </c>
      <c r="BM321" s="162" t="s">
        <v>1908</v>
      </c>
    </row>
    <row r="322" spans="2:65" s="1" customFormat="1" ht="24.2" customHeight="1" x14ac:dyDescent="0.2">
      <c r="B322" s="121"/>
      <c r="C322" s="151" t="s">
        <v>7</v>
      </c>
      <c r="D322" s="151" t="s">
        <v>164</v>
      </c>
      <c r="E322" s="152" t="s">
        <v>396</v>
      </c>
      <c r="F322" s="153" t="s">
        <v>397</v>
      </c>
      <c r="G322" s="154" t="s">
        <v>375</v>
      </c>
      <c r="H322" s="155">
        <v>191.49199999999999</v>
      </c>
      <c r="I322" s="156"/>
      <c r="J322" s="157">
        <f>ROUND(I322*H322,2)</f>
        <v>0</v>
      </c>
      <c r="K322" s="158"/>
      <c r="L322" s="32"/>
      <c r="M322" s="159" t="s">
        <v>1</v>
      </c>
      <c r="N322" s="120" t="s">
        <v>38</v>
      </c>
      <c r="P322" s="160">
        <f>O322*H322</f>
        <v>0</v>
      </c>
      <c r="Q322" s="160">
        <v>0</v>
      </c>
      <c r="R322" s="160">
        <f>Q322*H322</f>
        <v>0</v>
      </c>
      <c r="S322" s="160">
        <v>0</v>
      </c>
      <c r="T322" s="161">
        <f>S322*H322</f>
        <v>0</v>
      </c>
      <c r="W322" s="245"/>
      <c r="AR322" s="162" t="s">
        <v>87</v>
      </c>
      <c r="AT322" s="162" t="s">
        <v>164</v>
      </c>
      <c r="AU322" s="162" t="s">
        <v>81</v>
      </c>
      <c r="AY322" s="17" t="s">
        <v>162</v>
      </c>
      <c r="BE322" s="163">
        <f>IF(N322="základná",J322,0)</f>
        <v>0</v>
      </c>
      <c r="BF322" s="163">
        <f>IF(N322="znížená",J322,0)</f>
        <v>0</v>
      </c>
      <c r="BG322" s="163">
        <f>IF(N322="zákl. prenesená",J322,0)</f>
        <v>0</v>
      </c>
      <c r="BH322" s="163">
        <f>IF(N322="zníž. prenesená",J322,0)</f>
        <v>0</v>
      </c>
      <c r="BI322" s="163">
        <f>IF(N322="nulová",J322,0)</f>
        <v>0</v>
      </c>
      <c r="BJ322" s="17" t="s">
        <v>81</v>
      </c>
      <c r="BK322" s="163">
        <f>ROUND(I322*H322,2)</f>
        <v>0</v>
      </c>
      <c r="BL322" s="17" t="s">
        <v>87</v>
      </c>
      <c r="BM322" s="162" t="s">
        <v>1909</v>
      </c>
    </row>
    <row r="323" spans="2:65" s="13" customFormat="1" x14ac:dyDescent="0.2">
      <c r="B323" s="171"/>
      <c r="D323" s="165" t="s">
        <v>169</v>
      </c>
      <c r="F323" s="173" t="s">
        <v>1910</v>
      </c>
      <c r="H323" s="174">
        <v>191.49199999999999</v>
      </c>
      <c r="I323" s="175"/>
      <c r="L323" s="171"/>
      <c r="M323" s="176"/>
      <c r="T323" s="177"/>
      <c r="W323" s="253"/>
      <c r="AT323" s="172" t="s">
        <v>169</v>
      </c>
      <c r="AU323" s="172" t="s">
        <v>81</v>
      </c>
      <c r="AV323" s="13" t="s">
        <v>81</v>
      </c>
      <c r="AW323" s="13" t="s">
        <v>3</v>
      </c>
      <c r="AX323" s="13" t="s">
        <v>77</v>
      </c>
      <c r="AY323" s="172" t="s">
        <v>162</v>
      </c>
    </row>
    <row r="324" spans="2:65" s="1" customFormat="1" ht="24.2" customHeight="1" x14ac:dyDescent="0.2">
      <c r="B324" s="121"/>
      <c r="C324" s="151" t="s">
        <v>328</v>
      </c>
      <c r="D324" s="151" t="s">
        <v>164</v>
      </c>
      <c r="E324" s="152" t="s">
        <v>401</v>
      </c>
      <c r="F324" s="153" t="s">
        <v>402</v>
      </c>
      <c r="G324" s="154" t="s">
        <v>375</v>
      </c>
      <c r="H324" s="155">
        <v>13.678000000000001</v>
      </c>
      <c r="I324" s="156"/>
      <c r="J324" s="157">
        <f>ROUND(I324*H324,2)</f>
        <v>0</v>
      </c>
      <c r="K324" s="158"/>
      <c r="L324" s="32"/>
      <c r="M324" s="159" t="s">
        <v>1</v>
      </c>
      <c r="N324" s="120" t="s">
        <v>38</v>
      </c>
      <c r="P324" s="160">
        <f>O324*H324</f>
        <v>0</v>
      </c>
      <c r="Q324" s="160">
        <v>0</v>
      </c>
      <c r="R324" s="160">
        <f>Q324*H324</f>
        <v>0</v>
      </c>
      <c r="S324" s="160">
        <v>0</v>
      </c>
      <c r="T324" s="161">
        <f>S324*H324</f>
        <v>0</v>
      </c>
      <c r="W324" s="245"/>
      <c r="AR324" s="162" t="s">
        <v>87</v>
      </c>
      <c r="AT324" s="162" t="s">
        <v>164</v>
      </c>
      <c r="AU324" s="162" t="s">
        <v>81</v>
      </c>
      <c r="AY324" s="17" t="s">
        <v>162</v>
      </c>
      <c r="BE324" s="163">
        <f>IF(N324="základná",J324,0)</f>
        <v>0</v>
      </c>
      <c r="BF324" s="163">
        <f>IF(N324="znížená",J324,0)</f>
        <v>0</v>
      </c>
      <c r="BG324" s="163">
        <f>IF(N324="zákl. prenesená",J324,0)</f>
        <v>0</v>
      </c>
      <c r="BH324" s="163">
        <f>IF(N324="zníž. prenesená",J324,0)</f>
        <v>0</v>
      </c>
      <c r="BI324" s="163">
        <f>IF(N324="nulová",J324,0)</f>
        <v>0</v>
      </c>
      <c r="BJ324" s="17" t="s">
        <v>81</v>
      </c>
      <c r="BK324" s="163">
        <f>ROUND(I324*H324,2)</f>
        <v>0</v>
      </c>
      <c r="BL324" s="17" t="s">
        <v>87</v>
      </c>
      <c r="BM324" s="162" t="s">
        <v>1911</v>
      </c>
    </row>
    <row r="325" spans="2:65" s="11" customFormat="1" ht="22.9" customHeight="1" x14ac:dyDescent="0.2">
      <c r="B325" s="139"/>
      <c r="D325" s="140" t="s">
        <v>71</v>
      </c>
      <c r="E325" s="149" t="s">
        <v>404</v>
      </c>
      <c r="F325" s="149" t="s">
        <v>405</v>
      </c>
      <c r="I325" s="142"/>
      <c r="J325" s="150">
        <f>BK325</f>
        <v>0</v>
      </c>
      <c r="L325" s="139"/>
      <c r="M325" s="144"/>
      <c r="P325" s="145">
        <f>P326</f>
        <v>0</v>
      </c>
      <c r="R325" s="145">
        <f>R326</f>
        <v>0</v>
      </c>
      <c r="T325" s="146">
        <f>T326</f>
        <v>0</v>
      </c>
      <c r="W325" s="250"/>
      <c r="AR325" s="140" t="s">
        <v>77</v>
      </c>
      <c r="AT325" s="147" t="s">
        <v>71</v>
      </c>
      <c r="AU325" s="147" t="s">
        <v>77</v>
      </c>
      <c r="AY325" s="140" t="s">
        <v>162</v>
      </c>
      <c r="BK325" s="148">
        <f>BK326</f>
        <v>0</v>
      </c>
    </row>
    <row r="326" spans="2:65" s="1" customFormat="1" ht="24.2" customHeight="1" x14ac:dyDescent="0.2">
      <c r="B326" s="121"/>
      <c r="C326" s="151" t="s">
        <v>337</v>
      </c>
      <c r="D326" s="151" t="s">
        <v>164</v>
      </c>
      <c r="E326" s="152" t="s">
        <v>1248</v>
      </c>
      <c r="F326" s="153" t="s">
        <v>1249</v>
      </c>
      <c r="G326" s="154" t="s">
        <v>375</v>
      </c>
      <c r="H326" s="155">
        <v>67.061000000000007</v>
      </c>
      <c r="I326" s="156"/>
      <c r="J326" s="157">
        <f>ROUND(I326*H326,2)</f>
        <v>0</v>
      </c>
      <c r="K326" s="158"/>
      <c r="L326" s="32"/>
      <c r="M326" s="159" t="s">
        <v>1</v>
      </c>
      <c r="N326" s="120" t="s">
        <v>38</v>
      </c>
      <c r="P326" s="160">
        <f>O326*H326</f>
        <v>0</v>
      </c>
      <c r="Q326" s="160">
        <v>0</v>
      </c>
      <c r="R326" s="160">
        <f>Q326*H326</f>
        <v>0</v>
      </c>
      <c r="S326" s="160">
        <v>0</v>
      </c>
      <c r="T326" s="161">
        <f>S326*H326</f>
        <v>0</v>
      </c>
      <c r="W326" s="245"/>
      <c r="AR326" s="162" t="s">
        <v>87</v>
      </c>
      <c r="AT326" s="162" t="s">
        <v>164</v>
      </c>
      <c r="AU326" s="162" t="s">
        <v>81</v>
      </c>
      <c r="AY326" s="17" t="s">
        <v>162</v>
      </c>
      <c r="BE326" s="163">
        <f>IF(N326="základná",J326,0)</f>
        <v>0</v>
      </c>
      <c r="BF326" s="163">
        <f>IF(N326="znížená",J326,0)</f>
        <v>0</v>
      </c>
      <c r="BG326" s="163">
        <f>IF(N326="zákl. prenesená",J326,0)</f>
        <v>0</v>
      </c>
      <c r="BH326" s="163">
        <f>IF(N326="zníž. prenesená",J326,0)</f>
        <v>0</v>
      </c>
      <c r="BI326" s="163">
        <f>IF(N326="nulová",J326,0)</f>
        <v>0</v>
      </c>
      <c r="BJ326" s="17" t="s">
        <v>81</v>
      </c>
      <c r="BK326" s="163">
        <f>ROUND(I326*H326,2)</f>
        <v>0</v>
      </c>
      <c r="BL326" s="17" t="s">
        <v>87</v>
      </c>
      <c r="BM326" s="162" t="s">
        <v>1912</v>
      </c>
    </row>
    <row r="327" spans="2:65" s="11" customFormat="1" ht="25.9" customHeight="1" x14ac:dyDescent="0.2">
      <c r="B327" s="139"/>
      <c r="D327" s="140" t="s">
        <v>71</v>
      </c>
      <c r="E327" s="141" t="s">
        <v>410</v>
      </c>
      <c r="F327" s="141" t="s">
        <v>411</v>
      </c>
      <c r="I327" s="142"/>
      <c r="J327" s="143">
        <f>BK327</f>
        <v>0</v>
      </c>
      <c r="L327" s="139"/>
      <c r="M327" s="144"/>
      <c r="P327" s="145">
        <f>P328+P551+P569</f>
        <v>0</v>
      </c>
      <c r="R327" s="145">
        <f>R328+R551+R569</f>
        <v>0.45455540000000005</v>
      </c>
      <c r="T327" s="146">
        <f>T328+T551+T569</f>
        <v>0.69600000000000006</v>
      </c>
      <c r="W327" s="238"/>
      <c r="AR327" s="140" t="s">
        <v>81</v>
      </c>
      <c r="AT327" s="147" t="s">
        <v>71</v>
      </c>
      <c r="AU327" s="147" t="s">
        <v>72</v>
      </c>
      <c r="AY327" s="140" t="s">
        <v>162</v>
      </c>
      <c r="BK327" s="148">
        <f>BK328+BK551+BK569</f>
        <v>0</v>
      </c>
    </row>
    <row r="328" spans="2:65" s="11" customFormat="1" ht="22.9" customHeight="1" x14ac:dyDescent="0.2">
      <c r="B328" s="139"/>
      <c r="D328" s="140" t="s">
        <v>71</v>
      </c>
      <c r="E328" s="149" t="s">
        <v>539</v>
      </c>
      <c r="F328" s="149" t="s">
        <v>540</v>
      </c>
      <c r="I328" s="142"/>
      <c r="J328" s="150">
        <f>BK328</f>
        <v>0</v>
      </c>
      <c r="L328" s="139"/>
      <c r="M328" s="144"/>
      <c r="P328" s="145">
        <f>SUM(P329:P550)</f>
        <v>0</v>
      </c>
      <c r="R328" s="145">
        <f>SUM(R329:R550)</f>
        <v>0.32773560000000007</v>
      </c>
      <c r="T328" s="146">
        <f>SUM(T329:T550)</f>
        <v>0.69600000000000006</v>
      </c>
      <c r="W328" s="247"/>
      <c r="AR328" s="140" t="s">
        <v>81</v>
      </c>
      <c r="AT328" s="147" t="s">
        <v>71</v>
      </c>
      <c r="AU328" s="147" t="s">
        <v>77</v>
      </c>
      <c r="AY328" s="140" t="s">
        <v>162</v>
      </c>
      <c r="BK328" s="148">
        <f>SUM(BK329:BK550)</f>
        <v>0</v>
      </c>
    </row>
    <row r="329" spans="2:65" s="1" customFormat="1" ht="24.2" customHeight="1" x14ac:dyDescent="0.2">
      <c r="B329" s="121"/>
      <c r="C329" s="151" t="s">
        <v>344</v>
      </c>
      <c r="D329" s="151" t="s">
        <v>164</v>
      </c>
      <c r="E329" s="152" t="s">
        <v>1349</v>
      </c>
      <c r="F329" s="153" t="s">
        <v>1350</v>
      </c>
      <c r="G329" s="154" t="s">
        <v>177</v>
      </c>
      <c r="H329" s="155">
        <v>824.36</v>
      </c>
      <c r="I329" s="156"/>
      <c r="J329" s="157">
        <f>ROUND(I329*H329,2)</f>
        <v>0</v>
      </c>
      <c r="K329" s="158"/>
      <c r="L329" s="32"/>
      <c r="M329" s="159" t="s">
        <v>1</v>
      </c>
      <c r="N329" s="120" t="s">
        <v>38</v>
      </c>
      <c r="P329" s="160">
        <f>O329*H329</f>
        <v>0</v>
      </c>
      <c r="Q329" s="160">
        <v>2.1000000000000006E-4</v>
      </c>
      <c r="R329" s="160">
        <f>Q329*H329</f>
        <v>0.17311560000000006</v>
      </c>
      <c r="S329" s="160">
        <v>0</v>
      </c>
      <c r="T329" s="161">
        <f>S329*H329</f>
        <v>0</v>
      </c>
      <c r="W329" s="271"/>
      <c r="AR329" s="162" t="s">
        <v>302</v>
      </c>
      <c r="AT329" s="162" t="s">
        <v>164</v>
      </c>
      <c r="AU329" s="162" t="s">
        <v>81</v>
      </c>
      <c r="AY329" s="17" t="s">
        <v>162</v>
      </c>
      <c r="BE329" s="163">
        <f>IF(N329="základná",J329,0)</f>
        <v>0</v>
      </c>
      <c r="BF329" s="163">
        <f>IF(N329="znížená",J329,0)</f>
        <v>0</v>
      </c>
      <c r="BG329" s="163">
        <f>IF(N329="zákl. prenesená",J329,0)</f>
        <v>0</v>
      </c>
      <c r="BH329" s="163">
        <f>IF(N329="zníž. prenesená",J329,0)</f>
        <v>0</v>
      </c>
      <c r="BI329" s="163">
        <f>IF(N329="nulová",J329,0)</f>
        <v>0</v>
      </c>
      <c r="BJ329" s="17" t="s">
        <v>81</v>
      </c>
      <c r="BK329" s="163">
        <f>ROUND(I329*H329,2)</f>
        <v>0</v>
      </c>
      <c r="BL329" s="17" t="s">
        <v>302</v>
      </c>
      <c r="BM329" s="162" t="s">
        <v>1913</v>
      </c>
    </row>
    <row r="330" spans="2:65" s="12" customFormat="1" x14ac:dyDescent="0.2">
      <c r="B330" s="164"/>
      <c r="D330" s="165" t="s">
        <v>169</v>
      </c>
      <c r="E330" s="166" t="s">
        <v>1</v>
      </c>
      <c r="F330" s="167" t="s">
        <v>1810</v>
      </c>
      <c r="H330" s="166" t="s">
        <v>1</v>
      </c>
      <c r="I330" s="168"/>
      <c r="L330" s="164"/>
      <c r="M330" s="169"/>
      <c r="T330" s="170"/>
      <c r="W330" s="252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65" s="13" customFormat="1" x14ac:dyDescent="0.2">
      <c r="B331" s="171"/>
      <c r="D331" s="165" t="s">
        <v>169</v>
      </c>
      <c r="E331" s="172" t="s">
        <v>1</v>
      </c>
      <c r="F331" s="173" t="s">
        <v>1827</v>
      </c>
      <c r="H331" s="174">
        <v>428.4</v>
      </c>
      <c r="I331" s="175"/>
      <c r="L331" s="171"/>
      <c r="M331" s="176"/>
      <c r="T331" s="177"/>
      <c r="W331" s="240"/>
      <c r="AT331" s="172" t="s">
        <v>169</v>
      </c>
      <c r="AU331" s="172" t="s">
        <v>81</v>
      </c>
      <c r="AV331" s="13" t="s">
        <v>81</v>
      </c>
      <c r="AW331" s="13" t="s">
        <v>29</v>
      </c>
      <c r="AX331" s="13" t="s">
        <v>72</v>
      </c>
      <c r="AY331" s="172" t="s">
        <v>162</v>
      </c>
    </row>
    <row r="332" spans="2:65" s="12" customFormat="1" x14ac:dyDescent="0.2">
      <c r="B332" s="164"/>
      <c r="D332" s="165" t="s">
        <v>169</v>
      </c>
      <c r="E332" s="166" t="s">
        <v>1</v>
      </c>
      <c r="F332" s="167" t="s">
        <v>1812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65" s="13" customFormat="1" x14ac:dyDescent="0.2">
      <c r="B333" s="171"/>
      <c r="D333" s="165" t="s">
        <v>169</v>
      </c>
      <c r="E333" s="172" t="s">
        <v>1</v>
      </c>
      <c r="F333" s="173" t="s">
        <v>1828</v>
      </c>
      <c r="H333" s="174">
        <v>8.4</v>
      </c>
      <c r="I333" s="175"/>
      <c r="L333" s="171"/>
      <c r="M333" s="176"/>
      <c r="T333" s="177"/>
      <c r="W333" s="240"/>
      <c r="AT333" s="172" t="s">
        <v>169</v>
      </c>
      <c r="AU333" s="172" t="s">
        <v>81</v>
      </c>
      <c r="AV333" s="13" t="s">
        <v>81</v>
      </c>
      <c r="AW333" s="13" t="s">
        <v>29</v>
      </c>
      <c r="AX333" s="13" t="s">
        <v>72</v>
      </c>
      <c r="AY333" s="172" t="s">
        <v>162</v>
      </c>
    </row>
    <row r="334" spans="2:65" s="12" customFormat="1" x14ac:dyDescent="0.2">
      <c r="B334" s="164"/>
      <c r="D334" s="165" t="s">
        <v>169</v>
      </c>
      <c r="E334" s="166" t="s">
        <v>1</v>
      </c>
      <c r="F334" s="167" t="s">
        <v>1814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65" s="13" customFormat="1" x14ac:dyDescent="0.2">
      <c r="B335" s="171"/>
      <c r="D335" s="165" t="s">
        <v>169</v>
      </c>
      <c r="E335" s="172" t="s">
        <v>1</v>
      </c>
      <c r="F335" s="173" t="s">
        <v>984</v>
      </c>
      <c r="H335" s="174">
        <v>84</v>
      </c>
      <c r="I335" s="175"/>
      <c r="L335" s="171"/>
      <c r="M335" s="176"/>
      <c r="T335" s="177"/>
      <c r="W335" s="240"/>
      <c r="AT335" s="172" t="s">
        <v>169</v>
      </c>
      <c r="AU335" s="172" t="s">
        <v>81</v>
      </c>
      <c r="AV335" s="13" t="s">
        <v>81</v>
      </c>
      <c r="AW335" s="13" t="s">
        <v>29</v>
      </c>
      <c r="AX335" s="13" t="s">
        <v>72</v>
      </c>
      <c r="AY335" s="172" t="s">
        <v>162</v>
      </c>
    </row>
    <row r="336" spans="2:65" s="12" customFormat="1" x14ac:dyDescent="0.2">
      <c r="B336" s="164"/>
      <c r="D336" s="165" t="s">
        <v>169</v>
      </c>
      <c r="E336" s="166" t="s">
        <v>1</v>
      </c>
      <c r="F336" s="167" t="s">
        <v>1815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51" s="13" customFormat="1" x14ac:dyDescent="0.2">
      <c r="B337" s="171"/>
      <c r="D337" s="165" t="s">
        <v>169</v>
      </c>
      <c r="E337" s="172" t="s">
        <v>1</v>
      </c>
      <c r="F337" s="173" t="s">
        <v>1829</v>
      </c>
      <c r="H337" s="174">
        <v>48.8</v>
      </c>
      <c r="I337" s="175"/>
      <c r="L337" s="171"/>
      <c r="M337" s="176"/>
      <c r="T337" s="177"/>
      <c r="W337" s="240"/>
      <c r="AT337" s="172" t="s">
        <v>169</v>
      </c>
      <c r="AU337" s="172" t="s">
        <v>81</v>
      </c>
      <c r="AV337" s="13" t="s">
        <v>81</v>
      </c>
      <c r="AW337" s="13" t="s">
        <v>29</v>
      </c>
      <c r="AX337" s="13" t="s">
        <v>72</v>
      </c>
      <c r="AY337" s="172" t="s">
        <v>162</v>
      </c>
    </row>
    <row r="338" spans="2:51" s="12" customFormat="1" x14ac:dyDescent="0.2">
      <c r="B338" s="164"/>
      <c r="D338" s="165" t="s">
        <v>169</v>
      </c>
      <c r="E338" s="166" t="s">
        <v>1</v>
      </c>
      <c r="F338" s="167" t="s">
        <v>1817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51" s="13" customFormat="1" x14ac:dyDescent="0.2">
      <c r="B339" s="171"/>
      <c r="D339" s="165" t="s">
        <v>169</v>
      </c>
      <c r="E339" s="172" t="s">
        <v>1</v>
      </c>
      <c r="F339" s="173" t="s">
        <v>1830</v>
      </c>
      <c r="H339" s="174">
        <v>9.8000000000000007</v>
      </c>
      <c r="I339" s="175"/>
      <c r="L339" s="171"/>
      <c r="M339" s="176"/>
      <c r="T339" s="177"/>
      <c r="W339" s="240"/>
      <c r="AT339" s="172" t="s">
        <v>169</v>
      </c>
      <c r="AU339" s="172" t="s">
        <v>81</v>
      </c>
      <c r="AV339" s="13" t="s">
        <v>81</v>
      </c>
      <c r="AW339" s="13" t="s">
        <v>29</v>
      </c>
      <c r="AX339" s="13" t="s">
        <v>72</v>
      </c>
      <c r="AY339" s="172" t="s">
        <v>162</v>
      </c>
    </row>
    <row r="340" spans="2:51" s="12" customFormat="1" x14ac:dyDescent="0.2">
      <c r="B340" s="164"/>
      <c r="D340" s="165" t="s">
        <v>169</v>
      </c>
      <c r="E340" s="166" t="s">
        <v>1</v>
      </c>
      <c r="F340" s="167" t="s">
        <v>1819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51" s="13" customFormat="1" x14ac:dyDescent="0.2">
      <c r="B341" s="171"/>
      <c r="D341" s="165" t="s">
        <v>169</v>
      </c>
      <c r="E341" s="172" t="s">
        <v>1</v>
      </c>
      <c r="F341" s="173" t="s">
        <v>990</v>
      </c>
      <c r="H341" s="174">
        <v>14.4</v>
      </c>
      <c r="I341" s="175"/>
      <c r="L341" s="171"/>
      <c r="M341" s="176"/>
      <c r="T341" s="177"/>
      <c r="W341" s="240"/>
      <c r="AT341" s="172" t="s">
        <v>169</v>
      </c>
      <c r="AU341" s="172" t="s">
        <v>81</v>
      </c>
      <c r="AV341" s="13" t="s">
        <v>81</v>
      </c>
      <c r="AW341" s="13" t="s">
        <v>29</v>
      </c>
      <c r="AX341" s="13" t="s">
        <v>72</v>
      </c>
      <c r="AY341" s="172" t="s">
        <v>162</v>
      </c>
    </row>
    <row r="342" spans="2:51" s="12" customFormat="1" x14ac:dyDescent="0.2">
      <c r="B342" s="164"/>
      <c r="D342" s="165" t="s">
        <v>169</v>
      </c>
      <c r="E342" s="166" t="s">
        <v>1</v>
      </c>
      <c r="F342" s="167" t="s">
        <v>1820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51" s="13" customFormat="1" x14ac:dyDescent="0.2">
      <c r="B343" s="171"/>
      <c r="D343" s="165" t="s">
        <v>169</v>
      </c>
      <c r="E343" s="172" t="s">
        <v>1</v>
      </c>
      <c r="F343" s="173" t="s">
        <v>1831</v>
      </c>
      <c r="H343" s="174">
        <v>39.36</v>
      </c>
      <c r="I343" s="175"/>
      <c r="L343" s="171"/>
      <c r="M343" s="176"/>
      <c r="T343" s="177"/>
      <c r="W343" s="240"/>
      <c r="AT343" s="172" t="s">
        <v>169</v>
      </c>
      <c r="AU343" s="172" t="s">
        <v>81</v>
      </c>
      <c r="AV343" s="13" t="s">
        <v>81</v>
      </c>
      <c r="AW343" s="13" t="s">
        <v>29</v>
      </c>
      <c r="AX343" s="13" t="s">
        <v>72</v>
      </c>
      <c r="AY343" s="172" t="s">
        <v>162</v>
      </c>
    </row>
    <row r="344" spans="2:51" s="12" customFormat="1" x14ac:dyDescent="0.2">
      <c r="B344" s="164"/>
      <c r="D344" s="165" t="s">
        <v>169</v>
      </c>
      <c r="E344" s="166" t="s">
        <v>1</v>
      </c>
      <c r="F344" s="167" t="s">
        <v>1822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51" s="13" customFormat="1" x14ac:dyDescent="0.2">
      <c r="B345" s="171"/>
      <c r="D345" s="165" t="s">
        <v>169</v>
      </c>
      <c r="E345" s="172" t="s">
        <v>1</v>
      </c>
      <c r="F345" s="173" t="s">
        <v>1832</v>
      </c>
      <c r="H345" s="174">
        <v>113.28</v>
      </c>
      <c r="I345" s="175"/>
      <c r="L345" s="171"/>
      <c r="M345" s="176"/>
      <c r="T345" s="177"/>
      <c r="W345" s="240"/>
      <c r="AT345" s="172" t="s">
        <v>169</v>
      </c>
      <c r="AU345" s="172" t="s">
        <v>81</v>
      </c>
      <c r="AV345" s="13" t="s">
        <v>81</v>
      </c>
      <c r="AW345" s="13" t="s">
        <v>29</v>
      </c>
      <c r="AX345" s="13" t="s">
        <v>72</v>
      </c>
      <c r="AY345" s="172" t="s">
        <v>162</v>
      </c>
    </row>
    <row r="346" spans="2:51" s="12" customFormat="1" x14ac:dyDescent="0.2">
      <c r="B346" s="164"/>
      <c r="D346" s="165" t="s">
        <v>169</v>
      </c>
      <c r="E346" s="166" t="s">
        <v>1</v>
      </c>
      <c r="F346" s="167" t="s">
        <v>1824</v>
      </c>
      <c r="H346" s="166" t="s">
        <v>1</v>
      </c>
      <c r="I346" s="168"/>
      <c r="L346" s="164"/>
      <c r="M346" s="169"/>
      <c r="T346" s="170"/>
      <c r="W346" s="239"/>
      <c r="AT346" s="166" t="s">
        <v>169</v>
      </c>
      <c r="AU346" s="166" t="s">
        <v>81</v>
      </c>
      <c r="AV346" s="12" t="s">
        <v>77</v>
      </c>
      <c r="AW346" s="12" t="s">
        <v>29</v>
      </c>
      <c r="AX346" s="12" t="s">
        <v>72</v>
      </c>
      <c r="AY346" s="166" t="s">
        <v>162</v>
      </c>
    </row>
    <row r="347" spans="2:51" s="13" customFormat="1" x14ac:dyDescent="0.2">
      <c r="B347" s="171"/>
      <c r="D347" s="165" t="s">
        <v>169</v>
      </c>
      <c r="E347" s="172" t="s">
        <v>1</v>
      </c>
      <c r="F347" s="173" t="s">
        <v>1833</v>
      </c>
      <c r="H347" s="174">
        <v>36.799999999999997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51" s="15" customFormat="1" x14ac:dyDescent="0.2">
      <c r="B348" s="185"/>
      <c r="D348" s="165" t="s">
        <v>169</v>
      </c>
      <c r="E348" s="186" t="s">
        <v>1</v>
      </c>
      <c r="F348" s="187" t="s">
        <v>187</v>
      </c>
      <c r="H348" s="188">
        <v>783.24</v>
      </c>
      <c r="I348" s="189"/>
      <c r="L348" s="185"/>
      <c r="M348" s="190"/>
      <c r="T348" s="191"/>
      <c r="W348" s="241"/>
      <c r="AT348" s="186" t="s">
        <v>169</v>
      </c>
      <c r="AU348" s="186" t="s">
        <v>81</v>
      </c>
      <c r="AV348" s="15" t="s">
        <v>84</v>
      </c>
      <c r="AW348" s="15" t="s">
        <v>29</v>
      </c>
      <c r="AX348" s="15" t="s">
        <v>72</v>
      </c>
      <c r="AY348" s="186" t="s">
        <v>162</v>
      </c>
    </row>
    <row r="349" spans="2:51" s="12" customFormat="1" ht="22.5" x14ac:dyDescent="0.2">
      <c r="B349" s="164"/>
      <c r="D349" s="165" t="s">
        <v>169</v>
      </c>
      <c r="E349" s="166" t="s">
        <v>1</v>
      </c>
      <c r="F349" s="167" t="s">
        <v>1914</v>
      </c>
      <c r="H349" s="166" t="s">
        <v>1</v>
      </c>
      <c r="I349" s="168"/>
      <c r="L349" s="164"/>
      <c r="M349" s="169"/>
      <c r="T349" s="170"/>
      <c r="W349" s="239"/>
      <c r="AT349" s="166" t="s">
        <v>169</v>
      </c>
      <c r="AU349" s="166" t="s">
        <v>81</v>
      </c>
      <c r="AV349" s="12" t="s">
        <v>77</v>
      </c>
      <c r="AW349" s="12" t="s">
        <v>29</v>
      </c>
      <c r="AX349" s="12" t="s">
        <v>72</v>
      </c>
      <c r="AY349" s="166" t="s">
        <v>162</v>
      </c>
    </row>
    <row r="350" spans="2:51" s="12" customFormat="1" x14ac:dyDescent="0.2">
      <c r="B350" s="164"/>
      <c r="D350" s="165" t="s">
        <v>169</v>
      </c>
      <c r="E350" s="166" t="s">
        <v>1</v>
      </c>
      <c r="F350" s="167" t="s">
        <v>1820</v>
      </c>
      <c r="H350" s="166" t="s">
        <v>1</v>
      </c>
      <c r="I350" s="168"/>
      <c r="L350" s="164"/>
      <c r="M350" s="169"/>
      <c r="T350" s="170"/>
      <c r="W350" s="239"/>
      <c r="AT350" s="166" t="s">
        <v>169</v>
      </c>
      <c r="AU350" s="166" t="s">
        <v>81</v>
      </c>
      <c r="AV350" s="12" t="s">
        <v>77</v>
      </c>
      <c r="AW350" s="12" t="s">
        <v>29</v>
      </c>
      <c r="AX350" s="12" t="s">
        <v>72</v>
      </c>
      <c r="AY350" s="166" t="s">
        <v>162</v>
      </c>
    </row>
    <row r="351" spans="2:51" s="13" customFormat="1" x14ac:dyDescent="0.2">
      <c r="B351" s="171"/>
      <c r="D351" s="165" t="s">
        <v>169</v>
      </c>
      <c r="E351" s="172" t="s">
        <v>1</v>
      </c>
      <c r="F351" s="173" t="s">
        <v>1915</v>
      </c>
      <c r="H351" s="174">
        <v>8.48</v>
      </c>
      <c r="I351" s="175"/>
      <c r="L351" s="171"/>
      <c r="M351" s="176"/>
      <c r="T351" s="177"/>
      <c r="W351" s="240"/>
      <c r="AT351" s="172" t="s">
        <v>169</v>
      </c>
      <c r="AU351" s="172" t="s">
        <v>81</v>
      </c>
      <c r="AV351" s="13" t="s">
        <v>81</v>
      </c>
      <c r="AW351" s="13" t="s">
        <v>29</v>
      </c>
      <c r="AX351" s="13" t="s">
        <v>72</v>
      </c>
      <c r="AY351" s="172" t="s">
        <v>162</v>
      </c>
    </row>
    <row r="352" spans="2:51" s="12" customFormat="1" x14ac:dyDescent="0.2">
      <c r="B352" s="164"/>
      <c r="D352" s="165" t="s">
        <v>169</v>
      </c>
      <c r="E352" s="166" t="s">
        <v>1</v>
      </c>
      <c r="F352" s="167" t="s">
        <v>1822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3" customFormat="1" x14ac:dyDescent="0.2">
      <c r="B353" s="171"/>
      <c r="D353" s="165" t="s">
        <v>169</v>
      </c>
      <c r="E353" s="172" t="s">
        <v>1</v>
      </c>
      <c r="F353" s="173" t="s">
        <v>1916</v>
      </c>
      <c r="H353" s="174">
        <v>25.44</v>
      </c>
      <c r="I353" s="175"/>
      <c r="L353" s="171"/>
      <c r="M353" s="176"/>
      <c r="T353" s="177"/>
      <c r="W353" s="240"/>
      <c r="AT353" s="172" t="s">
        <v>169</v>
      </c>
      <c r="AU353" s="172" t="s">
        <v>81</v>
      </c>
      <c r="AV353" s="13" t="s">
        <v>81</v>
      </c>
      <c r="AW353" s="13" t="s">
        <v>29</v>
      </c>
      <c r="AX353" s="13" t="s">
        <v>72</v>
      </c>
      <c r="AY353" s="172" t="s">
        <v>162</v>
      </c>
    </row>
    <row r="354" spans="2:65" s="12" customFormat="1" x14ac:dyDescent="0.2">
      <c r="B354" s="164"/>
      <c r="D354" s="165" t="s">
        <v>169</v>
      </c>
      <c r="E354" s="166" t="s">
        <v>1</v>
      </c>
      <c r="F354" s="167" t="s">
        <v>1824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3" customFormat="1" x14ac:dyDescent="0.2">
      <c r="B355" s="171"/>
      <c r="D355" s="165" t="s">
        <v>169</v>
      </c>
      <c r="E355" s="172" t="s">
        <v>1</v>
      </c>
      <c r="F355" s="173" t="s">
        <v>1917</v>
      </c>
      <c r="H355" s="174">
        <v>7.2</v>
      </c>
      <c r="I355" s="175"/>
      <c r="L355" s="171"/>
      <c r="M355" s="176"/>
      <c r="T355" s="177"/>
      <c r="W355" s="240"/>
      <c r="AT355" s="172" t="s">
        <v>169</v>
      </c>
      <c r="AU355" s="172" t="s">
        <v>81</v>
      </c>
      <c r="AV355" s="13" t="s">
        <v>81</v>
      </c>
      <c r="AW355" s="13" t="s">
        <v>29</v>
      </c>
      <c r="AX355" s="13" t="s">
        <v>72</v>
      </c>
      <c r="AY355" s="172" t="s">
        <v>162</v>
      </c>
    </row>
    <row r="356" spans="2:65" s="15" customFormat="1" x14ac:dyDescent="0.2">
      <c r="B356" s="185"/>
      <c r="D356" s="165" t="s">
        <v>169</v>
      </c>
      <c r="E356" s="186" t="s">
        <v>1</v>
      </c>
      <c r="F356" s="187" t="s">
        <v>187</v>
      </c>
      <c r="H356" s="188">
        <v>41.12</v>
      </c>
      <c r="I356" s="189"/>
      <c r="L356" s="185"/>
      <c r="M356" s="190"/>
      <c r="T356" s="191"/>
      <c r="W356" s="241"/>
      <c r="AT356" s="186" t="s">
        <v>169</v>
      </c>
      <c r="AU356" s="186" t="s">
        <v>81</v>
      </c>
      <c r="AV356" s="15" t="s">
        <v>84</v>
      </c>
      <c r="AW356" s="15" t="s">
        <v>29</v>
      </c>
      <c r="AX356" s="15" t="s">
        <v>72</v>
      </c>
      <c r="AY356" s="186" t="s">
        <v>162</v>
      </c>
    </row>
    <row r="357" spans="2:65" s="14" customFormat="1" x14ac:dyDescent="0.2">
      <c r="B357" s="178"/>
      <c r="D357" s="165" t="s">
        <v>169</v>
      </c>
      <c r="E357" s="179" t="s">
        <v>1</v>
      </c>
      <c r="F357" s="180" t="s">
        <v>174</v>
      </c>
      <c r="H357" s="181">
        <v>824.36</v>
      </c>
      <c r="I357" s="182"/>
      <c r="L357" s="178"/>
      <c r="M357" s="183"/>
      <c r="T357" s="184"/>
      <c r="W357" s="248"/>
      <c r="AT357" s="179" t="s">
        <v>169</v>
      </c>
      <c r="AU357" s="179" t="s">
        <v>81</v>
      </c>
      <c r="AV357" s="14" t="s">
        <v>87</v>
      </c>
      <c r="AW357" s="14" t="s">
        <v>29</v>
      </c>
      <c r="AX357" s="14" t="s">
        <v>77</v>
      </c>
      <c r="AY357" s="179" t="s">
        <v>162</v>
      </c>
    </row>
    <row r="358" spans="2:65" s="1" customFormat="1" ht="62.65" customHeight="1" x14ac:dyDescent="0.2">
      <c r="B358" s="121"/>
      <c r="C358" s="151" t="s">
        <v>350</v>
      </c>
      <c r="D358" s="151" t="s">
        <v>164</v>
      </c>
      <c r="E358" s="152" t="s">
        <v>1918</v>
      </c>
      <c r="F358" s="153" t="s">
        <v>1919</v>
      </c>
      <c r="G358" s="154" t="s">
        <v>340</v>
      </c>
      <c r="H358" s="155">
        <v>51</v>
      </c>
      <c r="I358" s="156"/>
      <c r="J358" s="157">
        <f>ROUND(I358*H358,2)</f>
        <v>0</v>
      </c>
      <c r="K358" s="158"/>
      <c r="L358" s="32"/>
      <c r="M358" s="159" t="s">
        <v>1</v>
      </c>
      <c r="N358" s="120" t="s">
        <v>38</v>
      </c>
      <c r="P358" s="160">
        <f>O358*H358</f>
        <v>0</v>
      </c>
      <c r="Q358" s="160">
        <v>0</v>
      </c>
      <c r="R358" s="160">
        <f>Q358*H358</f>
        <v>0</v>
      </c>
      <c r="S358" s="160">
        <v>0</v>
      </c>
      <c r="T358" s="161">
        <f>S358*H358</f>
        <v>0</v>
      </c>
      <c r="W358" s="262"/>
      <c r="AR358" s="162" t="s">
        <v>302</v>
      </c>
      <c r="AT358" s="162" t="s">
        <v>164</v>
      </c>
      <c r="AU358" s="162" t="s">
        <v>81</v>
      </c>
      <c r="AY358" s="17" t="s">
        <v>162</v>
      </c>
      <c r="BE358" s="163">
        <f>IF(N358="základná",J358,0)</f>
        <v>0</v>
      </c>
      <c r="BF358" s="163">
        <f>IF(N358="znížená",J358,0)</f>
        <v>0</v>
      </c>
      <c r="BG358" s="163">
        <f>IF(N358="zákl. prenesená",J358,0)</f>
        <v>0</v>
      </c>
      <c r="BH358" s="163">
        <f>IF(N358="zníž. prenesená",J358,0)</f>
        <v>0</v>
      </c>
      <c r="BI358" s="163">
        <f>IF(N358="nulová",J358,0)</f>
        <v>0</v>
      </c>
      <c r="BJ358" s="17" t="s">
        <v>81</v>
      </c>
      <c r="BK358" s="163">
        <f>ROUND(I358*H358,2)</f>
        <v>0</v>
      </c>
      <c r="BL358" s="17" t="s">
        <v>302</v>
      </c>
      <c r="BM358" s="162" t="s">
        <v>1920</v>
      </c>
    </row>
    <row r="359" spans="2:65" s="13" customFormat="1" x14ac:dyDescent="0.2">
      <c r="B359" s="171"/>
      <c r="D359" s="165" t="s">
        <v>169</v>
      </c>
      <c r="E359" s="172" t="s">
        <v>1</v>
      </c>
      <c r="F359" s="173" t="s">
        <v>493</v>
      </c>
      <c r="H359" s="174">
        <v>51</v>
      </c>
      <c r="I359" s="175"/>
      <c r="L359" s="171"/>
      <c r="M359" s="176"/>
      <c r="T359" s="177"/>
      <c r="W359" s="240"/>
      <c r="AT359" s="172" t="s">
        <v>169</v>
      </c>
      <c r="AU359" s="172" t="s">
        <v>81</v>
      </c>
      <c r="AV359" s="13" t="s">
        <v>81</v>
      </c>
      <c r="AW359" s="13" t="s">
        <v>29</v>
      </c>
      <c r="AX359" s="13" t="s">
        <v>77</v>
      </c>
      <c r="AY359" s="172" t="s">
        <v>162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1921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1922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ht="22.5" x14ac:dyDescent="0.2">
      <c r="B362" s="164"/>
      <c r="D362" s="165" t="s">
        <v>169</v>
      </c>
      <c r="E362" s="166" t="s">
        <v>1</v>
      </c>
      <c r="F362" s="167" t="s">
        <v>1923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ht="22.5" x14ac:dyDescent="0.2">
      <c r="B363" s="164"/>
      <c r="D363" s="165" t="s">
        <v>169</v>
      </c>
      <c r="E363" s="166" t="s">
        <v>1</v>
      </c>
      <c r="F363" s="167" t="s">
        <v>547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2" customFormat="1" x14ac:dyDescent="0.2">
      <c r="B364" s="164"/>
      <c r="D364" s="165" t="s">
        <v>169</v>
      </c>
      <c r="E364" s="166" t="s">
        <v>1</v>
      </c>
      <c r="F364" s="167" t="s">
        <v>548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2" customFormat="1" x14ac:dyDescent="0.2">
      <c r="B365" s="164"/>
      <c r="D365" s="165" t="s">
        <v>169</v>
      </c>
      <c r="E365" s="166" t="s">
        <v>1</v>
      </c>
      <c r="F365" s="167" t="s">
        <v>549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550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2" customFormat="1" x14ac:dyDescent="0.2">
      <c r="B367" s="164"/>
      <c r="D367" s="165" t="s">
        <v>169</v>
      </c>
      <c r="E367" s="166" t="s">
        <v>1</v>
      </c>
      <c r="F367" s="167" t="s">
        <v>551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2" customFormat="1" ht="22.5" x14ac:dyDescent="0.2">
      <c r="B368" s="164"/>
      <c r="D368" s="165" t="s">
        <v>169</v>
      </c>
      <c r="E368" s="166" t="s">
        <v>1</v>
      </c>
      <c r="F368" s="167" t="s">
        <v>1924</v>
      </c>
      <c r="H368" s="166" t="s">
        <v>1</v>
      </c>
      <c r="I368" s="168"/>
      <c r="L368" s="164"/>
      <c r="M368" s="169"/>
      <c r="T368" s="170"/>
      <c r="W368" s="239"/>
      <c r="AT368" s="166" t="s">
        <v>169</v>
      </c>
      <c r="AU368" s="166" t="s">
        <v>81</v>
      </c>
      <c r="AV368" s="12" t="s">
        <v>77</v>
      </c>
      <c r="AW368" s="12" t="s">
        <v>29</v>
      </c>
      <c r="AX368" s="12" t="s">
        <v>72</v>
      </c>
      <c r="AY368" s="166" t="s">
        <v>162</v>
      </c>
    </row>
    <row r="369" spans="2:65" s="12" customFormat="1" x14ac:dyDescent="0.2">
      <c r="B369" s="164"/>
      <c r="D369" s="165" t="s">
        <v>169</v>
      </c>
      <c r="E369" s="166" t="s">
        <v>1</v>
      </c>
      <c r="F369" s="167" t="s">
        <v>553</v>
      </c>
      <c r="H369" s="166" t="s">
        <v>1</v>
      </c>
      <c r="I369" s="168"/>
      <c r="L369" s="164"/>
      <c r="M369" s="169"/>
      <c r="T369" s="170"/>
      <c r="W369" s="239"/>
      <c r="AT369" s="166" t="s">
        <v>169</v>
      </c>
      <c r="AU369" s="166" t="s">
        <v>81</v>
      </c>
      <c r="AV369" s="12" t="s">
        <v>77</v>
      </c>
      <c r="AW369" s="12" t="s">
        <v>29</v>
      </c>
      <c r="AX369" s="12" t="s">
        <v>72</v>
      </c>
      <c r="AY369" s="166" t="s">
        <v>162</v>
      </c>
    </row>
    <row r="370" spans="2:65" s="12" customFormat="1" ht="22.5" x14ac:dyDescent="0.2">
      <c r="B370" s="164"/>
      <c r="D370" s="165" t="s">
        <v>169</v>
      </c>
      <c r="E370" s="166" t="s">
        <v>1</v>
      </c>
      <c r="F370" s="167" t="s">
        <v>1925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2" customFormat="1" ht="22.5" x14ac:dyDescent="0.2">
      <c r="B371" s="164"/>
      <c r="D371" s="165" t="s">
        <v>169</v>
      </c>
      <c r="E371" s="166" t="s">
        <v>1</v>
      </c>
      <c r="F371" s="167" t="s">
        <v>1926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2" customFormat="1" x14ac:dyDescent="0.2">
      <c r="B372" s="164"/>
      <c r="D372" s="165" t="s">
        <v>169</v>
      </c>
      <c r="E372" s="166" t="s">
        <v>1</v>
      </c>
      <c r="F372" s="167" t="s">
        <v>556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65" s="12" customFormat="1" x14ac:dyDescent="0.2">
      <c r="B373" s="164"/>
      <c r="D373" s="165" t="s">
        <v>169</v>
      </c>
      <c r="E373" s="166" t="s">
        <v>1</v>
      </c>
      <c r="F373" s="167" t="s">
        <v>557</v>
      </c>
      <c r="H373" s="166" t="s">
        <v>1</v>
      </c>
      <c r="I373" s="168"/>
      <c r="L373" s="164"/>
      <c r="M373" s="169"/>
      <c r="T373" s="170"/>
      <c r="W373" s="239"/>
      <c r="AT373" s="166" t="s">
        <v>169</v>
      </c>
      <c r="AU373" s="166" t="s">
        <v>81</v>
      </c>
      <c r="AV373" s="12" t="s">
        <v>77</v>
      </c>
      <c r="AW373" s="12" t="s">
        <v>29</v>
      </c>
      <c r="AX373" s="12" t="s">
        <v>72</v>
      </c>
      <c r="AY373" s="166" t="s">
        <v>162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558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2" customFormat="1" x14ac:dyDescent="0.2">
      <c r="B375" s="164"/>
      <c r="D375" s="165" t="s">
        <v>169</v>
      </c>
      <c r="E375" s="166" t="s">
        <v>1</v>
      </c>
      <c r="F375" s="167" t="s">
        <v>559</v>
      </c>
      <c r="H375" s="166" t="s">
        <v>1</v>
      </c>
      <c r="I375" s="168"/>
      <c r="L375" s="164"/>
      <c r="M375" s="169"/>
      <c r="T375" s="170"/>
      <c r="W375" s="239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2" customFormat="1" ht="22.5" x14ac:dyDescent="0.2">
      <c r="B376" s="164"/>
      <c r="D376" s="165" t="s">
        <v>169</v>
      </c>
      <c r="E376" s="166" t="s">
        <v>1</v>
      </c>
      <c r="F376" s="167" t="s">
        <v>560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" customFormat="1" ht="62.65" customHeight="1" x14ac:dyDescent="0.2">
      <c r="B377" s="121"/>
      <c r="C377" s="151" t="s">
        <v>355</v>
      </c>
      <c r="D377" s="151" t="s">
        <v>164</v>
      </c>
      <c r="E377" s="152" t="s">
        <v>1927</v>
      </c>
      <c r="F377" s="153" t="s">
        <v>1928</v>
      </c>
      <c r="G377" s="154" t="s">
        <v>340</v>
      </c>
      <c r="H377" s="155">
        <v>1</v>
      </c>
      <c r="I377" s="156"/>
      <c r="J377" s="157">
        <f>ROUND(I377*H377,2)</f>
        <v>0</v>
      </c>
      <c r="K377" s="158"/>
      <c r="L377" s="32"/>
      <c r="M377" s="159" t="s">
        <v>1</v>
      </c>
      <c r="N377" s="120" t="s">
        <v>38</v>
      </c>
      <c r="P377" s="160">
        <f>O377*H377</f>
        <v>0</v>
      </c>
      <c r="Q377" s="160">
        <v>0</v>
      </c>
      <c r="R377" s="160">
        <f>Q377*H377</f>
        <v>0</v>
      </c>
      <c r="S377" s="160">
        <v>0</v>
      </c>
      <c r="T377" s="161">
        <f>S377*H377</f>
        <v>0</v>
      </c>
      <c r="W377" s="262"/>
      <c r="AR377" s="162" t="s">
        <v>302</v>
      </c>
      <c r="AT377" s="162" t="s">
        <v>164</v>
      </c>
      <c r="AU377" s="162" t="s">
        <v>81</v>
      </c>
      <c r="AY377" s="17" t="s">
        <v>162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7" t="s">
        <v>81</v>
      </c>
      <c r="BK377" s="163">
        <f>ROUND(I377*H377,2)</f>
        <v>0</v>
      </c>
      <c r="BL377" s="17" t="s">
        <v>302</v>
      </c>
      <c r="BM377" s="162" t="s">
        <v>1929</v>
      </c>
    </row>
    <row r="378" spans="2:65" s="13" customFormat="1" x14ac:dyDescent="0.2">
      <c r="B378" s="171"/>
      <c r="D378" s="165" t="s">
        <v>169</v>
      </c>
      <c r="E378" s="172" t="s">
        <v>1</v>
      </c>
      <c r="F378" s="173" t="s">
        <v>77</v>
      </c>
      <c r="H378" s="174">
        <v>1</v>
      </c>
      <c r="I378" s="175"/>
      <c r="L378" s="171"/>
      <c r="M378" s="176"/>
      <c r="T378" s="177"/>
      <c r="W378" s="240"/>
      <c r="AT378" s="172" t="s">
        <v>169</v>
      </c>
      <c r="AU378" s="172" t="s">
        <v>81</v>
      </c>
      <c r="AV378" s="13" t="s">
        <v>81</v>
      </c>
      <c r="AW378" s="13" t="s">
        <v>29</v>
      </c>
      <c r="AX378" s="13" t="s">
        <v>77</v>
      </c>
      <c r="AY378" s="172" t="s">
        <v>162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1930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2" customFormat="1" x14ac:dyDescent="0.2">
      <c r="B380" s="164"/>
      <c r="D380" s="165" t="s">
        <v>169</v>
      </c>
      <c r="E380" s="166" t="s">
        <v>1</v>
      </c>
      <c r="F380" s="167" t="s">
        <v>1922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65" s="12" customFormat="1" ht="22.5" x14ac:dyDescent="0.2">
      <c r="B381" s="164"/>
      <c r="D381" s="165" t="s">
        <v>169</v>
      </c>
      <c r="E381" s="166" t="s">
        <v>1</v>
      </c>
      <c r="F381" s="167" t="s">
        <v>1931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2" customFormat="1" ht="22.5" x14ac:dyDescent="0.2">
      <c r="B382" s="164"/>
      <c r="D382" s="165" t="s">
        <v>169</v>
      </c>
      <c r="E382" s="166" t="s">
        <v>1</v>
      </c>
      <c r="F382" s="167" t="s">
        <v>547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548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2" customFormat="1" x14ac:dyDescent="0.2">
      <c r="B384" s="164"/>
      <c r="D384" s="165" t="s">
        <v>169</v>
      </c>
      <c r="E384" s="166" t="s">
        <v>1</v>
      </c>
      <c r="F384" s="167" t="s">
        <v>549</v>
      </c>
      <c r="H384" s="166" t="s">
        <v>1</v>
      </c>
      <c r="I384" s="168"/>
      <c r="L384" s="164"/>
      <c r="M384" s="169"/>
      <c r="T384" s="170"/>
      <c r="W384" s="239"/>
      <c r="AT384" s="166" t="s">
        <v>169</v>
      </c>
      <c r="AU384" s="166" t="s">
        <v>81</v>
      </c>
      <c r="AV384" s="12" t="s">
        <v>77</v>
      </c>
      <c r="AW384" s="12" t="s">
        <v>29</v>
      </c>
      <c r="AX384" s="12" t="s">
        <v>72</v>
      </c>
      <c r="AY384" s="166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550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2" customFormat="1" x14ac:dyDescent="0.2">
      <c r="B386" s="164"/>
      <c r="D386" s="165" t="s">
        <v>169</v>
      </c>
      <c r="E386" s="166" t="s">
        <v>1</v>
      </c>
      <c r="F386" s="167" t="s">
        <v>551</v>
      </c>
      <c r="H386" s="166" t="s">
        <v>1</v>
      </c>
      <c r="I386" s="168"/>
      <c r="L386" s="164"/>
      <c r="M386" s="169"/>
      <c r="T386" s="170"/>
      <c r="W386" s="239"/>
      <c r="AT386" s="166" t="s">
        <v>169</v>
      </c>
      <c r="AU386" s="166" t="s">
        <v>81</v>
      </c>
      <c r="AV386" s="12" t="s">
        <v>77</v>
      </c>
      <c r="AW386" s="12" t="s">
        <v>29</v>
      </c>
      <c r="AX386" s="12" t="s">
        <v>72</v>
      </c>
      <c r="AY386" s="166" t="s">
        <v>162</v>
      </c>
    </row>
    <row r="387" spans="2:65" s="12" customFormat="1" ht="22.5" x14ac:dyDescent="0.2">
      <c r="B387" s="164"/>
      <c r="D387" s="165" t="s">
        <v>169</v>
      </c>
      <c r="E387" s="166" t="s">
        <v>1</v>
      </c>
      <c r="F387" s="167" t="s">
        <v>1924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2" customFormat="1" x14ac:dyDescent="0.2">
      <c r="B388" s="164"/>
      <c r="D388" s="165" t="s">
        <v>169</v>
      </c>
      <c r="E388" s="166" t="s">
        <v>1</v>
      </c>
      <c r="F388" s="167" t="s">
        <v>553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65" s="12" customFormat="1" ht="22.5" x14ac:dyDescent="0.2">
      <c r="B389" s="164"/>
      <c r="D389" s="165" t="s">
        <v>169</v>
      </c>
      <c r="E389" s="166" t="s">
        <v>1</v>
      </c>
      <c r="F389" s="167" t="s">
        <v>566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2" customFormat="1" ht="22.5" x14ac:dyDescent="0.2">
      <c r="B390" s="164"/>
      <c r="D390" s="165" t="s">
        <v>169</v>
      </c>
      <c r="E390" s="166" t="s">
        <v>1</v>
      </c>
      <c r="F390" s="167" t="s">
        <v>1932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2" customFormat="1" x14ac:dyDescent="0.2">
      <c r="B391" s="164"/>
      <c r="D391" s="165" t="s">
        <v>169</v>
      </c>
      <c r="E391" s="166" t="s">
        <v>1</v>
      </c>
      <c r="F391" s="167" t="s">
        <v>556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2" customFormat="1" x14ac:dyDescent="0.2">
      <c r="B392" s="164"/>
      <c r="D392" s="165" t="s">
        <v>169</v>
      </c>
      <c r="E392" s="166" t="s">
        <v>1</v>
      </c>
      <c r="F392" s="167" t="s">
        <v>557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2" customFormat="1" x14ac:dyDescent="0.2">
      <c r="B393" s="164"/>
      <c r="D393" s="165" t="s">
        <v>169</v>
      </c>
      <c r="E393" s="166" t="s">
        <v>1</v>
      </c>
      <c r="F393" s="167" t="s">
        <v>558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65" s="12" customFormat="1" x14ac:dyDescent="0.2">
      <c r="B394" s="164"/>
      <c r="D394" s="165" t="s">
        <v>169</v>
      </c>
      <c r="E394" s="166" t="s">
        <v>1</v>
      </c>
      <c r="F394" s="167" t="s">
        <v>559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2" customFormat="1" ht="22.5" x14ac:dyDescent="0.2">
      <c r="B395" s="164"/>
      <c r="D395" s="165" t="s">
        <v>169</v>
      </c>
      <c r="E395" s="166" t="s">
        <v>1</v>
      </c>
      <c r="F395" s="167" t="s">
        <v>560</v>
      </c>
      <c r="H395" s="166" t="s">
        <v>1</v>
      </c>
      <c r="I395" s="168"/>
      <c r="L395" s="164"/>
      <c r="M395" s="169"/>
      <c r="T395" s="170"/>
      <c r="W395" s="239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65" s="1" customFormat="1" ht="62.65" customHeight="1" x14ac:dyDescent="0.2">
      <c r="B396" s="121"/>
      <c r="C396" s="151" t="s">
        <v>360</v>
      </c>
      <c r="D396" s="151" t="s">
        <v>164</v>
      </c>
      <c r="E396" s="152" t="s">
        <v>1933</v>
      </c>
      <c r="F396" s="153" t="s">
        <v>1934</v>
      </c>
      <c r="G396" s="154" t="s">
        <v>340</v>
      </c>
      <c r="H396" s="155">
        <v>10</v>
      </c>
      <c r="I396" s="156"/>
      <c r="J396" s="157">
        <f>ROUND(I396*H396,2)</f>
        <v>0</v>
      </c>
      <c r="K396" s="158"/>
      <c r="L396" s="32"/>
      <c r="M396" s="159" t="s">
        <v>1</v>
      </c>
      <c r="N396" s="120" t="s">
        <v>38</v>
      </c>
      <c r="P396" s="160">
        <f>O396*H396</f>
        <v>0</v>
      </c>
      <c r="Q396" s="160">
        <v>0</v>
      </c>
      <c r="R396" s="160">
        <f>Q396*H396</f>
        <v>0</v>
      </c>
      <c r="S396" s="160">
        <v>0</v>
      </c>
      <c r="T396" s="161">
        <f>S396*H396</f>
        <v>0</v>
      </c>
      <c r="W396" s="266"/>
      <c r="AR396" s="162" t="s">
        <v>302</v>
      </c>
      <c r="AT396" s="162" t="s">
        <v>164</v>
      </c>
      <c r="AU396" s="162" t="s">
        <v>81</v>
      </c>
      <c r="AY396" s="17" t="s">
        <v>162</v>
      </c>
      <c r="BE396" s="163">
        <f>IF(N396="základná",J396,0)</f>
        <v>0</v>
      </c>
      <c r="BF396" s="163">
        <f>IF(N396="znížená",J396,0)</f>
        <v>0</v>
      </c>
      <c r="BG396" s="163">
        <f>IF(N396="zákl. prenesená",J396,0)</f>
        <v>0</v>
      </c>
      <c r="BH396" s="163">
        <f>IF(N396="zníž. prenesená",J396,0)</f>
        <v>0</v>
      </c>
      <c r="BI396" s="163">
        <f>IF(N396="nulová",J396,0)</f>
        <v>0</v>
      </c>
      <c r="BJ396" s="17" t="s">
        <v>81</v>
      </c>
      <c r="BK396" s="163">
        <f>ROUND(I396*H396,2)</f>
        <v>0</v>
      </c>
      <c r="BL396" s="17" t="s">
        <v>302</v>
      </c>
      <c r="BM396" s="162" t="s">
        <v>1935</v>
      </c>
    </row>
    <row r="397" spans="2:65" s="13" customFormat="1" x14ac:dyDescent="0.2">
      <c r="B397" s="171"/>
      <c r="D397" s="165" t="s">
        <v>169</v>
      </c>
      <c r="E397" s="172" t="s">
        <v>1</v>
      </c>
      <c r="F397" s="173" t="s">
        <v>222</v>
      </c>
      <c r="H397" s="174">
        <v>10</v>
      </c>
      <c r="I397" s="175"/>
      <c r="L397" s="171"/>
      <c r="M397" s="176"/>
      <c r="T397" s="177"/>
      <c r="W397" s="246"/>
      <c r="AT397" s="172" t="s">
        <v>169</v>
      </c>
      <c r="AU397" s="172" t="s">
        <v>81</v>
      </c>
      <c r="AV397" s="13" t="s">
        <v>81</v>
      </c>
      <c r="AW397" s="13" t="s">
        <v>29</v>
      </c>
      <c r="AX397" s="13" t="s">
        <v>77</v>
      </c>
      <c r="AY397" s="172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1936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1922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2" customFormat="1" ht="22.5" x14ac:dyDescent="0.2">
      <c r="B400" s="164"/>
      <c r="D400" s="165" t="s">
        <v>169</v>
      </c>
      <c r="E400" s="166" t="s">
        <v>1</v>
      </c>
      <c r="F400" s="167" t="s">
        <v>1931</v>
      </c>
      <c r="H400" s="166" t="s">
        <v>1</v>
      </c>
      <c r="I400" s="168"/>
      <c r="L400" s="164"/>
      <c r="M400" s="169"/>
      <c r="T400" s="170"/>
      <c r="W400" s="239"/>
      <c r="AT400" s="166" t="s">
        <v>169</v>
      </c>
      <c r="AU400" s="166" t="s">
        <v>81</v>
      </c>
      <c r="AV400" s="12" t="s">
        <v>77</v>
      </c>
      <c r="AW400" s="12" t="s">
        <v>29</v>
      </c>
      <c r="AX400" s="12" t="s">
        <v>72</v>
      </c>
      <c r="AY400" s="166" t="s">
        <v>162</v>
      </c>
    </row>
    <row r="401" spans="2:65" s="12" customFormat="1" ht="22.5" x14ac:dyDescent="0.2">
      <c r="B401" s="164"/>
      <c r="D401" s="165" t="s">
        <v>169</v>
      </c>
      <c r="E401" s="166" t="s">
        <v>1</v>
      </c>
      <c r="F401" s="167" t="s">
        <v>547</v>
      </c>
      <c r="H401" s="166" t="s">
        <v>1</v>
      </c>
      <c r="I401" s="168"/>
      <c r="L401" s="164"/>
      <c r="M401" s="169"/>
      <c r="T401" s="170"/>
      <c r="W401" s="239"/>
      <c r="AT401" s="166" t="s">
        <v>169</v>
      </c>
      <c r="AU401" s="166" t="s">
        <v>81</v>
      </c>
      <c r="AV401" s="12" t="s">
        <v>77</v>
      </c>
      <c r="AW401" s="12" t="s">
        <v>29</v>
      </c>
      <c r="AX401" s="12" t="s">
        <v>72</v>
      </c>
      <c r="AY401" s="166" t="s">
        <v>162</v>
      </c>
    </row>
    <row r="402" spans="2:65" s="12" customFormat="1" x14ac:dyDescent="0.2">
      <c r="B402" s="164"/>
      <c r="D402" s="165" t="s">
        <v>169</v>
      </c>
      <c r="E402" s="166" t="s">
        <v>1</v>
      </c>
      <c r="F402" s="167" t="s">
        <v>548</v>
      </c>
      <c r="H402" s="166" t="s">
        <v>1</v>
      </c>
      <c r="I402" s="168"/>
      <c r="L402" s="164"/>
      <c r="M402" s="169"/>
      <c r="T402" s="170"/>
      <c r="W402" s="239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2" customFormat="1" x14ac:dyDescent="0.2">
      <c r="B403" s="164"/>
      <c r="D403" s="165" t="s">
        <v>169</v>
      </c>
      <c r="E403" s="166" t="s">
        <v>1</v>
      </c>
      <c r="F403" s="167" t="s">
        <v>549</v>
      </c>
      <c r="H403" s="166" t="s">
        <v>1</v>
      </c>
      <c r="I403" s="168"/>
      <c r="L403" s="164"/>
      <c r="M403" s="169"/>
      <c r="T403" s="170"/>
      <c r="W403" s="239"/>
      <c r="AT403" s="166" t="s">
        <v>169</v>
      </c>
      <c r="AU403" s="166" t="s">
        <v>81</v>
      </c>
      <c r="AV403" s="12" t="s">
        <v>77</v>
      </c>
      <c r="AW403" s="12" t="s">
        <v>29</v>
      </c>
      <c r="AX403" s="12" t="s">
        <v>72</v>
      </c>
      <c r="AY403" s="166" t="s">
        <v>162</v>
      </c>
    </row>
    <row r="404" spans="2:65" s="12" customFormat="1" x14ac:dyDescent="0.2">
      <c r="B404" s="164"/>
      <c r="D404" s="165" t="s">
        <v>169</v>
      </c>
      <c r="E404" s="166" t="s">
        <v>1</v>
      </c>
      <c r="F404" s="167" t="s">
        <v>550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65" s="12" customFormat="1" x14ac:dyDescent="0.2">
      <c r="B405" s="164"/>
      <c r="D405" s="165" t="s">
        <v>169</v>
      </c>
      <c r="E405" s="166" t="s">
        <v>1</v>
      </c>
      <c r="F405" s="167" t="s">
        <v>551</v>
      </c>
      <c r="H405" s="166" t="s">
        <v>1</v>
      </c>
      <c r="I405" s="168"/>
      <c r="L405" s="164"/>
      <c r="M405" s="169"/>
      <c r="T405" s="170"/>
      <c r="W405" s="239"/>
      <c r="AT405" s="166" t="s">
        <v>169</v>
      </c>
      <c r="AU405" s="166" t="s">
        <v>81</v>
      </c>
      <c r="AV405" s="12" t="s">
        <v>77</v>
      </c>
      <c r="AW405" s="12" t="s">
        <v>29</v>
      </c>
      <c r="AX405" s="12" t="s">
        <v>72</v>
      </c>
      <c r="AY405" s="166" t="s">
        <v>162</v>
      </c>
    </row>
    <row r="406" spans="2:65" s="12" customFormat="1" ht="22.5" x14ac:dyDescent="0.2">
      <c r="B406" s="164"/>
      <c r="D406" s="165" t="s">
        <v>169</v>
      </c>
      <c r="E406" s="166" t="s">
        <v>1</v>
      </c>
      <c r="F406" s="167" t="s">
        <v>1937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553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2" customFormat="1" ht="22.5" x14ac:dyDescent="0.2">
      <c r="B408" s="164"/>
      <c r="D408" s="165" t="s">
        <v>169</v>
      </c>
      <c r="E408" s="166" t="s">
        <v>1</v>
      </c>
      <c r="F408" s="167" t="s">
        <v>1938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65" s="12" customFormat="1" ht="22.5" x14ac:dyDescent="0.2">
      <c r="B409" s="164"/>
      <c r="D409" s="165" t="s">
        <v>169</v>
      </c>
      <c r="E409" s="166" t="s">
        <v>1</v>
      </c>
      <c r="F409" s="167" t="s">
        <v>567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556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2" customFormat="1" x14ac:dyDescent="0.2">
      <c r="B411" s="164"/>
      <c r="D411" s="165" t="s">
        <v>169</v>
      </c>
      <c r="E411" s="166" t="s">
        <v>1</v>
      </c>
      <c r="F411" s="167" t="s">
        <v>557</v>
      </c>
      <c r="H411" s="166" t="s">
        <v>1</v>
      </c>
      <c r="I411" s="168"/>
      <c r="L411" s="164"/>
      <c r="M411" s="169"/>
      <c r="T411" s="170"/>
      <c r="W411" s="239"/>
      <c r="AT411" s="166" t="s">
        <v>169</v>
      </c>
      <c r="AU411" s="166" t="s">
        <v>81</v>
      </c>
      <c r="AV411" s="12" t="s">
        <v>77</v>
      </c>
      <c r="AW411" s="12" t="s">
        <v>29</v>
      </c>
      <c r="AX411" s="12" t="s">
        <v>72</v>
      </c>
      <c r="AY411" s="166" t="s">
        <v>162</v>
      </c>
    </row>
    <row r="412" spans="2:65" s="12" customFormat="1" x14ac:dyDescent="0.2">
      <c r="B412" s="164"/>
      <c r="D412" s="165" t="s">
        <v>169</v>
      </c>
      <c r="E412" s="166" t="s">
        <v>1</v>
      </c>
      <c r="F412" s="167" t="s">
        <v>558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65" s="12" customFormat="1" x14ac:dyDescent="0.2">
      <c r="B413" s="164"/>
      <c r="D413" s="165" t="s">
        <v>169</v>
      </c>
      <c r="E413" s="166" t="s">
        <v>1</v>
      </c>
      <c r="F413" s="167" t="s">
        <v>559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65" s="12" customFormat="1" ht="22.5" x14ac:dyDescent="0.2">
      <c r="B414" s="164"/>
      <c r="D414" s="165" t="s">
        <v>169</v>
      </c>
      <c r="E414" s="166" t="s">
        <v>1</v>
      </c>
      <c r="F414" s="167" t="s">
        <v>560</v>
      </c>
      <c r="H414" s="166" t="s">
        <v>1</v>
      </c>
      <c r="I414" s="168"/>
      <c r="L414" s="164"/>
      <c r="M414" s="169"/>
      <c r="T414" s="170"/>
      <c r="W414" s="239"/>
      <c r="AT414" s="166" t="s">
        <v>169</v>
      </c>
      <c r="AU414" s="166" t="s">
        <v>81</v>
      </c>
      <c r="AV414" s="12" t="s">
        <v>77</v>
      </c>
      <c r="AW414" s="12" t="s">
        <v>29</v>
      </c>
      <c r="AX414" s="12" t="s">
        <v>72</v>
      </c>
      <c r="AY414" s="166" t="s">
        <v>162</v>
      </c>
    </row>
    <row r="415" spans="2:65" s="1" customFormat="1" ht="49.15" customHeight="1" x14ac:dyDescent="0.2">
      <c r="B415" s="121"/>
      <c r="C415" s="151" t="s">
        <v>364</v>
      </c>
      <c r="D415" s="151" t="s">
        <v>164</v>
      </c>
      <c r="E415" s="152" t="s">
        <v>1939</v>
      </c>
      <c r="F415" s="153" t="s">
        <v>1940</v>
      </c>
      <c r="G415" s="154" t="s">
        <v>340</v>
      </c>
      <c r="H415" s="155">
        <v>8</v>
      </c>
      <c r="I415" s="156"/>
      <c r="J415" s="157">
        <f>ROUND(I415*H415,2)</f>
        <v>0</v>
      </c>
      <c r="K415" s="158"/>
      <c r="L415" s="32"/>
      <c r="M415" s="159" t="s">
        <v>1</v>
      </c>
      <c r="N415" s="120" t="s">
        <v>38</v>
      </c>
      <c r="P415" s="160">
        <f>O415*H415</f>
        <v>0</v>
      </c>
      <c r="Q415" s="160">
        <v>0</v>
      </c>
      <c r="R415" s="160">
        <f>Q415*H415</f>
        <v>0</v>
      </c>
      <c r="S415" s="160">
        <v>0</v>
      </c>
      <c r="T415" s="161">
        <f>S415*H415</f>
        <v>0</v>
      </c>
      <c r="W415" s="266"/>
      <c r="AR415" s="162" t="s">
        <v>302</v>
      </c>
      <c r="AT415" s="162" t="s">
        <v>164</v>
      </c>
      <c r="AU415" s="162" t="s">
        <v>81</v>
      </c>
      <c r="AY415" s="17" t="s">
        <v>162</v>
      </c>
      <c r="BE415" s="163">
        <f>IF(N415="základná",J415,0)</f>
        <v>0</v>
      </c>
      <c r="BF415" s="163">
        <f>IF(N415="znížená",J415,0)</f>
        <v>0</v>
      </c>
      <c r="BG415" s="163">
        <f>IF(N415="zákl. prenesená",J415,0)</f>
        <v>0</v>
      </c>
      <c r="BH415" s="163">
        <f>IF(N415="zníž. prenesená",J415,0)</f>
        <v>0</v>
      </c>
      <c r="BI415" s="163">
        <f>IF(N415="nulová",J415,0)</f>
        <v>0</v>
      </c>
      <c r="BJ415" s="17" t="s">
        <v>81</v>
      </c>
      <c r="BK415" s="163">
        <f>ROUND(I415*H415,2)</f>
        <v>0</v>
      </c>
      <c r="BL415" s="17" t="s">
        <v>302</v>
      </c>
      <c r="BM415" s="162" t="s">
        <v>1941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210</v>
      </c>
      <c r="H416" s="174">
        <v>8</v>
      </c>
      <c r="I416" s="175"/>
      <c r="L416" s="171"/>
      <c r="M416" s="176"/>
      <c r="T416" s="177"/>
      <c r="W416" s="246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77</v>
      </c>
      <c r="AY416" s="172" t="s">
        <v>162</v>
      </c>
    </row>
    <row r="417" spans="2:51" s="12" customFormat="1" x14ac:dyDescent="0.2">
      <c r="B417" s="164"/>
      <c r="D417" s="165" t="s">
        <v>169</v>
      </c>
      <c r="E417" s="166" t="s">
        <v>1</v>
      </c>
      <c r="F417" s="167" t="s">
        <v>1942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51" s="12" customFormat="1" ht="22.5" x14ac:dyDescent="0.2">
      <c r="B418" s="164"/>
      <c r="D418" s="165" t="s">
        <v>169</v>
      </c>
      <c r="E418" s="166" t="s">
        <v>1</v>
      </c>
      <c r="F418" s="167" t="s">
        <v>1943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51" s="12" customFormat="1" ht="22.5" x14ac:dyDescent="0.2">
      <c r="B419" s="164"/>
      <c r="D419" s="165" t="s">
        <v>169</v>
      </c>
      <c r="E419" s="166" t="s">
        <v>1</v>
      </c>
      <c r="F419" s="167" t="s">
        <v>1944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51" s="12" customFormat="1" x14ac:dyDescent="0.2">
      <c r="B420" s="164"/>
      <c r="D420" s="165" t="s">
        <v>169</v>
      </c>
      <c r="E420" s="166" t="s">
        <v>1</v>
      </c>
      <c r="F420" s="167" t="s">
        <v>1945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51" s="12" customFormat="1" ht="22.5" x14ac:dyDescent="0.2">
      <c r="B421" s="164"/>
      <c r="D421" s="165" t="s">
        <v>169</v>
      </c>
      <c r="E421" s="166" t="s">
        <v>1</v>
      </c>
      <c r="F421" s="167" t="s">
        <v>547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51" s="12" customFormat="1" x14ac:dyDescent="0.2">
      <c r="B422" s="164"/>
      <c r="D422" s="165" t="s">
        <v>169</v>
      </c>
      <c r="E422" s="166" t="s">
        <v>1</v>
      </c>
      <c r="F422" s="167" t="s">
        <v>548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51" s="12" customFormat="1" x14ac:dyDescent="0.2">
      <c r="B423" s="164"/>
      <c r="D423" s="165" t="s">
        <v>169</v>
      </c>
      <c r="E423" s="166" t="s">
        <v>1</v>
      </c>
      <c r="F423" s="167" t="s">
        <v>549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51" s="12" customFormat="1" x14ac:dyDescent="0.2">
      <c r="B424" s="164"/>
      <c r="D424" s="165" t="s">
        <v>169</v>
      </c>
      <c r="E424" s="166" t="s">
        <v>1</v>
      </c>
      <c r="F424" s="167" t="s">
        <v>550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51" s="12" customFormat="1" x14ac:dyDescent="0.2">
      <c r="B425" s="164"/>
      <c r="D425" s="165" t="s">
        <v>169</v>
      </c>
      <c r="E425" s="166" t="s">
        <v>1</v>
      </c>
      <c r="F425" s="167" t="s">
        <v>551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51" s="12" customFormat="1" ht="22.5" x14ac:dyDescent="0.2">
      <c r="B426" s="164"/>
      <c r="D426" s="165" t="s">
        <v>169</v>
      </c>
      <c r="E426" s="166" t="s">
        <v>1</v>
      </c>
      <c r="F426" s="167" t="s">
        <v>1946</v>
      </c>
      <c r="H426" s="166" t="s">
        <v>1</v>
      </c>
      <c r="I426" s="168"/>
      <c r="L426" s="164"/>
      <c r="M426" s="169"/>
      <c r="T426" s="170"/>
      <c r="W426" s="239"/>
      <c r="AT426" s="166" t="s">
        <v>169</v>
      </c>
      <c r="AU426" s="166" t="s">
        <v>81</v>
      </c>
      <c r="AV426" s="12" t="s">
        <v>77</v>
      </c>
      <c r="AW426" s="12" t="s">
        <v>29</v>
      </c>
      <c r="AX426" s="12" t="s">
        <v>72</v>
      </c>
      <c r="AY426" s="166" t="s">
        <v>162</v>
      </c>
    </row>
    <row r="427" spans="2:51" s="12" customFormat="1" x14ac:dyDescent="0.2">
      <c r="B427" s="164"/>
      <c r="D427" s="165" t="s">
        <v>169</v>
      </c>
      <c r="E427" s="166" t="s">
        <v>1</v>
      </c>
      <c r="F427" s="167" t="s">
        <v>553</v>
      </c>
      <c r="H427" s="166" t="s">
        <v>1</v>
      </c>
      <c r="I427" s="168"/>
      <c r="L427" s="164"/>
      <c r="M427" s="169"/>
      <c r="T427" s="170"/>
      <c r="W427" s="239"/>
      <c r="AT427" s="166" t="s">
        <v>169</v>
      </c>
      <c r="AU427" s="166" t="s">
        <v>81</v>
      </c>
      <c r="AV427" s="12" t="s">
        <v>77</v>
      </c>
      <c r="AW427" s="12" t="s">
        <v>29</v>
      </c>
      <c r="AX427" s="12" t="s">
        <v>72</v>
      </c>
      <c r="AY427" s="166" t="s">
        <v>162</v>
      </c>
    </row>
    <row r="428" spans="2:51" s="12" customFormat="1" ht="22.5" x14ac:dyDescent="0.2">
      <c r="B428" s="164"/>
      <c r="D428" s="165" t="s">
        <v>169</v>
      </c>
      <c r="E428" s="166" t="s">
        <v>1</v>
      </c>
      <c r="F428" s="167" t="s">
        <v>566</v>
      </c>
      <c r="H428" s="166" t="s">
        <v>1</v>
      </c>
      <c r="I428" s="168"/>
      <c r="L428" s="164"/>
      <c r="M428" s="169"/>
      <c r="T428" s="170"/>
      <c r="W428" s="239"/>
      <c r="AT428" s="166" t="s">
        <v>169</v>
      </c>
      <c r="AU428" s="166" t="s">
        <v>81</v>
      </c>
      <c r="AV428" s="12" t="s">
        <v>77</v>
      </c>
      <c r="AW428" s="12" t="s">
        <v>29</v>
      </c>
      <c r="AX428" s="12" t="s">
        <v>72</v>
      </c>
      <c r="AY428" s="166" t="s">
        <v>162</v>
      </c>
    </row>
    <row r="429" spans="2:51" s="12" customFormat="1" ht="22.5" x14ac:dyDescent="0.2">
      <c r="B429" s="164"/>
      <c r="D429" s="165" t="s">
        <v>169</v>
      </c>
      <c r="E429" s="166" t="s">
        <v>1</v>
      </c>
      <c r="F429" s="167" t="s">
        <v>567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51" s="12" customFormat="1" x14ac:dyDescent="0.2">
      <c r="B430" s="164"/>
      <c r="D430" s="165" t="s">
        <v>169</v>
      </c>
      <c r="E430" s="166" t="s">
        <v>1</v>
      </c>
      <c r="F430" s="167" t="s">
        <v>556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51" s="12" customFormat="1" x14ac:dyDescent="0.2">
      <c r="B431" s="164"/>
      <c r="D431" s="165" t="s">
        <v>169</v>
      </c>
      <c r="E431" s="166" t="s">
        <v>1</v>
      </c>
      <c r="F431" s="167" t="s">
        <v>557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51" s="12" customFormat="1" x14ac:dyDescent="0.2">
      <c r="B432" s="164"/>
      <c r="D432" s="165" t="s">
        <v>169</v>
      </c>
      <c r="E432" s="166" t="s">
        <v>1</v>
      </c>
      <c r="F432" s="167" t="s">
        <v>558</v>
      </c>
      <c r="H432" s="166" t="s">
        <v>1</v>
      </c>
      <c r="I432" s="168"/>
      <c r="L432" s="164"/>
      <c r="M432" s="169"/>
      <c r="T432" s="170"/>
      <c r="W432" s="239"/>
      <c r="AT432" s="166" t="s">
        <v>169</v>
      </c>
      <c r="AU432" s="166" t="s">
        <v>81</v>
      </c>
      <c r="AV432" s="12" t="s">
        <v>77</v>
      </c>
      <c r="AW432" s="12" t="s">
        <v>29</v>
      </c>
      <c r="AX432" s="12" t="s">
        <v>72</v>
      </c>
      <c r="AY432" s="166" t="s">
        <v>162</v>
      </c>
    </row>
    <row r="433" spans="2:65" s="12" customFormat="1" x14ac:dyDescent="0.2">
      <c r="B433" s="164"/>
      <c r="D433" s="165" t="s">
        <v>169</v>
      </c>
      <c r="E433" s="166" t="s">
        <v>1</v>
      </c>
      <c r="F433" s="167" t="s">
        <v>559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2" customFormat="1" ht="22.5" x14ac:dyDescent="0.2">
      <c r="B434" s="164"/>
      <c r="D434" s="165" t="s">
        <v>169</v>
      </c>
      <c r="E434" s="166" t="s">
        <v>1</v>
      </c>
      <c r="F434" s="167" t="s">
        <v>560</v>
      </c>
      <c r="H434" s="166" t="s">
        <v>1</v>
      </c>
      <c r="I434" s="168"/>
      <c r="L434" s="164"/>
      <c r="M434" s="169"/>
      <c r="T434" s="170"/>
      <c r="W434" s="244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" customFormat="1" ht="49.15" customHeight="1" x14ac:dyDescent="0.2">
      <c r="B435" s="121"/>
      <c r="C435" s="151" t="s">
        <v>368</v>
      </c>
      <c r="D435" s="151" t="s">
        <v>164</v>
      </c>
      <c r="E435" s="152" t="s">
        <v>1947</v>
      </c>
      <c r="F435" s="153" t="s">
        <v>1948</v>
      </c>
      <c r="G435" s="154" t="s">
        <v>340</v>
      </c>
      <c r="H435" s="155">
        <v>2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62"/>
      <c r="AR435" s="162" t="s">
        <v>302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302</v>
      </c>
      <c r="BM435" s="162" t="s">
        <v>1949</v>
      </c>
    </row>
    <row r="436" spans="2:65" s="13" customFormat="1" x14ac:dyDescent="0.2">
      <c r="B436" s="171"/>
      <c r="D436" s="165" t="s">
        <v>169</v>
      </c>
      <c r="E436" s="172" t="s">
        <v>1</v>
      </c>
      <c r="F436" s="173" t="s">
        <v>81</v>
      </c>
      <c r="H436" s="174">
        <v>2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29</v>
      </c>
      <c r="AX436" s="13" t="s">
        <v>77</v>
      </c>
      <c r="AY436" s="172" t="s">
        <v>162</v>
      </c>
    </row>
    <row r="437" spans="2:65" s="12" customFormat="1" x14ac:dyDescent="0.2">
      <c r="B437" s="164"/>
      <c r="D437" s="165" t="s">
        <v>169</v>
      </c>
      <c r="E437" s="166" t="s">
        <v>1</v>
      </c>
      <c r="F437" s="167" t="s">
        <v>1725</v>
      </c>
      <c r="H437" s="166" t="s">
        <v>1</v>
      </c>
      <c r="I437" s="168"/>
      <c r="L437" s="164"/>
      <c r="M437" s="169"/>
      <c r="T437" s="170"/>
      <c r="W437" s="239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2" customFormat="1" ht="22.5" x14ac:dyDescent="0.2">
      <c r="B438" s="164"/>
      <c r="D438" s="165" t="s">
        <v>169</v>
      </c>
      <c r="E438" s="166" t="s">
        <v>1</v>
      </c>
      <c r="F438" s="167" t="s">
        <v>1943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2" customFormat="1" ht="22.5" x14ac:dyDescent="0.2">
      <c r="B439" s="164"/>
      <c r="D439" s="165" t="s">
        <v>169</v>
      </c>
      <c r="E439" s="166" t="s">
        <v>1</v>
      </c>
      <c r="F439" s="167" t="s">
        <v>1944</v>
      </c>
      <c r="H439" s="166" t="s">
        <v>1</v>
      </c>
      <c r="I439" s="168"/>
      <c r="L439" s="164"/>
      <c r="M439" s="169"/>
      <c r="T439" s="170"/>
      <c r="W439" s="239"/>
      <c r="AT439" s="166" t="s">
        <v>169</v>
      </c>
      <c r="AU439" s="166" t="s">
        <v>81</v>
      </c>
      <c r="AV439" s="12" t="s">
        <v>77</v>
      </c>
      <c r="AW439" s="12" t="s">
        <v>29</v>
      </c>
      <c r="AX439" s="12" t="s">
        <v>72</v>
      </c>
      <c r="AY439" s="166" t="s">
        <v>162</v>
      </c>
    </row>
    <row r="440" spans="2:65" s="12" customFormat="1" x14ac:dyDescent="0.2">
      <c r="B440" s="164"/>
      <c r="D440" s="165" t="s">
        <v>169</v>
      </c>
      <c r="E440" s="166" t="s">
        <v>1</v>
      </c>
      <c r="F440" s="167" t="s">
        <v>1950</v>
      </c>
      <c r="H440" s="166" t="s">
        <v>1</v>
      </c>
      <c r="I440" s="168"/>
      <c r="L440" s="164"/>
      <c r="M440" s="169"/>
      <c r="T440" s="170"/>
      <c r="W440" s="239"/>
      <c r="AT440" s="166" t="s">
        <v>169</v>
      </c>
      <c r="AU440" s="166" t="s">
        <v>81</v>
      </c>
      <c r="AV440" s="12" t="s">
        <v>77</v>
      </c>
      <c r="AW440" s="12" t="s">
        <v>29</v>
      </c>
      <c r="AX440" s="12" t="s">
        <v>72</v>
      </c>
      <c r="AY440" s="166" t="s">
        <v>162</v>
      </c>
    </row>
    <row r="441" spans="2:65" s="12" customFormat="1" ht="22.5" x14ac:dyDescent="0.2">
      <c r="B441" s="164"/>
      <c r="D441" s="165" t="s">
        <v>169</v>
      </c>
      <c r="E441" s="166" t="s">
        <v>1</v>
      </c>
      <c r="F441" s="167" t="s">
        <v>547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2" customFormat="1" x14ac:dyDescent="0.2">
      <c r="B442" s="164"/>
      <c r="D442" s="165" t="s">
        <v>169</v>
      </c>
      <c r="E442" s="166" t="s">
        <v>1</v>
      </c>
      <c r="F442" s="167" t="s">
        <v>548</v>
      </c>
      <c r="H442" s="166" t="s">
        <v>1</v>
      </c>
      <c r="I442" s="168"/>
      <c r="L442" s="164"/>
      <c r="M442" s="169"/>
      <c r="T442" s="170"/>
      <c r="W442" s="239"/>
      <c r="AT442" s="166" t="s">
        <v>169</v>
      </c>
      <c r="AU442" s="166" t="s">
        <v>81</v>
      </c>
      <c r="AV442" s="12" t="s">
        <v>77</v>
      </c>
      <c r="AW442" s="12" t="s">
        <v>29</v>
      </c>
      <c r="AX442" s="12" t="s">
        <v>72</v>
      </c>
      <c r="AY442" s="166" t="s">
        <v>162</v>
      </c>
    </row>
    <row r="443" spans="2:65" s="12" customFormat="1" x14ac:dyDescent="0.2">
      <c r="B443" s="164"/>
      <c r="D443" s="165" t="s">
        <v>169</v>
      </c>
      <c r="E443" s="166" t="s">
        <v>1</v>
      </c>
      <c r="F443" s="167" t="s">
        <v>549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550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2" customFormat="1" x14ac:dyDescent="0.2">
      <c r="B445" s="164"/>
      <c r="D445" s="165" t="s">
        <v>169</v>
      </c>
      <c r="E445" s="166" t="s">
        <v>1</v>
      </c>
      <c r="F445" s="167" t="s">
        <v>551</v>
      </c>
      <c r="H445" s="166" t="s">
        <v>1</v>
      </c>
      <c r="I445" s="168"/>
      <c r="L445" s="164"/>
      <c r="M445" s="169"/>
      <c r="T445" s="170"/>
      <c r="W445" s="239"/>
      <c r="AT445" s="166" t="s">
        <v>169</v>
      </c>
      <c r="AU445" s="166" t="s">
        <v>81</v>
      </c>
      <c r="AV445" s="12" t="s">
        <v>77</v>
      </c>
      <c r="AW445" s="12" t="s">
        <v>29</v>
      </c>
      <c r="AX445" s="12" t="s">
        <v>72</v>
      </c>
      <c r="AY445" s="166" t="s">
        <v>162</v>
      </c>
    </row>
    <row r="446" spans="2:65" s="12" customFormat="1" ht="22.5" x14ac:dyDescent="0.2">
      <c r="B446" s="164"/>
      <c r="D446" s="165" t="s">
        <v>169</v>
      </c>
      <c r="E446" s="166" t="s">
        <v>1</v>
      </c>
      <c r="F446" s="167" t="s">
        <v>1924</v>
      </c>
      <c r="H446" s="166" t="s">
        <v>1</v>
      </c>
      <c r="I446" s="168"/>
      <c r="L446" s="164"/>
      <c r="M446" s="169"/>
      <c r="T446" s="170"/>
      <c r="W446" s="239"/>
      <c r="AT446" s="166" t="s">
        <v>169</v>
      </c>
      <c r="AU446" s="166" t="s">
        <v>81</v>
      </c>
      <c r="AV446" s="12" t="s">
        <v>77</v>
      </c>
      <c r="AW446" s="12" t="s">
        <v>29</v>
      </c>
      <c r="AX446" s="12" t="s">
        <v>72</v>
      </c>
      <c r="AY446" s="166" t="s">
        <v>162</v>
      </c>
    </row>
    <row r="447" spans="2:65" s="12" customFormat="1" x14ac:dyDescent="0.2">
      <c r="B447" s="164"/>
      <c r="D447" s="165" t="s">
        <v>169</v>
      </c>
      <c r="E447" s="166" t="s">
        <v>1</v>
      </c>
      <c r="F447" s="167" t="s">
        <v>553</v>
      </c>
      <c r="H447" s="166" t="s">
        <v>1</v>
      </c>
      <c r="I447" s="168"/>
      <c r="L447" s="164"/>
      <c r="M447" s="169"/>
      <c r="T447" s="170"/>
      <c r="W447" s="239"/>
      <c r="AT447" s="166" t="s">
        <v>169</v>
      </c>
      <c r="AU447" s="166" t="s">
        <v>81</v>
      </c>
      <c r="AV447" s="12" t="s">
        <v>77</v>
      </c>
      <c r="AW447" s="12" t="s">
        <v>29</v>
      </c>
      <c r="AX447" s="12" t="s">
        <v>72</v>
      </c>
      <c r="AY447" s="166" t="s">
        <v>162</v>
      </c>
    </row>
    <row r="448" spans="2:65" s="12" customFormat="1" ht="22.5" x14ac:dyDescent="0.2">
      <c r="B448" s="164"/>
      <c r="D448" s="165" t="s">
        <v>169</v>
      </c>
      <c r="E448" s="166" t="s">
        <v>1</v>
      </c>
      <c r="F448" s="167" t="s">
        <v>1925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2" customFormat="1" ht="22.5" x14ac:dyDescent="0.2">
      <c r="B449" s="164"/>
      <c r="D449" s="165" t="s">
        <v>169</v>
      </c>
      <c r="E449" s="166" t="s">
        <v>1</v>
      </c>
      <c r="F449" s="167" t="s">
        <v>1951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65" s="12" customFormat="1" x14ac:dyDescent="0.2">
      <c r="B450" s="164"/>
      <c r="D450" s="165" t="s">
        <v>169</v>
      </c>
      <c r="E450" s="166" t="s">
        <v>1</v>
      </c>
      <c r="F450" s="167" t="s">
        <v>556</v>
      </c>
      <c r="H450" s="166" t="s">
        <v>1</v>
      </c>
      <c r="I450" s="168"/>
      <c r="L450" s="164"/>
      <c r="M450" s="169"/>
      <c r="T450" s="170"/>
      <c r="W450" s="239"/>
      <c r="AT450" s="166" t="s">
        <v>169</v>
      </c>
      <c r="AU450" s="166" t="s">
        <v>81</v>
      </c>
      <c r="AV450" s="12" t="s">
        <v>77</v>
      </c>
      <c r="AW450" s="12" t="s">
        <v>29</v>
      </c>
      <c r="AX450" s="12" t="s">
        <v>72</v>
      </c>
      <c r="AY450" s="166" t="s">
        <v>162</v>
      </c>
    </row>
    <row r="451" spans="2:65" s="12" customFormat="1" x14ac:dyDescent="0.2">
      <c r="B451" s="164"/>
      <c r="D451" s="165" t="s">
        <v>169</v>
      </c>
      <c r="E451" s="166" t="s">
        <v>1</v>
      </c>
      <c r="F451" s="167" t="s">
        <v>557</v>
      </c>
      <c r="H451" s="166" t="s">
        <v>1</v>
      </c>
      <c r="I451" s="168"/>
      <c r="L451" s="164"/>
      <c r="M451" s="169"/>
      <c r="T451" s="170"/>
      <c r="W451" s="239"/>
      <c r="AT451" s="166" t="s">
        <v>169</v>
      </c>
      <c r="AU451" s="166" t="s">
        <v>81</v>
      </c>
      <c r="AV451" s="12" t="s">
        <v>77</v>
      </c>
      <c r="AW451" s="12" t="s">
        <v>29</v>
      </c>
      <c r="AX451" s="12" t="s">
        <v>72</v>
      </c>
      <c r="AY451" s="166" t="s">
        <v>162</v>
      </c>
    </row>
    <row r="452" spans="2:65" s="12" customFormat="1" x14ac:dyDescent="0.2">
      <c r="B452" s="164"/>
      <c r="D452" s="165" t="s">
        <v>169</v>
      </c>
      <c r="E452" s="166" t="s">
        <v>1</v>
      </c>
      <c r="F452" s="167" t="s">
        <v>558</v>
      </c>
      <c r="H452" s="166" t="s">
        <v>1</v>
      </c>
      <c r="I452" s="168"/>
      <c r="L452" s="164"/>
      <c r="M452" s="169"/>
      <c r="T452" s="170"/>
      <c r="W452" s="239"/>
      <c r="AT452" s="166" t="s">
        <v>169</v>
      </c>
      <c r="AU452" s="166" t="s">
        <v>81</v>
      </c>
      <c r="AV452" s="12" t="s">
        <v>77</v>
      </c>
      <c r="AW452" s="12" t="s">
        <v>29</v>
      </c>
      <c r="AX452" s="12" t="s">
        <v>72</v>
      </c>
      <c r="AY452" s="166" t="s">
        <v>162</v>
      </c>
    </row>
    <row r="453" spans="2:65" s="12" customFormat="1" x14ac:dyDescent="0.2">
      <c r="B453" s="164"/>
      <c r="D453" s="165" t="s">
        <v>169</v>
      </c>
      <c r="E453" s="166" t="s">
        <v>1</v>
      </c>
      <c r="F453" s="167" t="s">
        <v>559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65" s="12" customFormat="1" ht="22.5" x14ac:dyDescent="0.2">
      <c r="B454" s="164"/>
      <c r="D454" s="165" t="s">
        <v>169</v>
      </c>
      <c r="E454" s="166" t="s">
        <v>1</v>
      </c>
      <c r="F454" s="167" t="s">
        <v>560</v>
      </c>
      <c r="H454" s="166" t="s">
        <v>1</v>
      </c>
      <c r="I454" s="168"/>
      <c r="L454" s="164"/>
      <c r="M454" s="169"/>
      <c r="T454" s="170"/>
      <c r="W454" s="239"/>
      <c r="AT454" s="166" t="s">
        <v>169</v>
      </c>
      <c r="AU454" s="166" t="s">
        <v>81</v>
      </c>
      <c r="AV454" s="12" t="s">
        <v>77</v>
      </c>
      <c r="AW454" s="12" t="s">
        <v>29</v>
      </c>
      <c r="AX454" s="12" t="s">
        <v>72</v>
      </c>
      <c r="AY454" s="166" t="s">
        <v>162</v>
      </c>
    </row>
    <row r="455" spans="2:65" s="1" customFormat="1" ht="55.5" customHeight="1" x14ac:dyDescent="0.2">
      <c r="B455" s="121"/>
      <c r="C455" s="151" t="s">
        <v>372</v>
      </c>
      <c r="D455" s="151" t="s">
        <v>164</v>
      </c>
      <c r="E455" s="152" t="s">
        <v>1952</v>
      </c>
      <c r="F455" s="153" t="s">
        <v>1953</v>
      </c>
      <c r="G455" s="154" t="s">
        <v>340</v>
      </c>
      <c r="H455" s="155">
        <v>2</v>
      </c>
      <c r="I455" s="156"/>
      <c r="J455" s="157">
        <f>ROUND(I455*H455,2)</f>
        <v>0</v>
      </c>
      <c r="K455" s="158"/>
      <c r="L455" s="32"/>
      <c r="M455" s="159" t="s">
        <v>1</v>
      </c>
      <c r="N455" s="120" t="s">
        <v>38</v>
      </c>
      <c r="P455" s="160">
        <f>O455*H455</f>
        <v>0</v>
      </c>
      <c r="Q455" s="160">
        <v>0</v>
      </c>
      <c r="R455" s="160">
        <f>Q455*H455</f>
        <v>0</v>
      </c>
      <c r="S455" s="160">
        <v>0</v>
      </c>
      <c r="T455" s="161">
        <f>S455*H455</f>
        <v>0</v>
      </c>
      <c r="W455" s="262"/>
      <c r="AR455" s="162" t="s">
        <v>302</v>
      </c>
      <c r="AT455" s="162" t="s">
        <v>164</v>
      </c>
      <c r="AU455" s="162" t="s">
        <v>81</v>
      </c>
      <c r="AY455" s="17" t="s">
        <v>162</v>
      </c>
      <c r="BE455" s="163">
        <f>IF(N455="základná",J455,0)</f>
        <v>0</v>
      </c>
      <c r="BF455" s="163">
        <f>IF(N455="znížená",J455,0)</f>
        <v>0</v>
      </c>
      <c r="BG455" s="163">
        <f>IF(N455="zákl. prenesená",J455,0)</f>
        <v>0</v>
      </c>
      <c r="BH455" s="163">
        <f>IF(N455="zníž. prenesená",J455,0)</f>
        <v>0</v>
      </c>
      <c r="BI455" s="163">
        <f>IF(N455="nulová",J455,0)</f>
        <v>0</v>
      </c>
      <c r="BJ455" s="17" t="s">
        <v>81</v>
      </c>
      <c r="BK455" s="163">
        <f>ROUND(I455*H455,2)</f>
        <v>0</v>
      </c>
      <c r="BL455" s="17" t="s">
        <v>302</v>
      </c>
      <c r="BM455" s="162" t="s">
        <v>1954</v>
      </c>
    </row>
    <row r="456" spans="2:65" s="13" customFormat="1" x14ac:dyDescent="0.2">
      <c r="B456" s="171"/>
      <c r="D456" s="165" t="s">
        <v>169</v>
      </c>
      <c r="E456" s="172" t="s">
        <v>1</v>
      </c>
      <c r="F456" s="173" t="s">
        <v>81</v>
      </c>
      <c r="H456" s="174">
        <v>2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77</v>
      </c>
      <c r="AY456" s="172" t="s">
        <v>162</v>
      </c>
    </row>
    <row r="457" spans="2:65" s="12" customFormat="1" x14ac:dyDescent="0.2">
      <c r="B457" s="164"/>
      <c r="D457" s="165" t="s">
        <v>169</v>
      </c>
      <c r="E457" s="166" t="s">
        <v>1</v>
      </c>
      <c r="F457" s="167" t="s">
        <v>1955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65" s="12" customFormat="1" ht="22.5" x14ac:dyDescent="0.2">
      <c r="B458" s="164"/>
      <c r="D458" s="165" t="s">
        <v>169</v>
      </c>
      <c r="E458" s="166" t="s">
        <v>1</v>
      </c>
      <c r="F458" s="167" t="s">
        <v>1943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65" s="12" customFormat="1" ht="22.5" x14ac:dyDescent="0.2">
      <c r="B459" s="164"/>
      <c r="D459" s="165" t="s">
        <v>169</v>
      </c>
      <c r="E459" s="166" t="s">
        <v>1</v>
      </c>
      <c r="F459" s="167" t="s">
        <v>1944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65" s="12" customFormat="1" ht="22.5" x14ac:dyDescent="0.2">
      <c r="B460" s="164"/>
      <c r="D460" s="165" t="s">
        <v>169</v>
      </c>
      <c r="E460" s="166" t="s">
        <v>1</v>
      </c>
      <c r="F460" s="167" t="s">
        <v>547</v>
      </c>
      <c r="H460" s="166" t="s">
        <v>1</v>
      </c>
      <c r="I460" s="168"/>
      <c r="L460" s="164"/>
      <c r="M460" s="169"/>
      <c r="T460" s="170"/>
      <c r="W460" s="239"/>
      <c r="AT460" s="166" t="s">
        <v>169</v>
      </c>
      <c r="AU460" s="166" t="s">
        <v>81</v>
      </c>
      <c r="AV460" s="12" t="s">
        <v>77</v>
      </c>
      <c r="AW460" s="12" t="s">
        <v>29</v>
      </c>
      <c r="AX460" s="12" t="s">
        <v>72</v>
      </c>
      <c r="AY460" s="166" t="s">
        <v>162</v>
      </c>
    </row>
    <row r="461" spans="2:65" s="12" customFormat="1" x14ac:dyDescent="0.2">
      <c r="B461" s="164"/>
      <c r="D461" s="165" t="s">
        <v>169</v>
      </c>
      <c r="E461" s="166" t="s">
        <v>1</v>
      </c>
      <c r="F461" s="167" t="s">
        <v>548</v>
      </c>
      <c r="H461" s="166" t="s">
        <v>1</v>
      </c>
      <c r="I461" s="168"/>
      <c r="L461" s="164"/>
      <c r="M461" s="169"/>
      <c r="T461" s="170"/>
      <c r="W461" s="239"/>
      <c r="AT461" s="166" t="s">
        <v>169</v>
      </c>
      <c r="AU461" s="166" t="s">
        <v>81</v>
      </c>
      <c r="AV461" s="12" t="s">
        <v>77</v>
      </c>
      <c r="AW461" s="12" t="s">
        <v>29</v>
      </c>
      <c r="AX461" s="12" t="s">
        <v>72</v>
      </c>
      <c r="AY461" s="166" t="s">
        <v>162</v>
      </c>
    </row>
    <row r="462" spans="2:65" s="12" customFormat="1" x14ac:dyDescent="0.2">
      <c r="B462" s="164"/>
      <c r="D462" s="165" t="s">
        <v>169</v>
      </c>
      <c r="E462" s="166" t="s">
        <v>1</v>
      </c>
      <c r="F462" s="167" t="s">
        <v>549</v>
      </c>
      <c r="H462" s="166" t="s">
        <v>1</v>
      </c>
      <c r="I462" s="168"/>
      <c r="L462" s="164"/>
      <c r="M462" s="169"/>
      <c r="T462" s="170"/>
      <c r="W462" s="239"/>
      <c r="AT462" s="166" t="s">
        <v>169</v>
      </c>
      <c r="AU462" s="166" t="s">
        <v>81</v>
      </c>
      <c r="AV462" s="12" t="s">
        <v>77</v>
      </c>
      <c r="AW462" s="12" t="s">
        <v>29</v>
      </c>
      <c r="AX462" s="12" t="s">
        <v>72</v>
      </c>
      <c r="AY462" s="166" t="s">
        <v>162</v>
      </c>
    </row>
    <row r="463" spans="2:65" s="12" customFormat="1" x14ac:dyDescent="0.2">
      <c r="B463" s="164"/>
      <c r="D463" s="165" t="s">
        <v>169</v>
      </c>
      <c r="E463" s="166" t="s">
        <v>1</v>
      </c>
      <c r="F463" s="167" t="s">
        <v>550</v>
      </c>
      <c r="H463" s="166" t="s">
        <v>1</v>
      </c>
      <c r="I463" s="168"/>
      <c r="L463" s="164"/>
      <c r="M463" s="169"/>
      <c r="T463" s="170"/>
      <c r="W463" s="239"/>
      <c r="AT463" s="166" t="s">
        <v>169</v>
      </c>
      <c r="AU463" s="166" t="s">
        <v>81</v>
      </c>
      <c r="AV463" s="12" t="s">
        <v>77</v>
      </c>
      <c r="AW463" s="12" t="s">
        <v>29</v>
      </c>
      <c r="AX463" s="12" t="s">
        <v>72</v>
      </c>
      <c r="AY463" s="166" t="s">
        <v>162</v>
      </c>
    </row>
    <row r="464" spans="2:65" s="12" customFormat="1" x14ac:dyDescent="0.2">
      <c r="B464" s="164"/>
      <c r="D464" s="165" t="s">
        <v>169</v>
      </c>
      <c r="E464" s="166" t="s">
        <v>1</v>
      </c>
      <c r="F464" s="167" t="s">
        <v>551</v>
      </c>
      <c r="H464" s="166" t="s">
        <v>1</v>
      </c>
      <c r="I464" s="168"/>
      <c r="L464" s="164"/>
      <c r="M464" s="169"/>
      <c r="T464" s="170"/>
      <c r="W464" s="239"/>
      <c r="AT464" s="166" t="s">
        <v>169</v>
      </c>
      <c r="AU464" s="166" t="s">
        <v>81</v>
      </c>
      <c r="AV464" s="12" t="s">
        <v>77</v>
      </c>
      <c r="AW464" s="12" t="s">
        <v>29</v>
      </c>
      <c r="AX464" s="12" t="s">
        <v>72</v>
      </c>
      <c r="AY464" s="166" t="s">
        <v>162</v>
      </c>
    </row>
    <row r="465" spans="2:65" s="12" customFormat="1" ht="22.5" x14ac:dyDescent="0.2">
      <c r="B465" s="164"/>
      <c r="D465" s="165" t="s">
        <v>169</v>
      </c>
      <c r="E465" s="166" t="s">
        <v>1</v>
      </c>
      <c r="F465" s="167" t="s">
        <v>565</v>
      </c>
      <c r="H465" s="166" t="s">
        <v>1</v>
      </c>
      <c r="I465" s="168"/>
      <c r="L465" s="164"/>
      <c r="M465" s="169"/>
      <c r="T465" s="170"/>
      <c r="W465" s="239"/>
      <c r="AT465" s="166" t="s">
        <v>169</v>
      </c>
      <c r="AU465" s="166" t="s">
        <v>81</v>
      </c>
      <c r="AV465" s="12" t="s">
        <v>77</v>
      </c>
      <c r="AW465" s="12" t="s">
        <v>29</v>
      </c>
      <c r="AX465" s="12" t="s">
        <v>72</v>
      </c>
      <c r="AY465" s="166" t="s">
        <v>162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553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2" customFormat="1" ht="22.5" x14ac:dyDescent="0.2">
      <c r="B467" s="164"/>
      <c r="D467" s="165" t="s">
        <v>169</v>
      </c>
      <c r="E467" s="166" t="s">
        <v>1</v>
      </c>
      <c r="F467" s="167" t="s">
        <v>566</v>
      </c>
      <c r="H467" s="166" t="s">
        <v>1</v>
      </c>
      <c r="I467" s="168"/>
      <c r="L467" s="164"/>
      <c r="M467" s="169"/>
      <c r="T467" s="170"/>
      <c r="W467" s="239"/>
      <c r="AT467" s="166" t="s">
        <v>169</v>
      </c>
      <c r="AU467" s="166" t="s">
        <v>81</v>
      </c>
      <c r="AV467" s="12" t="s">
        <v>77</v>
      </c>
      <c r="AW467" s="12" t="s">
        <v>29</v>
      </c>
      <c r="AX467" s="12" t="s">
        <v>72</v>
      </c>
      <c r="AY467" s="166" t="s">
        <v>162</v>
      </c>
    </row>
    <row r="468" spans="2:65" s="12" customFormat="1" ht="22.5" x14ac:dyDescent="0.2">
      <c r="B468" s="164"/>
      <c r="D468" s="165" t="s">
        <v>169</v>
      </c>
      <c r="E468" s="166" t="s">
        <v>1</v>
      </c>
      <c r="F468" s="167" t="s">
        <v>567</v>
      </c>
      <c r="H468" s="166" t="s">
        <v>1</v>
      </c>
      <c r="I468" s="168"/>
      <c r="L468" s="164"/>
      <c r="M468" s="169"/>
      <c r="T468" s="170"/>
      <c r="W468" s="239"/>
      <c r="AT468" s="166" t="s">
        <v>169</v>
      </c>
      <c r="AU468" s="166" t="s">
        <v>81</v>
      </c>
      <c r="AV468" s="12" t="s">
        <v>77</v>
      </c>
      <c r="AW468" s="12" t="s">
        <v>29</v>
      </c>
      <c r="AX468" s="12" t="s">
        <v>72</v>
      </c>
      <c r="AY468" s="166" t="s">
        <v>162</v>
      </c>
    </row>
    <row r="469" spans="2:65" s="12" customFormat="1" x14ac:dyDescent="0.2">
      <c r="B469" s="164"/>
      <c r="D469" s="165" t="s">
        <v>169</v>
      </c>
      <c r="E469" s="166" t="s">
        <v>1</v>
      </c>
      <c r="F469" s="167" t="s">
        <v>556</v>
      </c>
      <c r="H469" s="166" t="s">
        <v>1</v>
      </c>
      <c r="I469" s="168"/>
      <c r="L469" s="164"/>
      <c r="M469" s="169"/>
      <c r="T469" s="170"/>
      <c r="W469" s="239"/>
      <c r="AT469" s="166" t="s">
        <v>169</v>
      </c>
      <c r="AU469" s="166" t="s">
        <v>81</v>
      </c>
      <c r="AV469" s="12" t="s">
        <v>77</v>
      </c>
      <c r="AW469" s="12" t="s">
        <v>29</v>
      </c>
      <c r="AX469" s="12" t="s">
        <v>72</v>
      </c>
      <c r="AY469" s="166" t="s">
        <v>162</v>
      </c>
    </row>
    <row r="470" spans="2:65" s="12" customFormat="1" x14ac:dyDescent="0.2">
      <c r="B470" s="164"/>
      <c r="D470" s="165" t="s">
        <v>169</v>
      </c>
      <c r="E470" s="166" t="s">
        <v>1</v>
      </c>
      <c r="F470" s="167" t="s">
        <v>557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2" customFormat="1" x14ac:dyDescent="0.2">
      <c r="B471" s="164"/>
      <c r="D471" s="165" t="s">
        <v>169</v>
      </c>
      <c r="E471" s="166" t="s">
        <v>1</v>
      </c>
      <c r="F471" s="167" t="s">
        <v>558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559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2" customFormat="1" ht="22.5" x14ac:dyDescent="0.2">
      <c r="B473" s="164"/>
      <c r="D473" s="165" t="s">
        <v>169</v>
      </c>
      <c r="E473" s="166" t="s">
        <v>1</v>
      </c>
      <c r="F473" s="167" t="s">
        <v>560</v>
      </c>
      <c r="H473" s="166" t="s">
        <v>1</v>
      </c>
      <c r="I473" s="168"/>
      <c r="L473" s="164"/>
      <c r="M473" s="169"/>
      <c r="T473" s="170"/>
      <c r="W473" s="239"/>
      <c r="AT473" s="166" t="s">
        <v>169</v>
      </c>
      <c r="AU473" s="166" t="s">
        <v>81</v>
      </c>
      <c r="AV473" s="12" t="s">
        <v>77</v>
      </c>
      <c r="AW473" s="12" t="s">
        <v>29</v>
      </c>
      <c r="AX473" s="12" t="s">
        <v>72</v>
      </c>
      <c r="AY473" s="166" t="s">
        <v>162</v>
      </c>
    </row>
    <row r="474" spans="2:65" s="1" customFormat="1" ht="62.65" customHeight="1" x14ac:dyDescent="0.2">
      <c r="B474" s="121"/>
      <c r="C474" s="151" t="s">
        <v>377</v>
      </c>
      <c r="D474" s="151" t="s">
        <v>164</v>
      </c>
      <c r="E474" s="152" t="s">
        <v>1956</v>
      </c>
      <c r="F474" s="153" t="s">
        <v>1957</v>
      </c>
      <c r="G474" s="154" t="s">
        <v>340</v>
      </c>
      <c r="H474" s="155">
        <v>4</v>
      </c>
      <c r="I474" s="156"/>
      <c r="J474" s="157">
        <f>ROUND(I474*H474,2)</f>
        <v>0</v>
      </c>
      <c r="K474" s="158"/>
      <c r="L474" s="32"/>
      <c r="M474" s="159" t="s">
        <v>1</v>
      </c>
      <c r="N474" s="120" t="s">
        <v>38</v>
      </c>
      <c r="P474" s="160">
        <f>O474*H474</f>
        <v>0</v>
      </c>
      <c r="Q474" s="160">
        <v>0</v>
      </c>
      <c r="R474" s="160">
        <f>Q474*H474</f>
        <v>0</v>
      </c>
      <c r="S474" s="160">
        <v>0</v>
      </c>
      <c r="T474" s="161">
        <f>S474*H474</f>
        <v>0</v>
      </c>
      <c r="W474" s="262"/>
      <c r="AR474" s="162" t="s">
        <v>302</v>
      </c>
      <c r="AT474" s="162" t="s">
        <v>164</v>
      </c>
      <c r="AU474" s="162" t="s">
        <v>81</v>
      </c>
      <c r="AY474" s="17" t="s">
        <v>162</v>
      </c>
      <c r="BE474" s="163">
        <f>IF(N474="základná",J474,0)</f>
        <v>0</v>
      </c>
      <c r="BF474" s="163">
        <f>IF(N474="znížená",J474,0)</f>
        <v>0</v>
      </c>
      <c r="BG474" s="163">
        <f>IF(N474="zákl. prenesená",J474,0)</f>
        <v>0</v>
      </c>
      <c r="BH474" s="163">
        <f>IF(N474="zníž. prenesená",J474,0)</f>
        <v>0</v>
      </c>
      <c r="BI474" s="163">
        <f>IF(N474="nulová",J474,0)</f>
        <v>0</v>
      </c>
      <c r="BJ474" s="17" t="s">
        <v>81</v>
      </c>
      <c r="BK474" s="163">
        <f>ROUND(I474*H474,2)</f>
        <v>0</v>
      </c>
      <c r="BL474" s="17" t="s">
        <v>302</v>
      </c>
      <c r="BM474" s="162" t="s">
        <v>1958</v>
      </c>
    </row>
    <row r="475" spans="2:65" s="13" customFormat="1" x14ac:dyDescent="0.2">
      <c r="B475" s="171"/>
      <c r="D475" s="165" t="s">
        <v>169</v>
      </c>
      <c r="E475" s="172" t="s">
        <v>1</v>
      </c>
      <c r="F475" s="173" t="s">
        <v>87</v>
      </c>
      <c r="H475" s="174">
        <v>4</v>
      </c>
      <c r="I475" s="175"/>
      <c r="L475" s="171"/>
      <c r="M475" s="176"/>
      <c r="T475" s="177"/>
      <c r="W475" s="240"/>
      <c r="AT475" s="172" t="s">
        <v>169</v>
      </c>
      <c r="AU475" s="172" t="s">
        <v>81</v>
      </c>
      <c r="AV475" s="13" t="s">
        <v>81</v>
      </c>
      <c r="AW475" s="13" t="s">
        <v>29</v>
      </c>
      <c r="AX475" s="13" t="s">
        <v>77</v>
      </c>
      <c r="AY475" s="172" t="s">
        <v>162</v>
      </c>
    </row>
    <row r="476" spans="2:65" s="12" customFormat="1" x14ac:dyDescent="0.2">
      <c r="B476" s="164"/>
      <c r="D476" s="165" t="s">
        <v>169</v>
      </c>
      <c r="E476" s="166" t="s">
        <v>1</v>
      </c>
      <c r="F476" s="167" t="s">
        <v>1955</v>
      </c>
      <c r="H476" s="166" t="s">
        <v>1</v>
      </c>
      <c r="I476" s="168"/>
      <c r="L476" s="164"/>
      <c r="M476" s="169"/>
      <c r="T476" s="170"/>
      <c r="W476" s="239"/>
      <c r="AT476" s="166" t="s">
        <v>169</v>
      </c>
      <c r="AU476" s="166" t="s">
        <v>81</v>
      </c>
      <c r="AV476" s="12" t="s">
        <v>77</v>
      </c>
      <c r="AW476" s="12" t="s">
        <v>29</v>
      </c>
      <c r="AX476" s="12" t="s">
        <v>72</v>
      </c>
      <c r="AY476" s="166" t="s">
        <v>162</v>
      </c>
    </row>
    <row r="477" spans="2:65" s="12" customFormat="1" x14ac:dyDescent="0.2">
      <c r="B477" s="164"/>
      <c r="D477" s="165" t="s">
        <v>169</v>
      </c>
      <c r="E477" s="166" t="s">
        <v>1</v>
      </c>
      <c r="F477" s="167" t="s">
        <v>1959</v>
      </c>
      <c r="H477" s="166" t="s">
        <v>1</v>
      </c>
      <c r="I477" s="168"/>
      <c r="L477" s="164"/>
      <c r="M477" s="169"/>
      <c r="T477" s="170"/>
      <c r="W477" s="239"/>
      <c r="AT477" s="166" t="s">
        <v>169</v>
      </c>
      <c r="AU477" s="166" t="s">
        <v>81</v>
      </c>
      <c r="AV477" s="12" t="s">
        <v>77</v>
      </c>
      <c r="AW477" s="12" t="s">
        <v>29</v>
      </c>
      <c r="AX477" s="12" t="s">
        <v>72</v>
      </c>
      <c r="AY477" s="166" t="s">
        <v>162</v>
      </c>
    </row>
    <row r="478" spans="2:65" s="12" customFormat="1" ht="22.5" x14ac:dyDescent="0.2">
      <c r="B478" s="164"/>
      <c r="D478" s="165" t="s">
        <v>169</v>
      </c>
      <c r="E478" s="166" t="s">
        <v>1</v>
      </c>
      <c r="F478" s="167" t="s">
        <v>1944</v>
      </c>
      <c r="H478" s="166" t="s">
        <v>1</v>
      </c>
      <c r="I478" s="168"/>
      <c r="L478" s="164"/>
      <c r="M478" s="169"/>
      <c r="T478" s="170"/>
      <c r="W478" s="239"/>
      <c r="AT478" s="166" t="s">
        <v>169</v>
      </c>
      <c r="AU478" s="166" t="s">
        <v>81</v>
      </c>
      <c r="AV478" s="12" t="s">
        <v>77</v>
      </c>
      <c r="AW478" s="12" t="s">
        <v>29</v>
      </c>
      <c r="AX478" s="12" t="s">
        <v>72</v>
      </c>
      <c r="AY478" s="166" t="s">
        <v>162</v>
      </c>
    </row>
    <row r="479" spans="2:65" s="12" customFormat="1" ht="22.5" x14ac:dyDescent="0.2">
      <c r="B479" s="164"/>
      <c r="D479" s="165" t="s">
        <v>169</v>
      </c>
      <c r="E479" s="166" t="s">
        <v>1</v>
      </c>
      <c r="F479" s="167" t="s">
        <v>1960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2" customFormat="1" ht="22.5" x14ac:dyDescent="0.2">
      <c r="B480" s="164"/>
      <c r="D480" s="165" t="s">
        <v>169</v>
      </c>
      <c r="E480" s="166" t="s">
        <v>1</v>
      </c>
      <c r="F480" s="167" t="s">
        <v>547</v>
      </c>
      <c r="H480" s="166" t="s">
        <v>1</v>
      </c>
      <c r="I480" s="168"/>
      <c r="L480" s="164"/>
      <c r="M480" s="169"/>
      <c r="T480" s="170"/>
      <c r="W480" s="239"/>
      <c r="AT480" s="166" t="s">
        <v>169</v>
      </c>
      <c r="AU480" s="166" t="s">
        <v>81</v>
      </c>
      <c r="AV480" s="12" t="s">
        <v>77</v>
      </c>
      <c r="AW480" s="12" t="s">
        <v>29</v>
      </c>
      <c r="AX480" s="12" t="s">
        <v>72</v>
      </c>
      <c r="AY480" s="166" t="s">
        <v>162</v>
      </c>
    </row>
    <row r="481" spans="2:65" s="12" customFormat="1" x14ac:dyDescent="0.2">
      <c r="B481" s="164"/>
      <c r="D481" s="165" t="s">
        <v>169</v>
      </c>
      <c r="E481" s="166" t="s">
        <v>1</v>
      </c>
      <c r="F481" s="167" t="s">
        <v>548</v>
      </c>
      <c r="H481" s="166" t="s">
        <v>1</v>
      </c>
      <c r="I481" s="168"/>
      <c r="L481" s="164"/>
      <c r="M481" s="169"/>
      <c r="T481" s="170"/>
      <c r="W481" s="239"/>
      <c r="AT481" s="166" t="s">
        <v>169</v>
      </c>
      <c r="AU481" s="166" t="s">
        <v>81</v>
      </c>
      <c r="AV481" s="12" t="s">
        <v>77</v>
      </c>
      <c r="AW481" s="12" t="s">
        <v>29</v>
      </c>
      <c r="AX481" s="12" t="s">
        <v>72</v>
      </c>
      <c r="AY481" s="166" t="s">
        <v>162</v>
      </c>
    </row>
    <row r="482" spans="2:65" s="12" customFormat="1" x14ac:dyDescent="0.2">
      <c r="B482" s="164"/>
      <c r="D482" s="165" t="s">
        <v>169</v>
      </c>
      <c r="E482" s="166" t="s">
        <v>1</v>
      </c>
      <c r="F482" s="167" t="s">
        <v>549</v>
      </c>
      <c r="H482" s="166" t="s">
        <v>1</v>
      </c>
      <c r="I482" s="168"/>
      <c r="L482" s="164"/>
      <c r="M482" s="169"/>
      <c r="T482" s="170"/>
      <c r="W482" s="239"/>
      <c r="AT482" s="166" t="s">
        <v>169</v>
      </c>
      <c r="AU482" s="166" t="s">
        <v>81</v>
      </c>
      <c r="AV482" s="12" t="s">
        <v>77</v>
      </c>
      <c r="AW482" s="12" t="s">
        <v>29</v>
      </c>
      <c r="AX482" s="12" t="s">
        <v>72</v>
      </c>
      <c r="AY482" s="166" t="s">
        <v>162</v>
      </c>
    </row>
    <row r="483" spans="2:65" s="12" customFormat="1" x14ac:dyDescent="0.2">
      <c r="B483" s="164"/>
      <c r="D483" s="165" t="s">
        <v>169</v>
      </c>
      <c r="E483" s="166" t="s">
        <v>1</v>
      </c>
      <c r="F483" s="167" t="s">
        <v>550</v>
      </c>
      <c r="H483" s="166" t="s">
        <v>1</v>
      </c>
      <c r="I483" s="168"/>
      <c r="L483" s="164"/>
      <c r="M483" s="169"/>
      <c r="T483" s="170"/>
      <c r="W483" s="239"/>
      <c r="AT483" s="166" t="s">
        <v>169</v>
      </c>
      <c r="AU483" s="166" t="s">
        <v>81</v>
      </c>
      <c r="AV483" s="12" t="s">
        <v>77</v>
      </c>
      <c r="AW483" s="12" t="s">
        <v>29</v>
      </c>
      <c r="AX483" s="12" t="s">
        <v>72</v>
      </c>
      <c r="AY483" s="166" t="s">
        <v>162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551</v>
      </c>
      <c r="H484" s="166" t="s">
        <v>1</v>
      </c>
      <c r="I484" s="168"/>
      <c r="L484" s="164"/>
      <c r="M484" s="169"/>
      <c r="T484" s="170"/>
      <c r="W484" s="239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2" customFormat="1" ht="22.5" x14ac:dyDescent="0.2">
      <c r="B485" s="164"/>
      <c r="D485" s="165" t="s">
        <v>169</v>
      </c>
      <c r="E485" s="166" t="s">
        <v>1</v>
      </c>
      <c r="F485" s="167" t="s">
        <v>565</v>
      </c>
      <c r="H485" s="166" t="s">
        <v>1</v>
      </c>
      <c r="I485" s="168"/>
      <c r="L485" s="164"/>
      <c r="M485" s="169"/>
      <c r="T485" s="170"/>
      <c r="W485" s="239"/>
      <c r="AT485" s="166" t="s">
        <v>169</v>
      </c>
      <c r="AU485" s="166" t="s">
        <v>81</v>
      </c>
      <c r="AV485" s="12" t="s">
        <v>77</v>
      </c>
      <c r="AW485" s="12" t="s">
        <v>29</v>
      </c>
      <c r="AX485" s="12" t="s">
        <v>72</v>
      </c>
      <c r="AY485" s="166" t="s">
        <v>162</v>
      </c>
    </row>
    <row r="486" spans="2:65" s="12" customFormat="1" x14ac:dyDescent="0.2">
      <c r="B486" s="164"/>
      <c r="D486" s="165" t="s">
        <v>169</v>
      </c>
      <c r="E486" s="166" t="s">
        <v>1</v>
      </c>
      <c r="F486" s="167" t="s">
        <v>553</v>
      </c>
      <c r="H486" s="166" t="s">
        <v>1</v>
      </c>
      <c r="I486" s="168"/>
      <c r="L486" s="164"/>
      <c r="M486" s="169"/>
      <c r="T486" s="170"/>
      <c r="W486" s="239"/>
      <c r="AT486" s="166" t="s">
        <v>169</v>
      </c>
      <c r="AU486" s="166" t="s">
        <v>81</v>
      </c>
      <c r="AV486" s="12" t="s">
        <v>77</v>
      </c>
      <c r="AW486" s="12" t="s">
        <v>29</v>
      </c>
      <c r="AX486" s="12" t="s">
        <v>72</v>
      </c>
      <c r="AY486" s="166" t="s">
        <v>162</v>
      </c>
    </row>
    <row r="487" spans="2:65" s="12" customFormat="1" ht="22.5" x14ac:dyDescent="0.2">
      <c r="B487" s="164"/>
      <c r="D487" s="165" t="s">
        <v>169</v>
      </c>
      <c r="E487" s="166" t="s">
        <v>1</v>
      </c>
      <c r="F487" s="167" t="s">
        <v>566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65" s="12" customFormat="1" ht="22.5" x14ac:dyDescent="0.2">
      <c r="B488" s="164"/>
      <c r="D488" s="165" t="s">
        <v>169</v>
      </c>
      <c r="E488" s="166" t="s">
        <v>1</v>
      </c>
      <c r="F488" s="167" t="s">
        <v>567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65" s="12" customFormat="1" x14ac:dyDescent="0.2">
      <c r="B489" s="164"/>
      <c r="D489" s="165" t="s">
        <v>169</v>
      </c>
      <c r="E489" s="166" t="s">
        <v>1</v>
      </c>
      <c r="F489" s="167" t="s">
        <v>556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x14ac:dyDescent="0.2">
      <c r="B490" s="164"/>
      <c r="D490" s="165" t="s">
        <v>169</v>
      </c>
      <c r="E490" s="166" t="s">
        <v>1</v>
      </c>
      <c r="F490" s="167" t="s">
        <v>557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558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x14ac:dyDescent="0.2">
      <c r="B492" s="164"/>
      <c r="D492" s="165" t="s">
        <v>169</v>
      </c>
      <c r="E492" s="166" t="s">
        <v>1</v>
      </c>
      <c r="F492" s="167" t="s">
        <v>559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ht="22.5" x14ac:dyDescent="0.2">
      <c r="B493" s="164"/>
      <c r="D493" s="165" t="s">
        <v>169</v>
      </c>
      <c r="E493" s="166" t="s">
        <v>1</v>
      </c>
      <c r="F493" s="167" t="s">
        <v>560</v>
      </c>
      <c r="H493" s="166" t="s">
        <v>1</v>
      </c>
      <c r="I493" s="168"/>
      <c r="L493" s="164"/>
      <c r="M493" s="169"/>
      <c r="T493" s="170"/>
      <c r="W493" s="244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" customFormat="1" ht="66.75" customHeight="1" x14ac:dyDescent="0.2">
      <c r="B494" s="121"/>
      <c r="C494" s="151" t="s">
        <v>382</v>
      </c>
      <c r="D494" s="151" t="s">
        <v>164</v>
      </c>
      <c r="E494" s="152" t="s">
        <v>1961</v>
      </c>
      <c r="F494" s="153" t="s">
        <v>1962</v>
      </c>
      <c r="G494" s="154" t="s">
        <v>340</v>
      </c>
      <c r="H494" s="155">
        <v>12</v>
      </c>
      <c r="I494" s="156"/>
      <c r="J494" s="157">
        <f>ROUND(I494*H494,2)</f>
        <v>0</v>
      </c>
      <c r="K494" s="158"/>
      <c r="L494" s="32"/>
      <c r="M494" s="159" t="s">
        <v>1</v>
      </c>
      <c r="N494" s="120" t="s">
        <v>38</v>
      </c>
      <c r="P494" s="160">
        <f>O494*H494</f>
        <v>0</v>
      </c>
      <c r="Q494" s="160">
        <v>0</v>
      </c>
      <c r="R494" s="160">
        <f>Q494*H494</f>
        <v>0</v>
      </c>
      <c r="S494" s="160">
        <v>0</v>
      </c>
      <c r="T494" s="161">
        <f>S494*H494</f>
        <v>0</v>
      </c>
      <c r="W494" s="262"/>
      <c r="AR494" s="162" t="s">
        <v>302</v>
      </c>
      <c r="AT494" s="162" t="s">
        <v>164</v>
      </c>
      <c r="AU494" s="162" t="s">
        <v>81</v>
      </c>
      <c r="AY494" s="17" t="s">
        <v>162</v>
      </c>
      <c r="BE494" s="163">
        <f>IF(N494="základná",J494,0)</f>
        <v>0</v>
      </c>
      <c r="BF494" s="163">
        <f>IF(N494="znížená",J494,0)</f>
        <v>0</v>
      </c>
      <c r="BG494" s="163">
        <f>IF(N494="zákl. prenesená",J494,0)</f>
        <v>0</v>
      </c>
      <c r="BH494" s="163">
        <f>IF(N494="zníž. prenesená",J494,0)</f>
        <v>0</v>
      </c>
      <c r="BI494" s="163">
        <f>IF(N494="nulová",J494,0)</f>
        <v>0</v>
      </c>
      <c r="BJ494" s="17" t="s">
        <v>81</v>
      </c>
      <c r="BK494" s="163">
        <f>ROUND(I494*H494,2)</f>
        <v>0</v>
      </c>
      <c r="BL494" s="17" t="s">
        <v>302</v>
      </c>
      <c r="BM494" s="162" t="s">
        <v>1963</v>
      </c>
    </row>
    <row r="495" spans="2:65" s="13" customFormat="1" x14ac:dyDescent="0.2">
      <c r="B495" s="171"/>
      <c r="D495" s="165" t="s">
        <v>169</v>
      </c>
      <c r="E495" s="172" t="s">
        <v>1</v>
      </c>
      <c r="F495" s="173" t="s">
        <v>262</v>
      </c>
      <c r="H495" s="174">
        <v>12</v>
      </c>
      <c r="I495" s="175"/>
      <c r="L495" s="171"/>
      <c r="M495" s="176"/>
      <c r="T495" s="177"/>
      <c r="W495" s="240"/>
      <c r="AT495" s="172" t="s">
        <v>169</v>
      </c>
      <c r="AU495" s="172" t="s">
        <v>81</v>
      </c>
      <c r="AV495" s="13" t="s">
        <v>81</v>
      </c>
      <c r="AW495" s="13" t="s">
        <v>29</v>
      </c>
      <c r="AX495" s="13" t="s">
        <v>77</v>
      </c>
      <c r="AY495" s="172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1955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51" s="12" customFormat="1" ht="22.5" x14ac:dyDescent="0.2">
      <c r="B497" s="164"/>
      <c r="D497" s="165" t="s">
        <v>169</v>
      </c>
      <c r="E497" s="166" t="s">
        <v>1</v>
      </c>
      <c r="F497" s="167" t="s">
        <v>1964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51" s="12" customFormat="1" ht="22.5" x14ac:dyDescent="0.2">
      <c r="B498" s="164"/>
      <c r="D498" s="165" t="s">
        <v>169</v>
      </c>
      <c r="E498" s="166" t="s">
        <v>1</v>
      </c>
      <c r="F498" s="167" t="s">
        <v>1944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51" s="12" customFormat="1" ht="22.5" x14ac:dyDescent="0.2">
      <c r="B499" s="164"/>
      <c r="D499" s="165" t="s">
        <v>169</v>
      </c>
      <c r="E499" s="166" t="s">
        <v>1</v>
      </c>
      <c r="F499" s="167" t="s">
        <v>1960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51" s="12" customFormat="1" x14ac:dyDescent="0.2">
      <c r="B500" s="164"/>
      <c r="D500" s="165" t="s">
        <v>169</v>
      </c>
      <c r="E500" s="166" t="s">
        <v>1</v>
      </c>
      <c r="F500" s="167" t="s">
        <v>1965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51" s="12" customFormat="1" ht="22.5" x14ac:dyDescent="0.2">
      <c r="B501" s="164"/>
      <c r="D501" s="165" t="s">
        <v>169</v>
      </c>
      <c r="E501" s="166" t="s">
        <v>1</v>
      </c>
      <c r="F501" s="167" t="s">
        <v>547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51" s="12" customFormat="1" x14ac:dyDescent="0.2">
      <c r="B502" s="164"/>
      <c r="D502" s="165" t="s">
        <v>169</v>
      </c>
      <c r="E502" s="166" t="s">
        <v>1</v>
      </c>
      <c r="F502" s="167" t="s">
        <v>548</v>
      </c>
      <c r="H502" s="166" t="s">
        <v>1</v>
      </c>
      <c r="I502" s="168"/>
      <c r="L502" s="164"/>
      <c r="M502" s="169"/>
      <c r="T502" s="170"/>
      <c r="W502" s="239"/>
      <c r="AT502" s="166" t="s">
        <v>169</v>
      </c>
      <c r="AU502" s="166" t="s">
        <v>81</v>
      </c>
      <c r="AV502" s="12" t="s">
        <v>77</v>
      </c>
      <c r="AW502" s="12" t="s">
        <v>29</v>
      </c>
      <c r="AX502" s="12" t="s">
        <v>72</v>
      </c>
      <c r="AY502" s="166" t="s">
        <v>162</v>
      </c>
    </row>
    <row r="503" spans="2:51" s="12" customFormat="1" x14ac:dyDescent="0.2">
      <c r="B503" s="164"/>
      <c r="D503" s="165" t="s">
        <v>169</v>
      </c>
      <c r="E503" s="166" t="s">
        <v>1</v>
      </c>
      <c r="F503" s="167" t="s">
        <v>549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51" s="12" customFormat="1" x14ac:dyDescent="0.2">
      <c r="B504" s="164"/>
      <c r="D504" s="165" t="s">
        <v>169</v>
      </c>
      <c r="E504" s="166" t="s">
        <v>1</v>
      </c>
      <c r="F504" s="167" t="s">
        <v>550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51" s="12" customFormat="1" x14ac:dyDescent="0.2">
      <c r="B505" s="164"/>
      <c r="D505" s="165" t="s">
        <v>169</v>
      </c>
      <c r="E505" s="166" t="s">
        <v>1</v>
      </c>
      <c r="F505" s="167" t="s">
        <v>551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51" s="12" customFormat="1" ht="22.5" x14ac:dyDescent="0.2">
      <c r="B506" s="164"/>
      <c r="D506" s="165" t="s">
        <v>169</v>
      </c>
      <c r="E506" s="166" t="s">
        <v>1</v>
      </c>
      <c r="F506" s="167" t="s">
        <v>1937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51" s="12" customFormat="1" x14ac:dyDescent="0.2">
      <c r="B507" s="164"/>
      <c r="D507" s="165" t="s">
        <v>169</v>
      </c>
      <c r="E507" s="166" t="s">
        <v>1</v>
      </c>
      <c r="F507" s="167" t="s">
        <v>553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51" s="12" customFormat="1" ht="22.5" x14ac:dyDescent="0.2">
      <c r="B508" s="164"/>
      <c r="D508" s="165" t="s">
        <v>169</v>
      </c>
      <c r="E508" s="166" t="s">
        <v>1</v>
      </c>
      <c r="F508" s="167" t="s">
        <v>566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51" s="12" customFormat="1" ht="22.5" x14ac:dyDescent="0.2">
      <c r="B509" s="164"/>
      <c r="D509" s="165" t="s">
        <v>169</v>
      </c>
      <c r="E509" s="166" t="s">
        <v>1</v>
      </c>
      <c r="F509" s="167" t="s">
        <v>1966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51" s="12" customFormat="1" x14ac:dyDescent="0.2">
      <c r="B510" s="164"/>
      <c r="D510" s="165" t="s">
        <v>169</v>
      </c>
      <c r="E510" s="166" t="s">
        <v>1</v>
      </c>
      <c r="F510" s="167" t="s">
        <v>556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51" s="12" customFormat="1" x14ac:dyDescent="0.2">
      <c r="B511" s="164"/>
      <c r="D511" s="165" t="s">
        <v>169</v>
      </c>
      <c r="E511" s="166" t="s">
        <v>1</v>
      </c>
      <c r="F511" s="167" t="s">
        <v>557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51" s="12" customFormat="1" x14ac:dyDescent="0.2">
      <c r="B512" s="164"/>
      <c r="D512" s="165" t="s">
        <v>169</v>
      </c>
      <c r="E512" s="166" t="s">
        <v>1</v>
      </c>
      <c r="F512" s="167" t="s">
        <v>558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559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ht="22.5" x14ac:dyDescent="0.2">
      <c r="B514" s="164"/>
      <c r="D514" s="165" t="s">
        <v>169</v>
      </c>
      <c r="E514" s="166" t="s">
        <v>1</v>
      </c>
      <c r="F514" s="167" t="s">
        <v>560</v>
      </c>
      <c r="H514" s="166" t="s">
        <v>1</v>
      </c>
      <c r="I514" s="168"/>
      <c r="L514" s="164"/>
      <c r="M514" s="169"/>
      <c r="T514" s="170"/>
      <c r="W514" s="244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" customFormat="1" ht="62.65" customHeight="1" x14ac:dyDescent="0.2">
      <c r="B515" s="121"/>
      <c r="C515" s="151" t="s">
        <v>386</v>
      </c>
      <c r="D515" s="151" t="s">
        <v>164</v>
      </c>
      <c r="E515" s="152" t="s">
        <v>1967</v>
      </c>
      <c r="F515" s="153" t="s">
        <v>1968</v>
      </c>
      <c r="G515" s="154" t="s">
        <v>340</v>
      </c>
      <c r="H515" s="155">
        <v>4</v>
      </c>
      <c r="I515" s="156"/>
      <c r="J515" s="157">
        <f>ROUND(I515*H515,2)</f>
        <v>0</v>
      </c>
      <c r="K515" s="158"/>
      <c r="L515" s="32"/>
      <c r="M515" s="159" t="s">
        <v>1</v>
      </c>
      <c r="N515" s="120" t="s">
        <v>38</v>
      </c>
      <c r="P515" s="160">
        <f>O515*H515</f>
        <v>0</v>
      </c>
      <c r="Q515" s="160">
        <v>0</v>
      </c>
      <c r="R515" s="160">
        <f>Q515*H515</f>
        <v>0</v>
      </c>
      <c r="S515" s="160">
        <v>0</v>
      </c>
      <c r="T515" s="161">
        <f>S515*H515</f>
        <v>0</v>
      </c>
      <c r="W515" s="262"/>
      <c r="AR515" s="162" t="s">
        <v>302</v>
      </c>
      <c r="AT515" s="162" t="s">
        <v>164</v>
      </c>
      <c r="AU515" s="162" t="s">
        <v>81</v>
      </c>
      <c r="AY515" s="17" t="s">
        <v>162</v>
      </c>
      <c r="BE515" s="163">
        <f>IF(N515="základná",J515,0)</f>
        <v>0</v>
      </c>
      <c r="BF515" s="163">
        <f>IF(N515="znížená",J515,0)</f>
        <v>0</v>
      </c>
      <c r="BG515" s="163">
        <f>IF(N515="zákl. prenesená",J515,0)</f>
        <v>0</v>
      </c>
      <c r="BH515" s="163">
        <f>IF(N515="zníž. prenesená",J515,0)</f>
        <v>0</v>
      </c>
      <c r="BI515" s="163">
        <f>IF(N515="nulová",J515,0)</f>
        <v>0</v>
      </c>
      <c r="BJ515" s="17" t="s">
        <v>81</v>
      </c>
      <c r="BK515" s="163">
        <f>ROUND(I515*H515,2)</f>
        <v>0</v>
      </c>
      <c r="BL515" s="17" t="s">
        <v>302</v>
      </c>
      <c r="BM515" s="162" t="s">
        <v>1969</v>
      </c>
    </row>
    <row r="516" spans="2:65" s="13" customFormat="1" x14ac:dyDescent="0.2">
      <c r="B516" s="171"/>
      <c r="D516" s="165" t="s">
        <v>169</v>
      </c>
      <c r="E516" s="172" t="s">
        <v>1</v>
      </c>
      <c r="F516" s="173" t="s">
        <v>87</v>
      </c>
      <c r="H516" s="174">
        <v>4</v>
      </c>
      <c r="I516" s="175"/>
      <c r="L516" s="171"/>
      <c r="M516" s="176"/>
      <c r="T516" s="177"/>
      <c r="W516" s="240"/>
      <c r="AT516" s="172" t="s">
        <v>169</v>
      </c>
      <c r="AU516" s="172" t="s">
        <v>81</v>
      </c>
      <c r="AV516" s="13" t="s">
        <v>81</v>
      </c>
      <c r="AW516" s="13" t="s">
        <v>29</v>
      </c>
      <c r="AX516" s="13" t="s">
        <v>77</v>
      </c>
      <c r="AY516" s="172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1970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1411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2" customFormat="1" ht="22.5" x14ac:dyDescent="0.2">
      <c r="B519" s="164"/>
      <c r="D519" s="165" t="s">
        <v>169</v>
      </c>
      <c r="E519" s="166" t="s">
        <v>1</v>
      </c>
      <c r="F519" s="167" t="s">
        <v>1971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1972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ht="22.5" x14ac:dyDescent="0.2">
      <c r="B521" s="164"/>
      <c r="D521" s="165" t="s">
        <v>169</v>
      </c>
      <c r="E521" s="166" t="s">
        <v>1</v>
      </c>
      <c r="F521" s="167" t="s">
        <v>547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2" customFormat="1" x14ac:dyDescent="0.2">
      <c r="B522" s="164"/>
      <c r="D522" s="165" t="s">
        <v>169</v>
      </c>
      <c r="E522" s="166" t="s">
        <v>1</v>
      </c>
      <c r="F522" s="167" t="s">
        <v>548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65" s="12" customFormat="1" x14ac:dyDescent="0.2">
      <c r="B523" s="164"/>
      <c r="D523" s="165" t="s">
        <v>169</v>
      </c>
      <c r="E523" s="166" t="s">
        <v>1</v>
      </c>
      <c r="F523" s="167" t="s">
        <v>549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550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551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ht="22.5" x14ac:dyDescent="0.2">
      <c r="B526" s="164"/>
      <c r="D526" s="165" t="s">
        <v>169</v>
      </c>
      <c r="E526" s="166" t="s">
        <v>1</v>
      </c>
      <c r="F526" s="167" t="s">
        <v>1946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553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ht="22.5" x14ac:dyDescent="0.2">
      <c r="B528" s="164"/>
      <c r="D528" s="165" t="s">
        <v>169</v>
      </c>
      <c r="E528" s="166" t="s">
        <v>1</v>
      </c>
      <c r="F528" s="167" t="s">
        <v>1938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567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556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557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558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559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ht="22.5" x14ac:dyDescent="0.2">
      <c r="B534" s="164"/>
      <c r="D534" s="165" t="s">
        <v>169</v>
      </c>
      <c r="E534" s="166" t="s">
        <v>1</v>
      </c>
      <c r="F534" s="167" t="s">
        <v>560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" customFormat="1" ht="24.2" customHeight="1" x14ac:dyDescent="0.2">
      <c r="B535" s="121"/>
      <c r="C535" s="151" t="s">
        <v>391</v>
      </c>
      <c r="D535" s="151" t="s">
        <v>164</v>
      </c>
      <c r="E535" s="152" t="s">
        <v>569</v>
      </c>
      <c r="F535" s="153" t="s">
        <v>570</v>
      </c>
      <c r="G535" s="154" t="s">
        <v>340</v>
      </c>
      <c r="H535" s="155">
        <v>87</v>
      </c>
      <c r="I535" s="156"/>
      <c r="J535" s="157">
        <f>ROUND(I535*H535,2)</f>
        <v>0</v>
      </c>
      <c r="K535" s="158"/>
      <c r="L535" s="32"/>
      <c r="M535" s="159" t="s">
        <v>1</v>
      </c>
      <c r="N535" s="120" t="s">
        <v>38</v>
      </c>
      <c r="P535" s="160">
        <f>O535*H535</f>
        <v>0</v>
      </c>
      <c r="Q535" s="160">
        <v>2.6000000000000003E-4</v>
      </c>
      <c r="R535" s="160">
        <f>Q535*H535</f>
        <v>2.2620000000000001E-2</v>
      </c>
      <c r="S535" s="160">
        <v>0</v>
      </c>
      <c r="T535" s="161">
        <f>S535*H535</f>
        <v>0</v>
      </c>
      <c r="W535" s="245"/>
      <c r="AR535" s="162" t="s">
        <v>302</v>
      </c>
      <c r="AT535" s="162" t="s">
        <v>164</v>
      </c>
      <c r="AU535" s="162" t="s">
        <v>81</v>
      </c>
      <c r="AY535" s="17" t="s">
        <v>162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7" t="s">
        <v>81</v>
      </c>
      <c r="BK535" s="163">
        <f>ROUND(I535*H535,2)</f>
        <v>0</v>
      </c>
      <c r="BL535" s="17" t="s">
        <v>302</v>
      </c>
      <c r="BM535" s="162" t="s">
        <v>1973</v>
      </c>
    </row>
    <row r="536" spans="2:65" s="13" customFormat="1" x14ac:dyDescent="0.2">
      <c r="B536" s="171"/>
      <c r="D536" s="165" t="s">
        <v>169</v>
      </c>
      <c r="E536" s="172" t="s">
        <v>1</v>
      </c>
      <c r="F536" s="173" t="s">
        <v>572</v>
      </c>
      <c r="H536" s="174">
        <v>87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77</v>
      </c>
      <c r="AY536" s="172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573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" customFormat="1" ht="37.9" customHeight="1" x14ac:dyDescent="0.2">
      <c r="B538" s="121"/>
      <c r="C538" s="192" t="s">
        <v>395</v>
      </c>
      <c r="D538" s="192" t="s">
        <v>438</v>
      </c>
      <c r="E538" s="193" t="s">
        <v>575</v>
      </c>
      <c r="F538" s="194" t="s">
        <v>576</v>
      </c>
      <c r="G538" s="195" t="s">
        <v>177</v>
      </c>
      <c r="H538" s="196">
        <v>120</v>
      </c>
      <c r="I538" s="197"/>
      <c r="J538" s="198">
        <f>ROUND(I538*H538,2)</f>
        <v>0</v>
      </c>
      <c r="K538" s="199"/>
      <c r="L538" s="200"/>
      <c r="M538" s="201" t="s">
        <v>1</v>
      </c>
      <c r="N538" s="202" t="s">
        <v>38</v>
      </c>
      <c r="P538" s="160">
        <f>O538*H538</f>
        <v>0</v>
      </c>
      <c r="Q538" s="160">
        <v>1.1000000000000001E-3</v>
      </c>
      <c r="R538" s="160">
        <f>Q538*H538</f>
        <v>0.13200000000000001</v>
      </c>
      <c r="S538" s="160">
        <v>0</v>
      </c>
      <c r="T538" s="161">
        <f>S538*H538</f>
        <v>0</v>
      </c>
      <c r="W538" s="262"/>
      <c r="AR538" s="162" t="s">
        <v>386</v>
      </c>
      <c r="AT538" s="162" t="s">
        <v>438</v>
      </c>
      <c r="AU538" s="162" t="s">
        <v>81</v>
      </c>
      <c r="AY538" s="17" t="s">
        <v>162</v>
      </c>
      <c r="BE538" s="163">
        <f>IF(N538="základná",J538,0)</f>
        <v>0</v>
      </c>
      <c r="BF538" s="163">
        <f>IF(N538="znížená",J538,0)</f>
        <v>0</v>
      </c>
      <c r="BG538" s="163">
        <f>IF(N538="zákl. prenesená",J538,0)</f>
        <v>0</v>
      </c>
      <c r="BH538" s="163">
        <f>IF(N538="zníž. prenesená",J538,0)</f>
        <v>0</v>
      </c>
      <c r="BI538" s="163">
        <f>IF(N538="nulová",J538,0)</f>
        <v>0</v>
      </c>
      <c r="BJ538" s="17" t="s">
        <v>81</v>
      </c>
      <c r="BK538" s="163">
        <f>ROUND(I538*H538,2)</f>
        <v>0</v>
      </c>
      <c r="BL538" s="17" t="s">
        <v>302</v>
      </c>
      <c r="BM538" s="162" t="s">
        <v>1974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578</v>
      </c>
      <c r="H539" s="174">
        <v>120</v>
      </c>
      <c r="I539" s="175"/>
      <c r="L539" s="171"/>
      <c r="M539" s="176"/>
      <c r="T539" s="177"/>
      <c r="W539" s="240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77</v>
      </c>
      <c r="AY539" s="172" t="s">
        <v>162</v>
      </c>
    </row>
    <row r="540" spans="2:65" s="12" customFormat="1" ht="22.5" x14ac:dyDescent="0.2">
      <c r="B540" s="164"/>
      <c r="D540" s="165" t="s">
        <v>169</v>
      </c>
      <c r="E540" s="166" t="s">
        <v>1</v>
      </c>
      <c r="F540" s="167" t="s">
        <v>579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580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ht="22.5" x14ac:dyDescent="0.2">
      <c r="B542" s="164"/>
      <c r="D542" s="165" t="s">
        <v>169</v>
      </c>
      <c r="E542" s="166" t="s">
        <v>1</v>
      </c>
      <c r="F542" s="167" t="s">
        <v>581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582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583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x14ac:dyDescent="0.2">
      <c r="B545" s="164"/>
      <c r="D545" s="165" t="s">
        <v>169</v>
      </c>
      <c r="E545" s="166" t="s">
        <v>1</v>
      </c>
      <c r="F545" s="167" t="s">
        <v>584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x14ac:dyDescent="0.2">
      <c r="B546" s="164"/>
      <c r="D546" s="165" t="s">
        <v>169</v>
      </c>
      <c r="E546" s="166" t="s">
        <v>1</v>
      </c>
      <c r="F546" s="167" t="s">
        <v>585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586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" customFormat="1" ht="24.2" customHeight="1" x14ac:dyDescent="0.2">
      <c r="B548" s="121"/>
      <c r="C548" s="151" t="s">
        <v>400</v>
      </c>
      <c r="D548" s="151" t="s">
        <v>164</v>
      </c>
      <c r="E548" s="152" t="s">
        <v>588</v>
      </c>
      <c r="F548" s="153" t="s">
        <v>589</v>
      </c>
      <c r="G548" s="154" t="s">
        <v>340</v>
      </c>
      <c r="H548" s="155">
        <v>87</v>
      </c>
      <c r="I548" s="156"/>
      <c r="J548" s="157">
        <f>ROUND(I548*H548,2)</f>
        <v>0</v>
      </c>
      <c r="K548" s="158"/>
      <c r="L548" s="32"/>
      <c r="M548" s="159" t="s">
        <v>1</v>
      </c>
      <c r="N548" s="120" t="s">
        <v>38</v>
      </c>
      <c r="P548" s="160">
        <f>O548*H548</f>
        <v>0</v>
      </c>
      <c r="Q548" s="160">
        <v>0</v>
      </c>
      <c r="R548" s="160">
        <f>Q548*H548</f>
        <v>0</v>
      </c>
      <c r="S548" s="160">
        <v>8.0000000000000002E-3</v>
      </c>
      <c r="T548" s="161">
        <f>S548*H548</f>
        <v>0.69600000000000006</v>
      </c>
      <c r="W548" s="245"/>
      <c r="AR548" s="162" t="s">
        <v>302</v>
      </c>
      <c r="AT548" s="162" t="s">
        <v>164</v>
      </c>
      <c r="AU548" s="162" t="s">
        <v>81</v>
      </c>
      <c r="AY548" s="17" t="s">
        <v>162</v>
      </c>
      <c r="BE548" s="163">
        <f>IF(N548="základná",J548,0)</f>
        <v>0</v>
      </c>
      <c r="BF548" s="163">
        <f>IF(N548="znížená",J548,0)</f>
        <v>0</v>
      </c>
      <c r="BG548" s="163">
        <f>IF(N548="zákl. prenesená",J548,0)</f>
        <v>0</v>
      </c>
      <c r="BH548" s="163">
        <f>IF(N548="zníž. prenesená",J548,0)</f>
        <v>0</v>
      </c>
      <c r="BI548" s="163">
        <f>IF(N548="nulová",J548,0)</f>
        <v>0</v>
      </c>
      <c r="BJ548" s="17" t="s">
        <v>81</v>
      </c>
      <c r="BK548" s="163">
        <f>ROUND(I548*H548,2)</f>
        <v>0</v>
      </c>
      <c r="BL548" s="17" t="s">
        <v>302</v>
      </c>
      <c r="BM548" s="162" t="s">
        <v>1975</v>
      </c>
    </row>
    <row r="549" spans="2:65" s="1" customFormat="1" ht="24.2" customHeight="1" x14ac:dyDescent="0.2">
      <c r="B549" s="121"/>
      <c r="C549" s="151" t="s">
        <v>406</v>
      </c>
      <c r="D549" s="151" t="s">
        <v>164</v>
      </c>
      <c r="E549" s="152" t="s">
        <v>1431</v>
      </c>
      <c r="F549" s="153" t="s">
        <v>1432</v>
      </c>
      <c r="G549" s="154" t="s">
        <v>464</v>
      </c>
      <c r="H549" s="203"/>
      <c r="I549" s="156"/>
      <c r="J549" s="157">
        <f>ROUND(I549*H549,2)</f>
        <v>0</v>
      </c>
      <c r="K549" s="158"/>
      <c r="L549" s="32"/>
      <c r="M549" s="159" t="s">
        <v>1</v>
      </c>
      <c r="N549" s="120" t="s">
        <v>38</v>
      </c>
      <c r="P549" s="160">
        <f>O549*H549</f>
        <v>0</v>
      </c>
      <c r="Q549" s="160">
        <v>0</v>
      </c>
      <c r="R549" s="160">
        <f>Q549*H549</f>
        <v>0</v>
      </c>
      <c r="S549" s="160">
        <v>0</v>
      </c>
      <c r="T549" s="161">
        <f>S549*H549</f>
        <v>0</v>
      </c>
      <c r="W549" s="245"/>
      <c r="AR549" s="162" t="s">
        <v>302</v>
      </c>
      <c r="AT549" s="162" t="s">
        <v>164</v>
      </c>
      <c r="AU549" s="162" t="s">
        <v>81</v>
      </c>
      <c r="AY549" s="17" t="s">
        <v>162</v>
      </c>
      <c r="BE549" s="163">
        <f>IF(N549="základná",J549,0)</f>
        <v>0</v>
      </c>
      <c r="BF549" s="163">
        <f>IF(N549="znížená",J549,0)</f>
        <v>0</v>
      </c>
      <c r="BG549" s="163">
        <f>IF(N549="zákl. prenesená",J549,0)</f>
        <v>0</v>
      </c>
      <c r="BH549" s="163">
        <f>IF(N549="zníž. prenesená",J549,0)</f>
        <v>0</v>
      </c>
      <c r="BI549" s="163">
        <f>IF(N549="nulová",J549,0)</f>
        <v>0</v>
      </c>
      <c r="BJ549" s="17" t="s">
        <v>81</v>
      </c>
      <c r="BK549" s="163">
        <f>ROUND(I549*H549,2)</f>
        <v>0</v>
      </c>
      <c r="BL549" s="17" t="s">
        <v>302</v>
      </c>
      <c r="BM549" s="162" t="s">
        <v>1976</v>
      </c>
    </row>
    <row r="550" spans="2:65" s="1" customFormat="1" ht="24.2" customHeight="1" x14ac:dyDescent="0.2">
      <c r="B550" s="121"/>
      <c r="C550" s="151" t="s">
        <v>414</v>
      </c>
      <c r="D550" s="151" t="s">
        <v>164</v>
      </c>
      <c r="E550" s="152" t="s">
        <v>596</v>
      </c>
      <c r="F550" s="153" t="s">
        <v>597</v>
      </c>
      <c r="G550" s="154" t="s">
        <v>464</v>
      </c>
      <c r="H550" s="203"/>
      <c r="I550" s="156"/>
      <c r="J550" s="157">
        <f>ROUND(I550*H550,2)</f>
        <v>0</v>
      </c>
      <c r="K550" s="158"/>
      <c r="L550" s="32"/>
      <c r="M550" s="159" t="s">
        <v>1</v>
      </c>
      <c r="N550" s="120" t="s">
        <v>38</v>
      </c>
      <c r="P550" s="160">
        <f>O550*H550</f>
        <v>0</v>
      </c>
      <c r="Q550" s="160">
        <v>0</v>
      </c>
      <c r="R550" s="160">
        <f>Q550*H550</f>
        <v>0</v>
      </c>
      <c r="S550" s="160">
        <v>0</v>
      </c>
      <c r="T550" s="161">
        <f>S550*H550</f>
        <v>0</v>
      </c>
      <c r="W550" s="245"/>
      <c r="AR550" s="162" t="s">
        <v>302</v>
      </c>
      <c r="AT550" s="162" t="s">
        <v>164</v>
      </c>
      <c r="AU550" s="162" t="s">
        <v>81</v>
      </c>
      <c r="AY550" s="17" t="s">
        <v>162</v>
      </c>
      <c r="BE550" s="163">
        <f>IF(N550="základná",J550,0)</f>
        <v>0</v>
      </c>
      <c r="BF550" s="163">
        <f>IF(N550="znížená",J550,0)</f>
        <v>0</v>
      </c>
      <c r="BG550" s="163">
        <f>IF(N550="zákl. prenesená",J550,0)</f>
        <v>0</v>
      </c>
      <c r="BH550" s="163">
        <f>IF(N550="zníž. prenesená",J550,0)</f>
        <v>0</v>
      </c>
      <c r="BI550" s="163">
        <f>IF(N550="nulová",J550,0)</f>
        <v>0</v>
      </c>
      <c r="BJ550" s="17" t="s">
        <v>81</v>
      </c>
      <c r="BK550" s="163">
        <f>ROUND(I550*H550,2)</f>
        <v>0</v>
      </c>
      <c r="BL550" s="17" t="s">
        <v>302</v>
      </c>
      <c r="BM550" s="162" t="s">
        <v>1977</v>
      </c>
    </row>
    <row r="551" spans="2:65" s="11" customFormat="1" ht="22.9" customHeight="1" x14ac:dyDescent="0.2">
      <c r="B551" s="139"/>
      <c r="D551" s="140" t="s">
        <v>71</v>
      </c>
      <c r="E551" s="149" t="s">
        <v>599</v>
      </c>
      <c r="F551" s="149" t="s">
        <v>600</v>
      </c>
      <c r="I551" s="142"/>
      <c r="J551" s="150">
        <f>BK551</f>
        <v>0</v>
      </c>
      <c r="L551" s="139"/>
      <c r="M551" s="144"/>
      <c r="P551" s="145">
        <f>SUM(P552:P568)</f>
        <v>0</v>
      </c>
      <c r="R551" s="145">
        <f>SUM(R552:R568)</f>
        <v>3.4000000000000002E-4</v>
      </c>
      <c r="T551" s="146">
        <f>SUM(T552:T568)</f>
        <v>0</v>
      </c>
      <c r="W551" s="250"/>
      <c r="AR551" s="140" t="s">
        <v>81</v>
      </c>
      <c r="AT551" s="147" t="s">
        <v>71</v>
      </c>
      <c r="AU551" s="147" t="s">
        <v>77</v>
      </c>
      <c r="AY551" s="140" t="s">
        <v>162</v>
      </c>
      <c r="BK551" s="148">
        <f>SUM(BK552:BK568)</f>
        <v>0</v>
      </c>
    </row>
    <row r="552" spans="2:65" s="1" customFormat="1" ht="66.75" customHeight="1" x14ac:dyDescent="0.2">
      <c r="B552" s="121"/>
      <c r="C552" s="151" t="s">
        <v>422</v>
      </c>
      <c r="D552" s="151" t="s">
        <v>164</v>
      </c>
      <c r="E552" s="152" t="s">
        <v>1978</v>
      </c>
      <c r="F552" s="153" t="s">
        <v>1979</v>
      </c>
      <c r="G552" s="154" t="s">
        <v>340</v>
      </c>
      <c r="H552" s="155">
        <v>2</v>
      </c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1.0000000000000001E-5</v>
      </c>
      <c r="R552" s="160">
        <f>Q552*H552</f>
        <v>2.0000000000000002E-5</v>
      </c>
      <c r="S552" s="160">
        <v>0</v>
      </c>
      <c r="T552" s="161">
        <f>S552*H552</f>
        <v>0</v>
      </c>
      <c r="W552" s="265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1980</v>
      </c>
    </row>
    <row r="553" spans="2:65" s="13" customFormat="1" x14ac:dyDescent="0.2">
      <c r="B553" s="171"/>
      <c r="D553" s="165" t="s">
        <v>169</v>
      </c>
      <c r="E553" s="172" t="s">
        <v>1</v>
      </c>
      <c r="F553" s="173" t="s">
        <v>81</v>
      </c>
      <c r="H553" s="174">
        <v>2</v>
      </c>
      <c r="I553" s="175"/>
      <c r="L553" s="171"/>
      <c r="M553" s="176"/>
      <c r="T553" s="177"/>
      <c r="W553" s="246"/>
      <c r="AT553" s="172" t="s">
        <v>169</v>
      </c>
      <c r="AU553" s="172" t="s">
        <v>81</v>
      </c>
      <c r="AV553" s="13" t="s">
        <v>81</v>
      </c>
      <c r="AW553" s="13" t="s">
        <v>29</v>
      </c>
      <c r="AX553" s="13" t="s">
        <v>77</v>
      </c>
      <c r="AY553" s="172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1981</v>
      </c>
      <c r="H554" s="166" t="s">
        <v>1</v>
      </c>
      <c r="I554" s="168"/>
      <c r="L554" s="164"/>
      <c r="M554" s="169"/>
      <c r="T554" s="170"/>
      <c r="W554" s="244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" customFormat="1" ht="66.75" customHeight="1" x14ac:dyDescent="0.2">
      <c r="B555" s="121"/>
      <c r="C555" s="151" t="s">
        <v>429</v>
      </c>
      <c r="D555" s="151" t="s">
        <v>164</v>
      </c>
      <c r="E555" s="152" t="s">
        <v>1982</v>
      </c>
      <c r="F555" s="153" t="s">
        <v>1983</v>
      </c>
      <c r="G555" s="154" t="s">
        <v>340</v>
      </c>
      <c r="H555" s="155">
        <v>8</v>
      </c>
      <c r="I555" s="156"/>
      <c r="J555" s="157">
        <f>ROUND(I555*H555,2)</f>
        <v>0</v>
      </c>
      <c r="K555" s="158"/>
      <c r="L555" s="32"/>
      <c r="M555" s="159" t="s">
        <v>1</v>
      </c>
      <c r="N555" s="120" t="s">
        <v>38</v>
      </c>
      <c r="P555" s="160">
        <f>O555*H555</f>
        <v>0</v>
      </c>
      <c r="Q555" s="160">
        <v>1.0000000000000001E-5</v>
      </c>
      <c r="R555" s="160">
        <f>Q555*H555</f>
        <v>8.0000000000000007E-5</v>
      </c>
      <c r="S555" s="160">
        <v>0</v>
      </c>
      <c r="T555" s="161">
        <f>S555*H555</f>
        <v>0</v>
      </c>
      <c r="W555" s="264"/>
      <c r="AR555" s="162" t="s">
        <v>302</v>
      </c>
      <c r="AT555" s="162" t="s">
        <v>164</v>
      </c>
      <c r="AU555" s="162" t="s">
        <v>81</v>
      </c>
      <c r="AY555" s="17" t="s">
        <v>162</v>
      </c>
      <c r="BE555" s="163">
        <f>IF(N555="základná",J555,0)</f>
        <v>0</v>
      </c>
      <c r="BF555" s="163">
        <f>IF(N555="znížená",J555,0)</f>
        <v>0</v>
      </c>
      <c r="BG555" s="163">
        <f>IF(N555="zákl. prenesená",J555,0)</f>
        <v>0</v>
      </c>
      <c r="BH555" s="163">
        <f>IF(N555="zníž. prenesená",J555,0)</f>
        <v>0</v>
      </c>
      <c r="BI555" s="163">
        <f>IF(N555="nulová",J555,0)</f>
        <v>0</v>
      </c>
      <c r="BJ555" s="17" t="s">
        <v>81</v>
      </c>
      <c r="BK555" s="163">
        <f>ROUND(I555*H555,2)</f>
        <v>0</v>
      </c>
      <c r="BL555" s="17" t="s">
        <v>302</v>
      </c>
      <c r="BM555" s="162" t="s">
        <v>1984</v>
      </c>
    </row>
    <row r="556" spans="2:65" s="13" customFormat="1" x14ac:dyDescent="0.2">
      <c r="B556" s="171"/>
      <c r="D556" s="165" t="s">
        <v>169</v>
      </c>
      <c r="E556" s="172" t="s">
        <v>1</v>
      </c>
      <c r="F556" s="173" t="s">
        <v>210</v>
      </c>
      <c r="H556" s="174">
        <v>8</v>
      </c>
      <c r="I556" s="175"/>
      <c r="L556" s="171"/>
      <c r="M556" s="176"/>
      <c r="T556" s="177"/>
      <c r="W556" s="240"/>
      <c r="AT556" s="172" t="s">
        <v>169</v>
      </c>
      <c r="AU556" s="172" t="s">
        <v>81</v>
      </c>
      <c r="AV556" s="13" t="s">
        <v>81</v>
      </c>
      <c r="AW556" s="13" t="s">
        <v>29</v>
      </c>
      <c r="AX556" s="13" t="s">
        <v>77</v>
      </c>
      <c r="AY556" s="172" t="s">
        <v>162</v>
      </c>
    </row>
    <row r="557" spans="2:65" s="12" customFormat="1" ht="22.5" x14ac:dyDescent="0.2">
      <c r="B557" s="164"/>
      <c r="D557" s="165" t="s">
        <v>169</v>
      </c>
      <c r="E557" s="166" t="s">
        <v>1</v>
      </c>
      <c r="F557" s="167" t="s">
        <v>1981</v>
      </c>
      <c r="H557" s="166" t="s">
        <v>1</v>
      </c>
      <c r="I557" s="168"/>
      <c r="L557" s="164"/>
      <c r="M557" s="169"/>
      <c r="T557" s="170"/>
      <c r="W557" s="244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" customFormat="1" ht="66.75" customHeight="1" x14ac:dyDescent="0.2">
      <c r="B558" s="121"/>
      <c r="C558" s="151" t="s">
        <v>437</v>
      </c>
      <c r="D558" s="151" t="s">
        <v>164</v>
      </c>
      <c r="E558" s="152" t="s">
        <v>1985</v>
      </c>
      <c r="F558" s="153" t="s">
        <v>1986</v>
      </c>
      <c r="G558" s="154" t="s">
        <v>340</v>
      </c>
      <c r="H558" s="155">
        <v>2</v>
      </c>
      <c r="I558" s="156"/>
      <c r="J558" s="157">
        <f>ROUND(I558*H558,2)</f>
        <v>0</v>
      </c>
      <c r="K558" s="158"/>
      <c r="L558" s="32"/>
      <c r="M558" s="159" t="s">
        <v>1</v>
      </c>
      <c r="N558" s="120" t="s">
        <v>38</v>
      </c>
      <c r="P558" s="160">
        <f>O558*H558</f>
        <v>0</v>
      </c>
      <c r="Q558" s="160">
        <v>1.0000000000000001E-5</v>
      </c>
      <c r="R558" s="160">
        <f>Q558*H558</f>
        <v>2.0000000000000002E-5</v>
      </c>
      <c r="S558" s="160">
        <v>0</v>
      </c>
      <c r="T558" s="161">
        <f>S558*H558</f>
        <v>0</v>
      </c>
      <c r="W558" s="264"/>
      <c r="AR558" s="162" t="s">
        <v>302</v>
      </c>
      <c r="AT558" s="162" t="s">
        <v>164</v>
      </c>
      <c r="AU558" s="162" t="s">
        <v>81</v>
      </c>
      <c r="AY558" s="17" t="s">
        <v>162</v>
      </c>
      <c r="BE558" s="163">
        <f>IF(N558="základná",J558,0)</f>
        <v>0</v>
      </c>
      <c r="BF558" s="163">
        <f>IF(N558="znížená",J558,0)</f>
        <v>0</v>
      </c>
      <c r="BG558" s="163">
        <f>IF(N558="zákl. prenesená",J558,0)</f>
        <v>0</v>
      </c>
      <c r="BH558" s="163">
        <f>IF(N558="zníž. prenesená",J558,0)</f>
        <v>0</v>
      </c>
      <c r="BI558" s="163">
        <f>IF(N558="nulová",J558,0)</f>
        <v>0</v>
      </c>
      <c r="BJ558" s="17" t="s">
        <v>81</v>
      </c>
      <c r="BK558" s="163">
        <f>ROUND(I558*H558,2)</f>
        <v>0</v>
      </c>
      <c r="BL558" s="17" t="s">
        <v>302</v>
      </c>
      <c r="BM558" s="162" t="s">
        <v>1987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81</v>
      </c>
      <c r="H559" s="174">
        <v>2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77</v>
      </c>
      <c r="AY559" s="172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1981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" customFormat="1" ht="76.349999999999994" customHeight="1" x14ac:dyDescent="0.2">
      <c r="B561" s="121"/>
      <c r="C561" s="151" t="s">
        <v>443</v>
      </c>
      <c r="D561" s="151" t="s">
        <v>164</v>
      </c>
      <c r="E561" s="152" t="s">
        <v>1988</v>
      </c>
      <c r="F561" s="153" t="s">
        <v>1989</v>
      </c>
      <c r="G561" s="154" t="s">
        <v>340</v>
      </c>
      <c r="H561" s="155">
        <v>10</v>
      </c>
      <c r="I561" s="156"/>
      <c r="J561" s="157">
        <f>ROUND(I561*H561,2)</f>
        <v>0</v>
      </c>
      <c r="K561" s="158"/>
      <c r="L561" s="32"/>
      <c r="M561" s="159" t="s">
        <v>1</v>
      </c>
      <c r="N561" s="120" t="s">
        <v>38</v>
      </c>
      <c r="P561" s="160">
        <f>O561*H561</f>
        <v>0</v>
      </c>
      <c r="Q561" s="160">
        <v>1.0000000000000001E-5</v>
      </c>
      <c r="R561" s="160">
        <f>Q561*H561</f>
        <v>1E-4</v>
      </c>
      <c r="S561" s="160">
        <v>0</v>
      </c>
      <c r="T561" s="161">
        <f>S561*H561</f>
        <v>0</v>
      </c>
      <c r="W561" s="264"/>
      <c r="AR561" s="162" t="s">
        <v>302</v>
      </c>
      <c r="AT561" s="162" t="s">
        <v>164</v>
      </c>
      <c r="AU561" s="162" t="s">
        <v>81</v>
      </c>
      <c r="AY561" s="17" t="s">
        <v>162</v>
      </c>
      <c r="BE561" s="163">
        <f>IF(N561="základná",J561,0)</f>
        <v>0</v>
      </c>
      <c r="BF561" s="163">
        <f>IF(N561="znížená",J561,0)</f>
        <v>0</v>
      </c>
      <c r="BG561" s="163">
        <f>IF(N561="zákl. prenesená",J561,0)</f>
        <v>0</v>
      </c>
      <c r="BH561" s="163">
        <f>IF(N561="zníž. prenesená",J561,0)</f>
        <v>0</v>
      </c>
      <c r="BI561" s="163">
        <f>IF(N561="nulová",J561,0)</f>
        <v>0</v>
      </c>
      <c r="BJ561" s="17" t="s">
        <v>81</v>
      </c>
      <c r="BK561" s="163">
        <f>ROUND(I561*H561,2)</f>
        <v>0</v>
      </c>
      <c r="BL561" s="17" t="s">
        <v>302</v>
      </c>
      <c r="BM561" s="162" t="s">
        <v>1990</v>
      </c>
    </row>
    <row r="562" spans="2:65" s="13" customFormat="1" x14ac:dyDescent="0.2">
      <c r="B562" s="171"/>
      <c r="D562" s="165" t="s">
        <v>169</v>
      </c>
      <c r="E562" s="172" t="s">
        <v>1</v>
      </c>
      <c r="F562" s="173" t="s">
        <v>222</v>
      </c>
      <c r="H562" s="174">
        <v>10</v>
      </c>
      <c r="I562" s="175"/>
      <c r="L562" s="171"/>
      <c r="M562" s="176"/>
      <c r="T562" s="177"/>
      <c r="W562" s="240"/>
      <c r="AT562" s="172" t="s">
        <v>169</v>
      </c>
      <c r="AU562" s="172" t="s">
        <v>81</v>
      </c>
      <c r="AV562" s="13" t="s">
        <v>81</v>
      </c>
      <c r="AW562" s="13" t="s">
        <v>29</v>
      </c>
      <c r="AX562" s="13" t="s">
        <v>77</v>
      </c>
      <c r="AY562" s="172" t="s">
        <v>162</v>
      </c>
    </row>
    <row r="563" spans="2:65" s="12" customFormat="1" ht="22.5" x14ac:dyDescent="0.2">
      <c r="B563" s="164"/>
      <c r="D563" s="165" t="s">
        <v>169</v>
      </c>
      <c r="E563" s="166" t="s">
        <v>1</v>
      </c>
      <c r="F563" s="167" t="s">
        <v>1981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" customFormat="1" ht="76.349999999999994" customHeight="1" x14ac:dyDescent="0.2">
      <c r="B564" s="121"/>
      <c r="C564" s="151" t="s">
        <v>447</v>
      </c>
      <c r="D564" s="151" t="s">
        <v>164</v>
      </c>
      <c r="E564" s="152" t="s">
        <v>1991</v>
      </c>
      <c r="F564" s="153" t="s">
        <v>1992</v>
      </c>
      <c r="G564" s="154" t="s">
        <v>340</v>
      </c>
      <c r="H564" s="155">
        <v>12</v>
      </c>
      <c r="I564" s="156"/>
      <c r="J564" s="157">
        <f>ROUND(I564*H564,2)</f>
        <v>0</v>
      </c>
      <c r="K564" s="158"/>
      <c r="L564" s="32"/>
      <c r="M564" s="159" t="s">
        <v>1</v>
      </c>
      <c r="N564" s="120" t="s">
        <v>38</v>
      </c>
      <c r="P564" s="160">
        <f>O564*H564</f>
        <v>0</v>
      </c>
      <c r="Q564" s="160">
        <v>1.0000000000000001E-5</v>
      </c>
      <c r="R564" s="160">
        <f>Q564*H564</f>
        <v>1.2000000000000002E-4</v>
      </c>
      <c r="S564" s="160">
        <v>0</v>
      </c>
      <c r="T564" s="161">
        <f>S564*H564</f>
        <v>0</v>
      </c>
      <c r="W564" s="264"/>
      <c r="AR564" s="162" t="s">
        <v>302</v>
      </c>
      <c r="AT564" s="162" t="s">
        <v>164</v>
      </c>
      <c r="AU564" s="162" t="s">
        <v>81</v>
      </c>
      <c r="AY564" s="17" t="s">
        <v>162</v>
      </c>
      <c r="BE564" s="163">
        <f>IF(N564="základná",J564,0)</f>
        <v>0</v>
      </c>
      <c r="BF564" s="163">
        <f>IF(N564="znížená",J564,0)</f>
        <v>0</v>
      </c>
      <c r="BG564" s="163">
        <f>IF(N564="zákl. prenesená",J564,0)</f>
        <v>0</v>
      </c>
      <c r="BH564" s="163">
        <f>IF(N564="zníž. prenesená",J564,0)</f>
        <v>0</v>
      </c>
      <c r="BI564" s="163">
        <f>IF(N564="nulová",J564,0)</f>
        <v>0</v>
      </c>
      <c r="BJ564" s="17" t="s">
        <v>81</v>
      </c>
      <c r="BK564" s="163">
        <f>ROUND(I564*H564,2)</f>
        <v>0</v>
      </c>
      <c r="BL564" s="17" t="s">
        <v>302</v>
      </c>
      <c r="BM564" s="162" t="s">
        <v>1993</v>
      </c>
    </row>
    <row r="565" spans="2:65" s="13" customFormat="1" x14ac:dyDescent="0.2">
      <c r="B565" s="171"/>
      <c r="D565" s="165" t="s">
        <v>169</v>
      </c>
      <c r="E565" s="172" t="s">
        <v>1</v>
      </c>
      <c r="F565" s="173" t="s">
        <v>262</v>
      </c>
      <c r="H565" s="174">
        <v>12</v>
      </c>
      <c r="I565" s="175"/>
      <c r="L565" s="171"/>
      <c r="M565" s="176"/>
      <c r="T565" s="177"/>
      <c r="W565" s="240"/>
      <c r="AT565" s="172" t="s">
        <v>169</v>
      </c>
      <c r="AU565" s="172" t="s">
        <v>81</v>
      </c>
      <c r="AV565" s="13" t="s">
        <v>81</v>
      </c>
      <c r="AW565" s="13" t="s">
        <v>29</v>
      </c>
      <c r="AX565" s="13" t="s">
        <v>77</v>
      </c>
      <c r="AY565" s="172" t="s">
        <v>162</v>
      </c>
    </row>
    <row r="566" spans="2:65" s="12" customFormat="1" ht="22.5" x14ac:dyDescent="0.2">
      <c r="B566" s="164"/>
      <c r="D566" s="165" t="s">
        <v>169</v>
      </c>
      <c r="E566" s="166" t="s">
        <v>1</v>
      </c>
      <c r="F566" s="167" t="s">
        <v>1981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" customFormat="1" ht="24.2" customHeight="1" x14ac:dyDescent="0.2">
      <c r="B567" s="121"/>
      <c r="C567" s="151" t="s">
        <v>451</v>
      </c>
      <c r="D567" s="151" t="s">
        <v>164</v>
      </c>
      <c r="E567" s="152" t="s">
        <v>1455</v>
      </c>
      <c r="F567" s="153" t="s">
        <v>1456</v>
      </c>
      <c r="G567" s="154" t="s">
        <v>464</v>
      </c>
      <c r="H567" s="203"/>
      <c r="I567" s="156"/>
      <c r="J567" s="157">
        <f>ROUND(I567*H567,2)</f>
        <v>0</v>
      </c>
      <c r="K567" s="158"/>
      <c r="L567" s="32"/>
      <c r="M567" s="159" t="s">
        <v>1</v>
      </c>
      <c r="N567" s="120" t="s">
        <v>38</v>
      </c>
      <c r="P567" s="160">
        <f>O567*H567</f>
        <v>0</v>
      </c>
      <c r="Q567" s="160">
        <v>0</v>
      </c>
      <c r="R567" s="160">
        <f>Q567*H567</f>
        <v>0</v>
      </c>
      <c r="S567" s="160">
        <v>0</v>
      </c>
      <c r="T567" s="161">
        <f>S567*H567</f>
        <v>0</v>
      </c>
      <c r="W567" s="251"/>
      <c r="AR567" s="162" t="s">
        <v>302</v>
      </c>
      <c r="AT567" s="162" t="s">
        <v>164</v>
      </c>
      <c r="AU567" s="162" t="s">
        <v>81</v>
      </c>
      <c r="AY567" s="17" t="s">
        <v>162</v>
      </c>
      <c r="BE567" s="163">
        <f>IF(N567="základná",J567,0)</f>
        <v>0</v>
      </c>
      <c r="BF567" s="163">
        <f>IF(N567="znížená",J567,0)</f>
        <v>0</v>
      </c>
      <c r="BG567" s="163">
        <f>IF(N567="zákl. prenesená",J567,0)</f>
        <v>0</v>
      </c>
      <c r="BH567" s="163">
        <f>IF(N567="zníž. prenesená",J567,0)</f>
        <v>0</v>
      </c>
      <c r="BI567" s="163">
        <f>IF(N567="nulová",J567,0)</f>
        <v>0</v>
      </c>
      <c r="BJ567" s="17" t="s">
        <v>81</v>
      </c>
      <c r="BK567" s="163">
        <f>ROUND(I567*H567,2)</f>
        <v>0</v>
      </c>
      <c r="BL567" s="17" t="s">
        <v>302</v>
      </c>
      <c r="BM567" s="162" t="s">
        <v>1994</v>
      </c>
    </row>
    <row r="568" spans="2:65" s="1" customFormat="1" ht="24.2" customHeight="1" x14ac:dyDescent="0.2">
      <c r="B568" s="121"/>
      <c r="C568" s="151" t="s">
        <v>456</v>
      </c>
      <c r="D568" s="151" t="s">
        <v>164</v>
      </c>
      <c r="E568" s="152" t="s">
        <v>617</v>
      </c>
      <c r="F568" s="153" t="s">
        <v>618</v>
      </c>
      <c r="G568" s="154" t="s">
        <v>464</v>
      </c>
      <c r="H568" s="203"/>
      <c r="I568" s="156"/>
      <c r="J568" s="157">
        <f>ROUND(I568*H568,2)</f>
        <v>0</v>
      </c>
      <c r="K568" s="158"/>
      <c r="L568" s="32"/>
      <c r="M568" s="159" t="s">
        <v>1</v>
      </c>
      <c r="N568" s="120" t="s">
        <v>38</v>
      </c>
      <c r="P568" s="160">
        <f>O568*H568</f>
        <v>0</v>
      </c>
      <c r="Q568" s="160">
        <v>0</v>
      </c>
      <c r="R568" s="160">
        <f>Q568*H568</f>
        <v>0</v>
      </c>
      <c r="S568" s="160">
        <v>0</v>
      </c>
      <c r="T568" s="161">
        <f>S568*H568</f>
        <v>0</v>
      </c>
      <c r="W568" s="245"/>
      <c r="AR568" s="162" t="s">
        <v>302</v>
      </c>
      <c r="AT568" s="162" t="s">
        <v>164</v>
      </c>
      <c r="AU568" s="162" t="s">
        <v>81</v>
      </c>
      <c r="AY568" s="17" t="s">
        <v>162</v>
      </c>
      <c r="BE568" s="163">
        <f>IF(N568="základná",J568,0)</f>
        <v>0</v>
      </c>
      <c r="BF568" s="163">
        <f>IF(N568="znížená",J568,0)</f>
        <v>0</v>
      </c>
      <c r="BG568" s="163">
        <f>IF(N568="zákl. prenesená",J568,0)</f>
        <v>0</v>
      </c>
      <c r="BH568" s="163">
        <f>IF(N568="zníž. prenesená",J568,0)</f>
        <v>0</v>
      </c>
      <c r="BI568" s="163">
        <f>IF(N568="nulová",J568,0)</f>
        <v>0</v>
      </c>
      <c r="BJ568" s="17" t="s">
        <v>81</v>
      </c>
      <c r="BK568" s="163">
        <f>ROUND(I568*H568,2)</f>
        <v>0</v>
      </c>
      <c r="BL568" s="17" t="s">
        <v>302</v>
      </c>
      <c r="BM568" s="162" t="s">
        <v>1995</v>
      </c>
    </row>
    <row r="569" spans="2:65" s="11" customFormat="1" ht="22.9" customHeight="1" x14ac:dyDescent="0.2">
      <c r="B569" s="139"/>
      <c r="D569" s="140" t="s">
        <v>71</v>
      </c>
      <c r="E569" s="149" t="s">
        <v>620</v>
      </c>
      <c r="F569" s="149" t="s">
        <v>621</v>
      </c>
      <c r="I569" s="142"/>
      <c r="J569" s="150">
        <f>BK569</f>
        <v>0</v>
      </c>
      <c r="L569" s="139"/>
      <c r="M569" s="144"/>
      <c r="P569" s="145">
        <f>SUM(P570:P613)</f>
        <v>0</v>
      </c>
      <c r="R569" s="145">
        <f>SUM(R570:R613)</f>
        <v>0.12647979999999998</v>
      </c>
      <c r="T569" s="146">
        <f>SUM(T570:T613)</f>
        <v>0</v>
      </c>
      <c r="W569" s="238"/>
      <c r="AR569" s="140" t="s">
        <v>81</v>
      </c>
      <c r="AT569" s="147" t="s">
        <v>71</v>
      </c>
      <c r="AU569" s="147" t="s">
        <v>77</v>
      </c>
      <c r="AY569" s="140" t="s">
        <v>162</v>
      </c>
      <c r="BK569" s="148">
        <f>SUM(BK570:BK613)</f>
        <v>0</v>
      </c>
    </row>
    <row r="570" spans="2:65" s="1" customFormat="1" ht="24.2" customHeight="1" x14ac:dyDescent="0.2">
      <c r="B570" s="121"/>
      <c r="C570" s="151" t="s">
        <v>461</v>
      </c>
      <c r="D570" s="151" t="s">
        <v>164</v>
      </c>
      <c r="E570" s="152" t="s">
        <v>623</v>
      </c>
      <c r="F570" s="153" t="s">
        <v>624</v>
      </c>
      <c r="G570" s="154" t="s">
        <v>167</v>
      </c>
      <c r="H570" s="155">
        <v>145.679</v>
      </c>
      <c r="I570" s="156"/>
      <c r="J570" s="157">
        <f>ROUND(I570*H570,2)</f>
        <v>0</v>
      </c>
      <c r="K570" s="158"/>
      <c r="L570" s="32"/>
      <c r="M570" s="159" t="s">
        <v>1</v>
      </c>
      <c r="N570" s="120" t="s">
        <v>38</v>
      </c>
      <c r="P570" s="160">
        <f>O570*H570</f>
        <v>0</v>
      </c>
      <c r="Q570" s="160">
        <v>1E-4</v>
      </c>
      <c r="R570" s="160">
        <f>Q570*H570</f>
        <v>1.4567900000000002E-2</v>
      </c>
      <c r="S570" s="160">
        <v>0</v>
      </c>
      <c r="T570" s="161">
        <f>S570*H570</f>
        <v>0</v>
      </c>
      <c r="W570" s="245"/>
      <c r="AR570" s="162" t="s">
        <v>302</v>
      </c>
      <c r="AT570" s="162" t="s">
        <v>164</v>
      </c>
      <c r="AU570" s="162" t="s">
        <v>81</v>
      </c>
      <c r="AY570" s="17" t="s">
        <v>162</v>
      </c>
      <c r="BE570" s="163">
        <f>IF(N570="základná",J570,0)</f>
        <v>0</v>
      </c>
      <c r="BF570" s="163">
        <f>IF(N570="znížená",J570,0)</f>
        <v>0</v>
      </c>
      <c r="BG570" s="163">
        <f>IF(N570="zákl. prenesená",J570,0)</f>
        <v>0</v>
      </c>
      <c r="BH570" s="163">
        <f>IF(N570="zníž. prenesená",J570,0)</f>
        <v>0</v>
      </c>
      <c r="BI570" s="163">
        <f>IF(N570="nulová",J570,0)</f>
        <v>0</v>
      </c>
      <c r="BJ570" s="17" t="s">
        <v>81</v>
      </c>
      <c r="BK570" s="163">
        <f>ROUND(I570*H570,2)</f>
        <v>0</v>
      </c>
      <c r="BL570" s="17" t="s">
        <v>302</v>
      </c>
      <c r="BM570" s="162" t="s">
        <v>1996</v>
      </c>
    </row>
    <row r="571" spans="2:65" s="1" customFormat="1" ht="24.2" customHeight="1" x14ac:dyDescent="0.2">
      <c r="B571" s="121"/>
      <c r="C571" s="151" t="s">
        <v>466</v>
      </c>
      <c r="D571" s="151" t="s">
        <v>164</v>
      </c>
      <c r="E571" s="152" t="s">
        <v>627</v>
      </c>
      <c r="F571" s="153" t="s">
        <v>628</v>
      </c>
      <c r="G571" s="154" t="s">
        <v>167</v>
      </c>
      <c r="H571" s="155">
        <v>648.96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1.4999999999999996E-4</v>
      </c>
      <c r="R571" s="160">
        <f>Q571*H571</f>
        <v>9.7343999999999986E-2</v>
      </c>
      <c r="S571" s="160">
        <v>0</v>
      </c>
      <c r="T571" s="161">
        <f>S571*H571</f>
        <v>0</v>
      </c>
      <c r="W571" s="245"/>
      <c r="AR571" s="162" t="s">
        <v>674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674</v>
      </c>
      <c r="BM571" s="162" t="s">
        <v>1997</v>
      </c>
    </row>
    <row r="572" spans="2:65" s="12" customFormat="1" x14ac:dyDescent="0.2">
      <c r="B572" s="164"/>
      <c r="D572" s="165" t="s">
        <v>169</v>
      </c>
      <c r="E572" s="166" t="s">
        <v>1</v>
      </c>
      <c r="F572" s="167" t="s">
        <v>630</v>
      </c>
      <c r="H572" s="166" t="s">
        <v>1</v>
      </c>
      <c r="I572" s="168"/>
      <c r="L572" s="164"/>
      <c r="M572" s="169"/>
      <c r="T572" s="170"/>
      <c r="W572" s="239"/>
      <c r="AT572" s="166" t="s">
        <v>169</v>
      </c>
      <c r="AU572" s="166" t="s">
        <v>81</v>
      </c>
      <c r="AV572" s="12" t="s">
        <v>77</v>
      </c>
      <c r="AW572" s="12" t="s">
        <v>29</v>
      </c>
      <c r="AX572" s="12" t="s">
        <v>72</v>
      </c>
      <c r="AY572" s="166" t="s">
        <v>162</v>
      </c>
    </row>
    <row r="573" spans="2:65" s="12" customFormat="1" x14ac:dyDescent="0.2">
      <c r="B573" s="164"/>
      <c r="D573" s="165" t="s">
        <v>169</v>
      </c>
      <c r="E573" s="166" t="s">
        <v>1</v>
      </c>
      <c r="F573" s="167" t="s">
        <v>1810</v>
      </c>
      <c r="H573" s="166" t="s">
        <v>1</v>
      </c>
      <c r="I573" s="168"/>
      <c r="L573" s="164"/>
      <c r="M573" s="169"/>
      <c r="T573" s="170"/>
      <c r="W573" s="239"/>
      <c r="AT573" s="166" t="s">
        <v>169</v>
      </c>
      <c r="AU573" s="166" t="s">
        <v>81</v>
      </c>
      <c r="AV573" s="12" t="s">
        <v>77</v>
      </c>
      <c r="AW573" s="12" t="s">
        <v>29</v>
      </c>
      <c r="AX573" s="12" t="s">
        <v>72</v>
      </c>
      <c r="AY573" s="166" t="s">
        <v>162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1998</v>
      </c>
      <c r="H574" s="174">
        <v>367.2</v>
      </c>
      <c r="I574" s="175"/>
      <c r="L574" s="171"/>
      <c r="M574" s="176"/>
      <c r="T574" s="177"/>
      <c r="W574" s="240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72</v>
      </c>
      <c r="AY574" s="172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1812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3" customFormat="1" x14ac:dyDescent="0.2">
      <c r="B576" s="171"/>
      <c r="D576" s="165" t="s">
        <v>169</v>
      </c>
      <c r="E576" s="172" t="s">
        <v>1</v>
      </c>
      <c r="F576" s="173" t="s">
        <v>1532</v>
      </c>
      <c r="H576" s="174">
        <v>7.2</v>
      </c>
      <c r="I576" s="175"/>
      <c r="L576" s="171"/>
      <c r="M576" s="176"/>
      <c r="T576" s="177"/>
      <c r="W576" s="240"/>
      <c r="AT576" s="172" t="s">
        <v>169</v>
      </c>
      <c r="AU576" s="172" t="s">
        <v>81</v>
      </c>
      <c r="AV576" s="13" t="s">
        <v>81</v>
      </c>
      <c r="AW576" s="13" t="s">
        <v>29</v>
      </c>
      <c r="AX576" s="13" t="s">
        <v>72</v>
      </c>
      <c r="AY576" s="172" t="s">
        <v>162</v>
      </c>
    </row>
    <row r="577" spans="2:65" s="12" customFormat="1" x14ac:dyDescent="0.2">
      <c r="B577" s="164"/>
      <c r="D577" s="165" t="s">
        <v>169</v>
      </c>
      <c r="E577" s="166" t="s">
        <v>1</v>
      </c>
      <c r="F577" s="167" t="s">
        <v>1814</v>
      </c>
      <c r="H577" s="166" t="s">
        <v>1</v>
      </c>
      <c r="I577" s="168"/>
      <c r="L577" s="164"/>
      <c r="M577" s="169"/>
      <c r="T577" s="170"/>
      <c r="W577" s="239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1519</v>
      </c>
      <c r="H578" s="174">
        <v>72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72</v>
      </c>
      <c r="AY578" s="172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1815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3" customFormat="1" x14ac:dyDescent="0.2">
      <c r="B580" s="171"/>
      <c r="D580" s="165" t="s">
        <v>169</v>
      </c>
      <c r="E580" s="172" t="s">
        <v>1</v>
      </c>
      <c r="F580" s="173" t="s">
        <v>1999</v>
      </c>
      <c r="H580" s="174">
        <v>57.6</v>
      </c>
      <c r="I580" s="175"/>
      <c r="L580" s="171"/>
      <c r="M580" s="176"/>
      <c r="T580" s="177"/>
      <c r="W580" s="240"/>
      <c r="AT580" s="172" t="s">
        <v>169</v>
      </c>
      <c r="AU580" s="172" t="s">
        <v>81</v>
      </c>
      <c r="AV580" s="13" t="s">
        <v>81</v>
      </c>
      <c r="AW580" s="13" t="s">
        <v>29</v>
      </c>
      <c r="AX580" s="13" t="s">
        <v>72</v>
      </c>
      <c r="AY580" s="172" t="s">
        <v>162</v>
      </c>
    </row>
    <row r="581" spans="2:65" s="12" customFormat="1" x14ac:dyDescent="0.2">
      <c r="B581" s="164"/>
      <c r="D581" s="165" t="s">
        <v>169</v>
      </c>
      <c r="E581" s="166" t="s">
        <v>1</v>
      </c>
      <c r="F581" s="167" t="s">
        <v>1817</v>
      </c>
      <c r="H581" s="166" t="s">
        <v>1</v>
      </c>
      <c r="I581" s="168"/>
      <c r="L581" s="164"/>
      <c r="M581" s="169"/>
      <c r="T581" s="170"/>
      <c r="W581" s="239"/>
      <c r="AT581" s="166" t="s">
        <v>169</v>
      </c>
      <c r="AU581" s="166" t="s">
        <v>81</v>
      </c>
      <c r="AV581" s="12" t="s">
        <v>77</v>
      </c>
      <c r="AW581" s="12" t="s">
        <v>29</v>
      </c>
      <c r="AX581" s="12" t="s">
        <v>72</v>
      </c>
      <c r="AY581" s="166" t="s">
        <v>162</v>
      </c>
    </row>
    <row r="582" spans="2:65" s="13" customFormat="1" x14ac:dyDescent="0.2">
      <c r="B582" s="171"/>
      <c r="D582" s="165" t="s">
        <v>169</v>
      </c>
      <c r="E582" s="172" t="s">
        <v>1</v>
      </c>
      <c r="F582" s="173" t="s">
        <v>1525</v>
      </c>
      <c r="H582" s="174">
        <v>10.8</v>
      </c>
      <c r="I582" s="175"/>
      <c r="L582" s="171"/>
      <c r="M582" s="176"/>
      <c r="T582" s="177"/>
      <c r="W582" s="240"/>
      <c r="AT582" s="172" t="s">
        <v>169</v>
      </c>
      <c r="AU582" s="172" t="s">
        <v>81</v>
      </c>
      <c r="AV582" s="13" t="s">
        <v>81</v>
      </c>
      <c r="AW582" s="13" t="s">
        <v>29</v>
      </c>
      <c r="AX582" s="13" t="s">
        <v>72</v>
      </c>
      <c r="AY582" s="172" t="s">
        <v>162</v>
      </c>
    </row>
    <row r="583" spans="2:65" s="12" customFormat="1" x14ac:dyDescent="0.2">
      <c r="B583" s="164"/>
      <c r="D583" s="165" t="s">
        <v>169</v>
      </c>
      <c r="E583" s="166" t="s">
        <v>1</v>
      </c>
      <c r="F583" s="167" t="s">
        <v>1819</v>
      </c>
      <c r="H583" s="166" t="s">
        <v>1</v>
      </c>
      <c r="I583" s="168"/>
      <c r="L583" s="164"/>
      <c r="M583" s="169"/>
      <c r="T583" s="170"/>
      <c r="W583" s="239"/>
      <c r="AT583" s="166" t="s">
        <v>169</v>
      </c>
      <c r="AU583" s="166" t="s">
        <v>81</v>
      </c>
      <c r="AV583" s="12" t="s">
        <v>77</v>
      </c>
      <c r="AW583" s="12" t="s">
        <v>29</v>
      </c>
      <c r="AX583" s="12" t="s">
        <v>72</v>
      </c>
      <c r="AY583" s="166" t="s">
        <v>162</v>
      </c>
    </row>
    <row r="584" spans="2:65" s="13" customFormat="1" x14ac:dyDescent="0.2">
      <c r="B584" s="171"/>
      <c r="D584" s="165" t="s">
        <v>169</v>
      </c>
      <c r="E584" s="172" t="s">
        <v>1</v>
      </c>
      <c r="F584" s="173" t="s">
        <v>1525</v>
      </c>
      <c r="H584" s="174">
        <v>10.8</v>
      </c>
      <c r="I584" s="175"/>
      <c r="L584" s="171"/>
      <c r="M584" s="176"/>
      <c r="T584" s="177"/>
      <c r="W584" s="240"/>
      <c r="AT584" s="172" t="s">
        <v>169</v>
      </c>
      <c r="AU584" s="172" t="s">
        <v>81</v>
      </c>
      <c r="AV584" s="13" t="s">
        <v>81</v>
      </c>
      <c r="AW584" s="13" t="s">
        <v>29</v>
      </c>
      <c r="AX584" s="13" t="s">
        <v>72</v>
      </c>
      <c r="AY584" s="172" t="s">
        <v>162</v>
      </c>
    </row>
    <row r="585" spans="2:65" s="12" customFormat="1" x14ac:dyDescent="0.2">
      <c r="B585" s="164"/>
      <c r="D585" s="165" t="s">
        <v>169</v>
      </c>
      <c r="E585" s="166" t="s">
        <v>1</v>
      </c>
      <c r="F585" s="167" t="s">
        <v>1820</v>
      </c>
      <c r="H585" s="166" t="s">
        <v>1</v>
      </c>
      <c r="I585" s="168"/>
      <c r="L585" s="164"/>
      <c r="M585" s="169"/>
      <c r="T585" s="170"/>
      <c r="W585" s="239"/>
      <c r="AT585" s="166" t="s">
        <v>169</v>
      </c>
      <c r="AU585" s="166" t="s">
        <v>81</v>
      </c>
      <c r="AV585" s="12" t="s">
        <v>77</v>
      </c>
      <c r="AW585" s="12" t="s">
        <v>29</v>
      </c>
      <c r="AX585" s="12" t="s">
        <v>72</v>
      </c>
      <c r="AY585" s="166" t="s">
        <v>162</v>
      </c>
    </row>
    <row r="586" spans="2:65" s="13" customFormat="1" x14ac:dyDescent="0.2">
      <c r="B586" s="171"/>
      <c r="D586" s="165" t="s">
        <v>169</v>
      </c>
      <c r="E586" s="172" t="s">
        <v>1</v>
      </c>
      <c r="F586" s="173" t="s">
        <v>2000</v>
      </c>
      <c r="H586" s="174">
        <v>25.44</v>
      </c>
      <c r="I586" s="175"/>
      <c r="L586" s="171"/>
      <c r="M586" s="176"/>
      <c r="T586" s="177"/>
      <c r="W586" s="240"/>
      <c r="AT586" s="172" t="s">
        <v>169</v>
      </c>
      <c r="AU586" s="172" t="s">
        <v>81</v>
      </c>
      <c r="AV586" s="13" t="s">
        <v>81</v>
      </c>
      <c r="AW586" s="13" t="s">
        <v>29</v>
      </c>
      <c r="AX586" s="13" t="s">
        <v>72</v>
      </c>
      <c r="AY586" s="172" t="s">
        <v>162</v>
      </c>
    </row>
    <row r="587" spans="2:65" s="12" customFormat="1" x14ac:dyDescent="0.2">
      <c r="B587" s="164"/>
      <c r="D587" s="165" t="s">
        <v>169</v>
      </c>
      <c r="E587" s="166" t="s">
        <v>1</v>
      </c>
      <c r="F587" s="167" t="s">
        <v>1822</v>
      </c>
      <c r="H587" s="166" t="s">
        <v>1</v>
      </c>
      <c r="I587" s="168"/>
      <c r="L587" s="164"/>
      <c r="M587" s="169"/>
      <c r="T587" s="170"/>
      <c r="W587" s="239"/>
      <c r="AT587" s="166" t="s">
        <v>169</v>
      </c>
      <c r="AU587" s="166" t="s">
        <v>81</v>
      </c>
      <c r="AV587" s="12" t="s">
        <v>77</v>
      </c>
      <c r="AW587" s="12" t="s">
        <v>29</v>
      </c>
      <c r="AX587" s="12" t="s">
        <v>72</v>
      </c>
      <c r="AY587" s="166" t="s">
        <v>162</v>
      </c>
    </row>
    <row r="588" spans="2:65" s="13" customFormat="1" x14ac:dyDescent="0.2">
      <c r="B588" s="171"/>
      <c r="D588" s="165" t="s">
        <v>169</v>
      </c>
      <c r="E588" s="172" t="s">
        <v>1</v>
      </c>
      <c r="F588" s="173" t="s">
        <v>2001</v>
      </c>
      <c r="H588" s="174">
        <v>76.319999999999979</v>
      </c>
      <c r="I588" s="175"/>
      <c r="L588" s="171"/>
      <c r="M588" s="176"/>
      <c r="T588" s="177"/>
      <c r="W588" s="240"/>
      <c r="AT588" s="172" t="s">
        <v>169</v>
      </c>
      <c r="AU588" s="172" t="s">
        <v>81</v>
      </c>
      <c r="AV588" s="13" t="s">
        <v>81</v>
      </c>
      <c r="AW588" s="13" t="s">
        <v>29</v>
      </c>
      <c r="AX588" s="13" t="s">
        <v>72</v>
      </c>
      <c r="AY588" s="172" t="s">
        <v>162</v>
      </c>
    </row>
    <row r="589" spans="2:65" s="12" customFormat="1" x14ac:dyDescent="0.2">
      <c r="B589" s="164"/>
      <c r="D589" s="165" t="s">
        <v>169</v>
      </c>
      <c r="E589" s="166" t="s">
        <v>1</v>
      </c>
      <c r="F589" s="167" t="s">
        <v>1824</v>
      </c>
      <c r="H589" s="166" t="s">
        <v>1</v>
      </c>
      <c r="I589" s="168"/>
      <c r="L589" s="164"/>
      <c r="M589" s="169"/>
      <c r="T589" s="170"/>
      <c r="W589" s="239"/>
      <c r="AT589" s="166" t="s">
        <v>169</v>
      </c>
      <c r="AU589" s="166" t="s">
        <v>81</v>
      </c>
      <c r="AV589" s="12" t="s">
        <v>77</v>
      </c>
      <c r="AW589" s="12" t="s">
        <v>29</v>
      </c>
      <c r="AX589" s="12" t="s">
        <v>72</v>
      </c>
      <c r="AY589" s="166" t="s">
        <v>162</v>
      </c>
    </row>
    <row r="590" spans="2:65" s="13" customFormat="1" x14ac:dyDescent="0.2">
      <c r="B590" s="171"/>
      <c r="D590" s="165" t="s">
        <v>169</v>
      </c>
      <c r="E590" s="172" t="s">
        <v>1</v>
      </c>
      <c r="F590" s="173" t="s">
        <v>1524</v>
      </c>
      <c r="H590" s="174">
        <v>21.6</v>
      </c>
      <c r="I590" s="175"/>
      <c r="L590" s="171"/>
      <c r="M590" s="176"/>
      <c r="T590" s="177"/>
      <c r="W590" s="240"/>
      <c r="AT590" s="172" t="s">
        <v>169</v>
      </c>
      <c r="AU590" s="172" t="s">
        <v>81</v>
      </c>
      <c r="AV590" s="13" t="s">
        <v>81</v>
      </c>
      <c r="AW590" s="13" t="s">
        <v>29</v>
      </c>
      <c r="AX590" s="13" t="s">
        <v>72</v>
      </c>
      <c r="AY590" s="172" t="s">
        <v>162</v>
      </c>
    </row>
    <row r="591" spans="2:65" s="14" customFormat="1" x14ac:dyDescent="0.2">
      <c r="B591" s="178"/>
      <c r="D591" s="165" t="s">
        <v>169</v>
      </c>
      <c r="E591" s="179" t="s">
        <v>1</v>
      </c>
      <c r="F591" s="180" t="s">
        <v>174</v>
      </c>
      <c r="H591" s="181">
        <v>648.96</v>
      </c>
      <c r="I591" s="182"/>
      <c r="L591" s="178"/>
      <c r="M591" s="183"/>
      <c r="T591" s="184"/>
      <c r="W591" s="242"/>
      <c r="AT591" s="179" t="s">
        <v>169</v>
      </c>
      <c r="AU591" s="179" t="s">
        <v>81</v>
      </c>
      <c r="AV591" s="14" t="s">
        <v>87</v>
      </c>
      <c r="AW591" s="14" t="s">
        <v>29</v>
      </c>
      <c r="AX591" s="14" t="s">
        <v>77</v>
      </c>
      <c r="AY591" s="179" t="s">
        <v>162</v>
      </c>
    </row>
    <row r="592" spans="2:65" s="1" customFormat="1" ht="24.2" customHeight="1" x14ac:dyDescent="0.2">
      <c r="B592" s="121"/>
      <c r="C592" s="151" t="s">
        <v>472</v>
      </c>
      <c r="D592" s="151" t="s">
        <v>164</v>
      </c>
      <c r="E592" s="152" t="s">
        <v>634</v>
      </c>
      <c r="F592" s="153" t="s">
        <v>635</v>
      </c>
      <c r="G592" s="154" t="s">
        <v>167</v>
      </c>
      <c r="H592" s="155">
        <v>145.679</v>
      </c>
      <c r="I592" s="156"/>
      <c r="J592" s="157">
        <f>ROUND(I592*H592,2)</f>
        <v>0</v>
      </c>
      <c r="K592" s="158"/>
      <c r="L592" s="32"/>
      <c r="M592" s="159" t="s">
        <v>1</v>
      </c>
      <c r="N592" s="120" t="s">
        <v>38</v>
      </c>
      <c r="P592" s="160">
        <f>O592*H592</f>
        <v>0</v>
      </c>
      <c r="Q592" s="160">
        <v>1E-4</v>
      </c>
      <c r="R592" s="160">
        <f>Q592*H592</f>
        <v>1.4567900000000002E-2</v>
      </c>
      <c r="S592" s="160">
        <v>0</v>
      </c>
      <c r="T592" s="161">
        <f>S592*H592</f>
        <v>0</v>
      </c>
      <c r="W592" s="266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>IF(N592="základná",J592,0)</f>
        <v>0</v>
      </c>
      <c r="BF592" s="163">
        <f>IF(N592="znížená",J592,0)</f>
        <v>0</v>
      </c>
      <c r="BG592" s="163">
        <f>IF(N592="zákl. prenesená",J592,0)</f>
        <v>0</v>
      </c>
      <c r="BH592" s="163">
        <f>IF(N592="zníž. prenesená",J592,0)</f>
        <v>0</v>
      </c>
      <c r="BI592" s="163">
        <f>IF(N592="nulová",J592,0)</f>
        <v>0</v>
      </c>
      <c r="BJ592" s="17" t="s">
        <v>81</v>
      </c>
      <c r="BK592" s="163">
        <f>ROUND(I592*H592,2)</f>
        <v>0</v>
      </c>
      <c r="BL592" s="17" t="s">
        <v>302</v>
      </c>
      <c r="BM592" s="162" t="s">
        <v>2002</v>
      </c>
    </row>
    <row r="593" spans="2:51" s="12" customFormat="1" x14ac:dyDescent="0.2">
      <c r="B593" s="164"/>
      <c r="D593" s="165" t="s">
        <v>169</v>
      </c>
      <c r="E593" s="166" t="s">
        <v>1</v>
      </c>
      <c r="F593" s="167" t="s">
        <v>637</v>
      </c>
      <c r="H593" s="166" t="s">
        <v>1</v>
      </c>
      <c r="I593" s="168"/>
      <c r="L593" s="164"/>
      <c r="M593" s="169"/>
      <c r="T593" s="170"/>
      <c r="W593" s="252"/>
      <c r="AT593" s="166" t="s">
        <v>169</v>
      </c>
      <c r="AU593" s="166" t="s">
        <v>81</v>
      </c>
      <c r="AV593" s="12" t="s">
        <v>77</v>
      </c>
      <c r="AW593" s="12" t="s">
        <v>29</v>
      </c>
      <c r="AX593" s="12" t="s">
        <v>72</v>
      </c>
      <c r="AY593" s="166" t="s">
        <v>162</v>
      </c>
    </row>
    <row r="594" spans="2:51" s="12" customFormat="1" x14ac:dyDescent="0.2">
      <c r="B594" s="164"/>
      <c r="D594" s="165" t="s">
        <v>169</v>
      </c>
      <c r="E594" s="166" t="s">
        <v>1</v>
      </c>
      <c r="F594" s="167" t="s">
        <v>1810</v>
      </c>
      <c r="H594" s="166" t="s">
        <v>1</v>
      </c>
      <c r="I594" s="168"/>
      <c r="L594" s="164"/>
      <c r="M594" s="169"/>
      <c r="T594" s="170"/>
      <c r="W594" s="239"/>
      <c r="AT594" s="166" t="s">
        <v>169</v>
      </c>
      <c r="AU594" s="166" t="s">
        <v>81</v>
      </c>
      <c r="AV594" s="12" t="s">
        <v>77</v>
      </c>
      <c r="AW594" s="12" t="s">
        <v>29</v>
      </c>
      <c r="AX594" s="12" t="s">
        <v>72</v>
      </c>
      <c r="AY594" s="166" t="s">
        <v>162</v>
      </c>
    </row>
    <row r="595" spans="2:51" s="13" customFormat="1" x14ac:dyDescent="0.2">
      <c r="B595" s="171"/>
      <c r="D595" s="165" t="s">
        <v>169</v>
      </c>
      <c r="E595" s="172" t="s">
        <v>1</v>
      </c>
      <c r="F595" s="173" t="s">
        <v>1835</v>
      </c>
      <c r="H595" s="174">
        <v>85.68</v>
      </c>
      <c r="I595" s="175"/>
      <c r="L595" s="171"/>
      <c r="M595" s="176"/>
      <c r="T595" s="177"/>
      <c r="W595" s="240"/>
      <c r="AT595" s="172" t="s">
        <v>169</v>
      </c>
      <c r="AU595" s="172" t="s">
        <v>81</v>
      </c>
      <c r="AV595" s="13" t="s">
        <v>81</v>
      </c>
      <c r="AW595" s="13" t="s">
        <v>29</v>
      </c>
      <c r="AX595" s="13" t="s">
        <v>72</v>
      </c>
      <c r="AY595" s="172" t="s">
        <v>162</v>
      </c>
    </row>
    <row r="596" spans="2:51" s="12" customFormat="1" x14ac:dyDescent="0.2">
      <c r="B596" s="164"/>
      <c r="D596" s="165" t="s">
        <v>169</v>
      </c>
      <c r="E596" s="166" t="s">
        <v>1</v>
      </c>
      <c r="F596" s="167" t="s">
        <v>1812</v>
      </c>
      <c r="H596" s="166" t="s">
        <v>1</v>
      </c>
      <c r="I596" s="168"/>
      <c r="L596" s="164"/>
      <c r="M596" s="169"/>
      <c r="T596" s="170"/>
      <c r="W596" s="239"/>
      <c r="AT596" s="166" t="s">
        <v>169</v>
      </c>
      <c r="AU596" s="166" t="s">
        <v>81</v>
      </c>
      <c r="AV596" s="12" t="s">
        <v>77</v>
      </c>
      <c r="AW596" s="12" t="s">
        <v>29</v>
      </c>
      <c r="AX596" s="12" t="s">
        <v>72</v>
      </c>
      <c r="AY596" s="166" t="s">
        <v>162</v>
      </c>
    </row>
    <row r="597" spans="2:51" s="13" customFormat="1" x14ac:dyDescent="0.2">
      <c r="B597" s="171"/>
      <c r="D597" s="165" t="s">
        <v>169</v>
      </c>
      <c r="E597" s="172" t="s">
        <v>1</v>
      </c>
      <c r="F597" s="173" t="s">
        <v>1836</v>
      </c>
      <c r="H597" s="174">
        <v>2.58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51" s="12" customFormat="1" x14ac:dyDescent="0.2">
      <c r="B598" s="164"/>
      <c r="D598" s="165" t="s">
        <v>169</v>
      </c>
      <c r="E598" s="166" t="s">
        <v>1</v>
      </c>
      <c r="F598" s="167" t="s">
        <v>1814</v>
      </c>
      <c r="H598" s="166" t="s">
        <v>1</v>
      </c>
      <c r="I598" s="168"/>
      <c r="L598" s="164"/>
      <c r="M598" s="169"/>
      <c r="T598" s="170"/>
      <c r="W598" s="239"/>
      <c r="AT598" s="166" t="s">
        <v>169</v>
      </c>
      <c r="AU598" s="166" t="s">
        <v>81</v>
      </c>
      <c r="AV598" s="12" t="s">
        <v>77</v>
      </c>
      <c r="AW598" s="12" t="s">
        <v>29</v>
      </c>
      <c r="AX598" s="12" t="s">
        <v>72</v>
      </c>
      <c r="AY598" s="166" t="s">
        <v>162</v>
      </c>
    </row>
    <row r="599" spans="2:51" s="13" customFormat="1" x14ac:dyDescent="0.2">
      <c r="B599" s="171"/>
      <c r="D599" s="165" t="s">
        <v>169</v>
      </c>
      <c r="E599" s="172" t="s">
        <v>1</v>
      </c>
      <c r="F599" s="173" t="s">
        <v>1837</v>
      </c>
      <c r="H599" s="174">
        <v>12.6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72</v>
      </c>
      <c r="AY599" s="172" t="s">
        <v>162</v>
      </c>
    </row>
    <row r="600" spans="2:51" s="12" customFormat="1" x14ac:dyDescent="0.2">
      <c r="B600" s="164"/>
      <c r="D600" s="165" t="s">
        <v>169</v>
      </c>
      <c r="E600" s="166" t="s">
        <v>1</v>
      </c>
      <c r="F600" s="167" t="s">
        <v>1815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51" s="13" customFormat="1" x14ac:dyDescent="0.2">
      <c r="B601" s="171"/>
      <c r="D601" s="165" t="s">
        <v>169</v>
      </c>
      <c r="E601" s="172" t="s">
        <v>1</v>
      </c>
      <c r="F601" s="173" t="s">
        <v>1838</v>
      </c>
      <c r="H601" s="174">
        <v>12.728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51" s="12" customFormat="1" x14ac:dyDescent="0.2">
      <c r="B602" s="164"/>
      <c r="D602" s="165" t="s">
        <v>169</v>
      </c>
      <c r="E602" s="166" t="s">
        <v>1</v>
      </c>
      <c r="F602" s="167" t="s">
        <v>1817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51" s="13" customFormat="1" x14ac:dyDescent="0.2">
      <c r="B603" s="171"/>
      <c r="D603" s="165" t="s">
        <v>169</v>
      </c>
      <c r="E603" s="172" t="s">
        <v>1</v>
      </c>
      <c r="F603" s="173" t="s">
        <v>1839</v>
      </c>
      <c r="H603" s="174">
        <v>2.6659999999999999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51" s="12" customFormat="1" x14ac:dyDescent="0.2">
      <c r="B604" s="164"/>
      <c r="D604" s="165" t="s">
        <v>169</v>
      </c>
      <c r="E604" s="166" t="s">
        <v>1</v>
      </c>
      <c r="F604" s="167" t="s">
        <v>1819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51" s="13" customFormat="1" x14ac:dyDescent="0.2">
      <c r="B605" s="171"/>
      <c r="D605" s="165" t="s">
        <v>169</v>
      </c>
      <c r="E605" s="172" t="s">
        <v>1</v>
      </c>
      <c r="F605" s="173" t="s">
        <v>1005</v>
      </c>
      <c r="H605" s="174">
        <v>3.024</v>
      </c>
      <c r="I605" s="175"/>
      <c r="L605" s="171"/>
      <c r="M605" s="176"/>
      <c r="T605" s="177"/>
      <c r="W605" s="240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72</v>
      </c>
      <c r="AY605" s="172" t="s">
        <v>162</v>
      </c>
    </row>
    <row r="606" spans="2:51" s="12" customFormat="1" x14ac:dyDescent="0.2">
      <c r="B606" s="164"/>
      <c r="D606" s="165" t="s">
        <v>169</v>
      </c>
      <c r="E606" s="166" t="s">
        <v>1</v>
      </c>
      <c r="F606" s="167" t="s">
        <v>1820</v>
      </c>
      <c r="H606" s="166" t="s">
        <v>1</v>
      </c>
      <c r="I606" s="168"/>
      <c r="L606" s="164"/>
      <c r="M606" s="169"/>
      <c r="T606" s="170"/>
      <c r="W606" s="239"/>
      <c r="AT606" s="166" t="s">
        <v>169</v>
      </c>
      <c r="AU606" s="166" t="s">
        <v>81</v>
      </c>
      <c r="AV606" s="12" t="s">
        <v>77</v>
      </c>
      <c r="AW606" s="12" t="s">
        <v>29</v>
      </c>
      <c r="AX606" s="12" t="s">
        <v>72</v>
      </c>
      <c r="AY606" s="166" t="s">
        <v>162</v>
      </c>
    </row>
    <row r="607" spans="2:51" s="13" customFormat="1" x14ac:dyDescent="0.2">
      <c r="B607" s="171"/>
      <c r="D607" s="165" t="s">
        <v>169</v>
      </c>
      <c r="E607" s="172" t="s">
        <v>1</v>
      </c>
      <c r="F607" s="173" t="s">
        <v>1840</v>
      </c>
      <c r="H607" s="174">
        <v>5.5579999999999998</v>
      </c>
      <c r="I607" s="175"/>
      <c r="L607" s="171"/>
      <c r="M607" s="176"/>
      <c r="T607" s="177"/>
      <c r="W607" s="240"/>
      <c r="AT607" s="172" t="s">
        <v>169</v>
      </c>
      <c r="AU607" s="172" t="s">
        <v>81</v>
      </c>
      <c r="AV607" s="13" t="s">
        <v>81</v>
      </c>
      <c r="AW607" s="13" t="s">
        <v>29</v>
      </c>
      <c r="AX607" s="13" t="s">
        <v>72</v>
      </c>
      <c r="AY607" s="172" t="s">
        <v>162</v>
      </c>
    </row>
    <row r="608" spans="2:51" s="12" customFormat="1" x14ac:dyDescent="0.2">
      <c r="B608" s="164"/>
      <c r="D608" s="165" t="s">
        <v>169</v>
      </c>
      <c r="E608" s="166" t="s">
        <v>1</v>
      </c>
      <c r="F608" s="167" t="s">
        <v>1822</v>
      </c>
      <c r="H608" s="166" t="s">
        <v>1</v>
      </c>
      <c r="I608" s="168"/>
      <c r="L608" s="164"/>
      <c r="M608" s="169"/>
      <c r="T608" s="170"/>
      <c r="W608" s="239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51" s="13" customFormat="1" x14ac:dyDescent="0.2">
      <c r="B609" s="171"/>
      <c r="D609" s="165" t="s">
        <v>169</v>
      </c>
      <c r="E609" s="172" t="s">
        <v>1</v>
      </c>
      <c r="F609" s="173" t="s">
        <v>1841</v>
      </c>
      <c r="H609" s="174">
        <v>15.811</v>
      </c>
      <c r="I609" s="175"/>
      <c r="L609" s="171"/>
      <c r="M609" s="176"/>
      <c r="T609" s="177"/>
      <c r="W609" s="240"/>
      <c r="AT609" s="172" t="s">
        <v>169</v>
      </c>
      <c r="AU609" s="172" t="s">
        <v>81</v>
      </c>
      <c r="AV609" s="13" t="s">
        <v>81</v>
      </c>
      <c r="AW609" s="13" t="s">
        <v>29</v>
      </c>
      <c r="AX609" s="13" t="s">
        <v>72</v>
      </c>
      <c r="AY609" s="172" t="s">
        <v>162</v>
      </c>
    </row>
    <row r="610" spans="2:51" s="12" customFormat="1" x14ac:dyDescent="0.2">
      <c r="B610" s="164"/>
      <c r="D610" s="165" t="s">
        <v>169</v>
      </c>
      <c r="E610" s="166" t="s">
        <v>1</v>
      </c>
      <c r="F610" s="167" t="s">
        <v>1824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51" s="13" customFormat="1" x14ac:dyDescent="0.2">
      <c r="B611" s="171"/>
      <c r="D611" s="165" t="s">
        <v>169</v>
      </c>
      <c r="E611" s="172" t="s">
        <v>1</v>
      </c>
      <c r="F611" s="173" t="s">
        <v>1842</v>
      </c>
      <c r="H611" s="174">
        <v>5.032</v>
      </c>
      <c r="I611" s="175"/>
      <c r="L611" s="171"/>
      <c r="M611" s="176"/>
      <c r="T611" s="177"/>
      <c r="W611" s="240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72</v>
      </c>
      <c r="AY611" s="172" t="s">
        <v>162</v>
      </c>
    </row>
    <row r="612" spans="2:51" s="14" customFormat="1" x14ac:dyDescent="0.2">
      <c r="B612" s="178"/>
      <c r="D612" s="165" t="s">
        <v>169</v>
      </c>
      <c r="E612" s="179" t="s">
        <v>1</v>
      </c>
      <c r="F612" s="180" t="s">
        <v>174</v>
      </c>
      <c r="H612" s="181">
        <v>145.679</v>
      </c>
      <c r="I612" s="182"/>
      <c r="L612" s="178"/>
      <c r="M612" s="183"/>
      <c r="T612" s="184"/>
      <c r="W612" s="242"/>
      <c r="AT612" s="179" t="s">
        <v>169</v>
      </c>
      <c r="AU612" s="179" t="s">
        <v>81</v>
      </c>
      <c r="AV612" s="14" t="s">
        <v>87</v>
      </c>
      <c r="AW612" s="14" t="s">
        <v>29</v>
      </c>
      <c r="AX612" s="14" t="s">
        <v>77</v>
      </c>
      <c r="AY612" s="179" t="s">
        <v>162</v>
      </c>
    </row>
    <row r="613" spans="2:51" s="12" customFormat="1" ht="22.5" x14ac:dyDescent="0.2">
      <c r="B613" s="164"/>
      <c r="D613" s="165" t="s">
        <v>169</v>
      </c>
      <c r="E613" s="166" t="s">
        <v>1</v>
      </c>
      <c r="F613" s="167" t="s">
        <v>638</v>
      </c>
      <c r="H613" s="166" t="s">
        <v>1</v>
      </c>
      <c r="I613" s="168"/>
      <c r="L613" s="164"/>
      <c r="M613" s="209"/>
      <c r="N613" s="210"/>
      <c r="O613" s="210"/>
      <c r="P613" s="210"/>
      <c r="Q613" s="210"/>
      <c r="R613" s="210"/>
      <c r="S613" s="210"/>
      <c r="T613" s="211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51" s="1" customFormat="1" ht="6.95" customHeight="1" x14ac:dyDescent="0.2">
      <c r="B614" s="32"/>
      <c r="K614" s="48"/>
      <c r="L614" s="32"/>
      <c r="W614" s="233"/>
    </row>
    <row r="615" spans="2:51" ht="14.45" customHeight="1" x14ac:dyDescent="0.2">
      <c r="B615" s="223" t="s">
        <v>31</v>
      </c>
      <c r="C615" s="221"/>
      <c r="J615" s="222"/>
      <c r="W615" s="232"/>
    </row>
    <row r="616" spans="2:51" ht="25.9" customHeight="1" x14ac:dyDescent="0.2">
      <c r="B616" s="323" t="s">
        <v>676</v>
      </c>
      <c r="C616" s="324"/>
      <c r="D616" s="324"/>
      <c r="E616" s="324"/>
      <c r="F616" s="324"/>
      <c r="G616" s="324"/>
      <c r="H616" s="324"/>
      <c r="I616" s="324"/>
      <c r="J616" s="222"/>
      <c r="W616" s="232"/>
    </row>
    <row r="617" spans="2:51" ht="43.9" customHeight="1" x14ac:dyDescent="0.2">
      <c r="B617" s="323" t="s">
        <v>677</v>
      </c>
      <c r="C617" s="324"/>
      <c r="D617" s="324"/>
      <c r="E617" s="324"/>
      <c r="F617" s="324"/>
      <c r="G617" s="324"/>
      <c r="H617" s="324"/>
      <c r="I617" s="324"/>
      <c r="J617" s="222"/>
      <c r="W617" s="232"/>
    </row>
    <row r="618" spans="2:51" ht="34.15" customHeight="1" x14ac:dyDescent="0.2">
      <c r="B618" s="323" t="s">
        <v>678</v>
      </c>
      <c r="C618" s="324"/>
      <c r="D618" s="324"/>
      <c r="E618" s="324"/>
      <c r="F618" s="324"/>
      <c r="G618" s="324"/>
      <c r="H618" s="324"/>
      <c r="I618" s="324"/>
      <c r="J618" s="222"/>
      <c r="W618" s="232"/>
    </row>
    <row r="619" spans="2:51" ht="44.45" customHeight="1" x14ac:dyDescent="0.2">
      <c r="B619" s="323" t="s">
        <v>679</v>
      </c>
      <c r="C619" s="324"/>
      <c r="D619" s="324"/>
      <c r="E619" s="324"/>
      <c r="F619" s="324"/>
      <c r="G619" s="324"/>
      <c r="H619" s="324"/>
      <c r="I619" s="324"/>
      <c r="J619" s="222"/>
      <c r="W619" s="232"/>
    </row>
    <row r="620" spans="2:51" ht="31.15" customHeight="1" x14ac:dyDescent="0.2">
      <c r="B620" s="323" t="s">
        <v>680</v>
      </c>
      <c r="C620" s="324"/>
      <c r="D620" s="324"/>
      <c r="E620" s="324"/>
      <c r="F620" s="324"/>
      <c r="G620" s="324"/>
      <c r="H620" s="324"/>
      <c r="I620" s="324"/>
      <c r="J620" s="222"/>
      <c r="W620" s="232"/>
    </row>
    <row r="621" spans="2:51" ht="75" customHeight="1" x14ac:dyDescent="0.2">
      <c r="B621" s="325" t="s">
        <v>681</v>
      </c>
      <c r="C621" s="326"/>
      <c r="D621" s="326"/>
      <c r="E621" s="326"/>
      <c r="F621" s="326"/>
      <c r="G621" s="326"/>
      <c r="H621" s="326"/>
      <c r="I621" s="326"/>
      <c r="J621" s="224"/>
      <c r="W621" s="243"/>
    </row>
  </sheetData>
  <autoFilter ref="C133:K613"/>
  <mergeCells count="20">
    <mergeCell ref="B617:I617"/>
    <mergeCell ref="B618:I618"/>
    <mergeCell ref="B619:I619"/>
    <mergeCell ref="B620:I620"/>
    <mergeCell ref="B621:I621"/>
    <mergeCell ref="D111:F111"/>
    <mergeCell ref="D112:F112"/>
    <mergeCell ref="E124:H124"/>
    <mergeCell ref="E126:H126"/>
    <mergeCell ref="B616:I616"/>
    <mergeCell ref="E85:H85"/>
    <mergeCell ref="E87:H87"/>
    <mergeCell ref="D108:F108"/>
    <mergeCell ref="D109:F109"/>
    <mergeCell ref="D110:F110"/>
    <mergeCell ref="L2:V2"/>
    <mergeCell ref="E7:H7"/>
    <mergeCell ref="E9:H9"/>
    <mergeCell ref="E18:H18"/>
    <mergeCell ref="E27:H27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012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30.8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75" t="s">
        <v>5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95</v>
      </c>
      <c r="AZ2" s="17" t="s">
        <v>2003</v>
      </c>
      <c r="BA2" s="17" t="s">
        <v>1</v>
      </c>
      <c r="BB2" s="17" t="s">
        <v>1</v>
      </c>
      <c r="BC2" s="17" t="s">
        <v>2004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1804</v>
      </c>
      <c r="BA3" s="17" t="s">
        <v>1</v>
      </c>
      <c r="BB3" s="17" t="s">
        <v>1</v>
      </c>
      <c r="BC3" s="17" t="s">
        <v>2005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</row>
    <row r="5" spans="2:56" ht="6.95" customHeight="1" x14ac:dyDescent="0.2">
      <c r="B5" s="20"/>
      <c r="L5" s="20"/>
      <c r="W5" s="232"/>
    </row>
    <row r="6" spans="2:56" ht="12" customHeight="1" x14ac:dyDescent="0.2">
      <c r="B6" s="20"/>
      <c r="D6" s="27" t="s">
        <v>15</v>
      </c>
      <c r="L6" s="20"/>
      <c r="W6" s="232"/>
    </row>
    <row r="7" spans="2:56" ht="16.5" customHeight="1" x14ac:dyDescent="0.2">
      <c r="B7" s="20"/>
      <c r="E7" s="317" t="str">
        <f>'Rekapitulácia stavby'!K6</f>
        <v>Budova MZVaEZ SR - oprava fasády, II. etapa - verzia 2021</v>
      </c>
      <c r="F7" s="318"/>
      <c r="G7" s="318"/>
      <c r="H7" s="318"/>
      <c r="L7" s="20"/>
      <c r="W7" s="232"/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98" t="s">
        <v>2006</v>
      </c>
      <c r="F9" s="319"/>
      <c r="G9" s="319"/>
      <c r="H9" s="319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0" t="str">
        <f>'Rekapitulácia stavby'!E14</f>
        <v>Vyplň údaj</v>
      </c>
      <c r="F18" s="277"/>
      <c r="G18" s="277"/>
      <c r="H18" s="277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284" t="s">
        <v>1</v>
      </c>
      <c r="F27" s="284"/>
      <c r="G27" s="284"/>
      <c r="H27" s="284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J110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ROUND((SUM(BE110:BE117)+SUM(BE137:BE1004)),2)</f>
        <v>0</v>
      </c>
      <c r="G35" s="96"/>
      <c r="H35" s="96"/>
      <c r="I35" s="97">
        <v>0.2</v>
      </c>
      <c r="J35" s="95">
        <f>ROUND(((SUM(BE110:BE117)+SUM(BE137:BE1004))*I35),2)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ROUND((SUM(BF110:BF117)+SUM(BF137:BF1004)),2)</f>
        <v>0</v>
      </c>
      <c r="G36" s="96"/>
      <c r="H36" s="96"/>
      <c r="I36" s="97">
        <v>0.2</v>
      </c>
      <c r="J36" s="95">
        <f>ROUND(((SUM(BF110:BF117)+SUM(BF137:BF1004))*I36),2)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ROUND((SUM(BG110:BG117)+SUM(BG137:BG1004)),2)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ROUND((SUM(BH110:BH117)+SUM(BH137:BH1004)),2)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ROUND((SUM(BI110:BI117)+SUM(BI137:BI1004)),2)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7" t="str">
        <f>E7</f>
        <v>Budova MZVaEZ SR - oprava fasády, II. etapa - verzia 2021</v>
      </c>
      <c r="F85" s="318"/>
      <c r="G85" s="318"/>
      <c r="H85" s="318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98" t="str">
        <f>E9</f>
        <v>6 - Etapa č.II.6 nová povrchová úprava soklovej časti objektu vrátane výmeny výplní dverných otvorov</v>
      </c>
      <c r="F87" s="319"/>
      <c r="G87" s="319"/>
      <c r="H87" s="319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J137</f>
        <v>0</v>
      </c>
      <c r="L96" s="32"/>
      <c r="W96" s="233"/>
      <c r="AU96" s="17" t="s">
        <v>123</v>
      </c>
    </row>
    <row r="97" spans="2:65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J138</f>
        <v>0</v>
      </c>
      <c r="L97" s="111"/>
      <c r="W97" s="235"/>
    </row>
    <row r="98" spans="2:65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J139</f>
        <v>0</v>
      </c>
      <c r="L98" s="115"/>
      <c r="W98" s="236"/>
    </row>
    <row r="99" spans="2:65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J432</f>
        <v>0</v>
      </c>
      <c r="L99" s="115"/>
      <c r="W99" s="236"/>
    </row>
    <row r="100" spans="2:65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J587</f>
        <v>0</v>
      </c>
      <c r="L100" s="115"/>
      <c r="W100" s="236"/>
    </row>
    <row r="101" spans="2:65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J589</f>
        <v>0</v>
      </c>
      <c r="L101" s="111"/>
      <c r="W101" s="235"/>
    </row>
    <row r="102" spans="2:65" s="9" customFormat="1" ht="19.899999999999999" customHeight="1" x14ac:dyDescent="0.2">
      <c r="B102" s="115"/>
      <c r="D102" s="116" t="s">
        <v>131</v>
      </c>
      <c r="E102" s="117"/>
      <c r="F102" s="117"/>
      <c r="G102" s="117"/>
      <c r="H102" s="117"/>
      <c r="I102" s="117"/>
      <c r="J102" s="118">
        <f>J590</f>
        <v>0</v>
      </c>
      <c r="L102" s="115"/>
      <c r="W102" s="236"/>
    </row>
    <row r="103" spans="2:65" s="9" customFormat="1" ht="19.899999999999999" customHeight="1" x14ac:dyDescent="0.2">
      <c r="B103" s="115"/>
      <c r="D103" s="116" t="s">
        <v>132</v>
      </c>
      <c r="E103" s="117"/>
      <c r="F103" s="117"/>
      <c r="G103" s="117"/>
      <c r="H103" s="117"/>
      <c r="I103" s="117"/>
      <c r="J103" s="118">
        <f>J597</f>
        <v>0</v>
      </c>
      <c r="L103" s="115"/>
      <c r="W103" s="236"/>
    </row>
    <row r="104" spans="2:65" s="9" customFormat="1" ht="19.899999999999999" customHeight="1" x14ac:dyDescent="0.2">
      <c r="B104" s="115"/>
      <c r="D104" s="116" t="s">
        <v>133</v>
      </c>
      <c r="E104" s="117"/>
      <c r="F104" s="117"/>
      <c r="G104" s="117"/>
      <c r="H104" s="117"/>
      <c r="I104" s="117"/>
      <c r="J104" s="118">
        <f>J737</f>
        <v>0</v>
      </c>
      <c r="L104" s="115"/>
      <c r="W104" s="236"/>
    </row>
    <row r="105" spans="2:65" s="9" customFormat="1" ht="19.899999999999999" customHeight="1" x14ac:dyDescent="0.2">
      <c r="B105" s="115"/>
      <c r="D105" s="116" t="s">
        <v>134</v>
      </c>
      <c r="E105" s="117"/>
      <c r="F105" s="117"/>
      <c r="G105" s="117"/>
      <c r="H105" s="117"/>
      <c r="I105" s="117"/>
      <c r="J105" s="118">
        <f>J913</f>
        <v>0</v>
      </c>
      <c r="L105" s="115"/>
      <c r="W105" s="236"/>
    </row>
    <row r="106" spans="2:65" s="8" customFormat="1" ht="24.95" customHeight="1" x14ac:dyDescent="0.2">
      <c r="B106" s="111"/>
      <c r="D106" s="112" t="s">
        <v>135</v>
      </c>
      <c r="E106" s="113"/>
      <c r="F106" s="113"/>
      <c r="G106" s="113"/>
      <c r="H106" s="113"/>
      <c r="I106" s="113"/>
      <c r="J106" s="114">
        <f>J976</f>
        <v>0</v>
      </c>
      <c r="L106" s="111"/>
      <c r="W106" s="235"/>
    </row>
    <row r="107" spans="2:65" s="9" customFormat="1" ht="19.899999999999999" customHeight="1" x14ac:dyDescent="0.2">
      <c r="B107" s="115"/>
      <c r="D107" s="116" t="s">
        <v>136</v>
      </c>
      <c r="E107" s="117"/>
      <c r="F107" s="117"/>
      <c r="G107" s="117"/>
      <c r="H107" s="117"/>
      <c r="I107" s="117"/>
      <c r="J107" s="118">
        <f>J977</f>
        <v>0</v>
      </c>
      <c r="L107" s="115"/>
      <c r="W107" s="236"/>
    </row>
    <row r="108" spans="2:65" s="1" customFormat="1" ht="21.75" customHeight="1" x14ac:dyDescent="0.2">
      <c r="B108" s="32"/>
      <c r="L108" s="32"/>
      <c r="W108" s="233"/>
    </row>
    <row r="109" spans="2:65" s="1" customFormat="1" ht="6.95" customHeight="1" x14ac:dyDescent="0.2">
      <c r="B109" s="32"/>
      <c r="L109" s="32"/>
      <c r="W109" s="233"/>
    </row>
    <row r="110" spans="2:65" s="1" customFormat="1" ht="29.25" customHeight="1" x14ac:dyDescent="0.2">
      <c r="B110" s="32"/>
      <c r="C110" s="110" t="s">
        <v>138</v>
      </c>
      <c r="J110" s="119">
        <f>ROUND(J111+J112+J113+J114+J115+J116,2)</f>
        <v>0</v>
      </c>
      <c r="L110" s="32"/>
      <c r="N110" s="120" t="s">
        <v>36</v>
      </c>
      <c r="W110" s="233"/>
    </row>
    <row r="111" spans="2:65" s="1" customFormat="1" ht="18" customHeight="1" x14ac:dyDescent="0.2">
      <c r="B111" s="121"/>
      <c r="C111" s="122"/>
      <c r="D111" s="321" t="s">
        <v>139</v>
      </c>
      <c r="E111" s="322"/>
      <c r="F111" s="322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237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140</v>
      </c>
      <c r="AZ111" s="122"/>
      <c r="BA111" s="122"/>
      <c r="BB111" s="122"/>
      <c r="BC111" s="122"/>
      <c r="BD111" s="122"/>
      <c r="BE111" s="127">
        <f t="shared" ref="BE111:BE116" si="0">IF(N111="základná",J111,0)</f>
        <v>0</v>
      </c>
      <c r="BF111" s="127">
        <f t="shared" ref="BF111:BF116" si="1">IF(N111="znížená",J111,0)</f>
        <v>0</v>
      </c>
      <c r="BG111" s="127">
        <f t="shared" ref="BG111:BG116" si="2">IF(N111="zákl. prenesená",J111,0)</f>
        <v>0</v>
      </c>
      <c r="BH111" s="127">
        <f t="shared" ref="BH111:BH116" si="3">IF(N111="zníž. prenesená",J111,0)</f>
        <v>0</v>
      </c>
      <c r="BI111" s="127">
        <f t="shared" ref="BI111:BI116" si="4">IF(N111="nulová",J111,0)</f>
        <v>0</v>
      </c>
      <c r="BJ111" s="126" t="s">
        <v>81</v>
      </c>
      <c r="BK111" s="122"/>
      <c r="BL111" s="122"/>
      <c r="BM111" s="122"/>
    </row>
    <row r="112" spans="2:65" s="1" customFormat="1" ht="18" customHeight="1" x14ac:dyDescent="0.2">
      <c r="B112" s="121"/>
      <c r="C112" s="122"/>
      <c r="D112" s="321" t="s">
        <v>141</v>
      </c>
      <c r="E112" s="322"/>
      <c r="F112" s="322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237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140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81</v>
      </c>
      <c r="BK112" s="122"/>
      <c r="BL112" s="122"/>
      <c r="BM112" s="122"/>
    </row>
    <row r="113" spans="2:65" s="1" customFormat="1" ht="18" customHeight="1" x14ac:dyDescent="0.2">
      <c r="B113" s="121"/>
      <c r="C113" s="122"/>
      <c r="D113" s="321" t="s">
        <v>142</v>
      </c>
      <c r="E113" s="322"/>
      <c r="F113" s="322"/>
      <c r="G113" s="122"/>
      <c r="H113" s="122"/>
      <c r="I113" s="122"/>
      <c r="J113" s="124"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237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140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81</v>
      </c>
      <c r="BK113" s="122"/>
      <c r="BL113" s="122"/>
      <c r="BM113" s="122"/>
    </row>
    <row r="114" spans="2:65" s="1" customFormat="1" ht="18" customHeight="1" x14ac:dyDescent="0.2">
      <c r="B114" s="121"/>
      <c r="C114" s="122"/>
      <c r="D114" s="321" t="s">
        <v>143</v>
      </c>
      <c r="E114" s="322"/>
      <c r="F114" s="322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si="0"/>
        <v>0</v>
      </c>
      <c r="BF114" s="127">
        <f t="shared" si="1"/>
        <v>0</v>
      </c>
      <c r="BG114" s="127">
        <f t="shared" si="2"/>
        <v>0</v>
      </c>
      <c r="BH114" s="127">
        <f t="shared" si="3"/>
        <v>0</v>
      </c>
      <c r="BI114" s="127">
        <f t="shared" si="4"/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21" t="s">
        <v>144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123" t="s">
        <v>145</v>
      </c>
      <c r="E116" s="122"/>
      <c r="F116" s="122"/>
      <c r="G116" s="122"/>
      <c r="H116" s="122"/>
      <c r="I116" s="122"/>
      <c r="J116" s="124">
        <f>ROUND(J30*T116,2)</f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146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x14ac:dyDescent="0.2">
      <c r="B117" s="32"/>
      <c r="L117" s="32"/>
      <c r="W117" s="233"/>
    </row>
    <row r="118" spans="2:65" s="1" customFormat="1" ht="29.25" customHeight="1" x14ac:dyDescent="0.2">
      <c r="B118" s="32"/>
      <c r="C118" s="128" t="s">
        <v>147</v>
      </c>
      <c r="D118" s="100"/>
      <c r="E118" s="100"/>
      <c r="F118" s="100"/>
      <c r="G118" s="100"/>
      <c r="H118" s="100"/>
      <c r="I118" s="100"/>
      <c r="J118" s="129">
        <f>ROUND(J96+J110,2)</f>
        <v>0</v>
      </c>
      <c r="K118" s="100"/>
      <c r="L118" s="32"/>
      <c r="W118" s="233"/>
    </row>
    <row r="119" spans="2:65" s="1" customFormat="1" ht="6.95" customHeight="1" x14ac:dyDescent="0.2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  <c r="W119" s="233"/>
    </row>
    <row r="120" spans="2:65" x14ac:dyDescent="0.2">
      <c r="W120" s="232"/>
    </row>
    <row r="121" spans="2:65" x14ac:dyDescent="0.2">
      <c r="W121" s="232"/>
    </row>
    <row r="122" spans="2:65" x14ac:dyDescent="0.2">
      <c r="W122" s="232"/>
    </row>
    <row r="123" spans="2:65" s="1" customFormat="1" ht="6.95" customHeight="1" x14ac:dyDescent="0.2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  <c r="W123" s="233"/>
    </row>
    <row r="124" spans="2:65" s="1" customFormat="1" ht="24.95" customHeight="1" x14ac:dyDescent="0.2">
      <c r="B124" s="32"/>
      <c r="C124" s="21" t="s">
        <v>148</v>
      </c>
      <c r="L124" s="32"/>
      <c r="W124" s="233"/>
    </row>
    <row r="125" spans="2:65" s="1" customFormat="1" ht="6.95" customHeight="1" x14ac:dyDescent="0.2">
      <c r="B125" s="32"/>
      <c r="L125" s="32"/>
      <c r="W125" s="233"/>
    </row>
    <row r="126" spans="2:65" s="1" customFormat="1" ht="12" customHeight="1" x14ac:dyDescent="0.2">
      <c r="B126" s="32"/>
      <c r="C126" s="27" t="s">
        <v>15</v>
      </c>
      <c r="L126" s="32"/>
      <c r="W126" s="233"/>
    </row>
    <row r="127" spans="2:65" s="1" customFormat="1" ht="16.5" customHeight="1" x14ac:dyDescent="0.2">
      <c r="B127" s="32"/>
      <c r="E127" s="317" t="str">
        <f>E7</f>
        <v>Budova MZVaEZ SR - oprava fasády, II. etapa - verzia 2021</v>
      </c>
      <c r="F127" s="318"/>
      <c r="G127" s="318"/>
      <c r="H127" s="318"/>
      <c r="L127" s="32"/>
      <c r="W127" s="233"/>
    </row>
    <row r="128" spans="2:65" s="1" customFormat="1" ht="12" customHeight="1" x14ac:dyDescent="0.2">
      <c r="B128" s="32"/>
      <c r="C128" s="27" t="s">
        <v>109</v>
      </c>
      <c r="L128" s="32"/>
      <c r="W128" s="233"/>
    </row>
    <row r="129" spans="2:65" s="1" customFormat="1" ht="30" customHeight="1" x14ac:dyDescent="0.2">
      <c r="B129" s="32"/>
      <c r="E129" s="298" t="str">
        <f>E9</f>
        <v>6 - Etapa č.II.6 nová povrchová úprava soklovej časti objektu vrátane výmeny výplní dverných otvorov</v>
      </c>
      <c r="F129" s="319"/>
      <c r="G129" s="319"/>
      <c r="H129" s="319"/>
      <c r="L129" s="32"/>
      <c r="W129" s="233"/>
    </row>
    <row r="130" spans="2:65" s="1" customFormat="1" ht="6.95" customHeight="1" x14ac:dyDescent="0.2">
      <c r="B130" s="32"/>
      <c r="L130" s="32"/>
      <c r="W130" s="233"/>
    </row>
    <row r="131" spans="2:65" s="1" customFormat="1" ht="12" customHeight="1" x14ac:dyDescent="0.2">
      <c r="B131" s="32"/>
      <c r="C131" s="27" t="s">
        <v>19</v>
      </c>
      <c r="F131" s="25" t="str">
        <f>F12</f>
        <v>Bratislava</v>
      </c>
      <c r="I131" s="27" t="s">
        <v>21</v>
      </c>
      <c r="J131" s="55" t="str">
        <f>IF(J12="","",J12)</f>
        <v>12. 8. 2021</v>
      </c>
      <c r="L131" s="32"/>
      <c r="W131" s="233"/>
    </row>
    <row r="132" spans="2:65" s="1" customFormat="1" ht="6.95" customHeight="1" x14ac:dyDescent="0.2">
      <c r="B132" s="32"/>
      <c r="L132" s="32"/>
      <c r="W132" s="233"/>
    </row>
    <row r="133" spans="2:65" s="1" customFormat="1" ht="25.7" customHeight="1" x14ac:dyDescent="0.2">
      <c r="B133" s="32"/>
      <c r="C133" s="27" t="s">
        <v>23</v>
      </c>
      <c r="F133" s="25" t="str">
        <f>E15</f>
        <v>MZVaEZ SR</v>
      </c>
      <c r="I133" s="27" t="s">
        <v>28</v>
      </c>
      <c r="J133" s="30" t="str">
        <f>E21</f>
        <v>Ing. arch. Alexander Schleicher, PhD.</v>
      </c>
      <c r="L133" s="32"/>
      <c r="W133" s="233"/>
    </row>
    <row r="134" spans="2:65" s="1" customFormat="1" ht="15.2" customHeight="1" x14ac:dyDescent="0.2">
      <c r="B134" s="32"/>
      <c r="C134" s="27" t="s">
        <v>26</v>
      </c>
      <c r="F134" s="25" t="str">
        <f>IF(E18="","",E18)</f>
        <v>Vyplň údaj</v>
      </c>
      <c r="I134" s="27" t="s">
        <v>30</v>
      </c>
      <c r="J134" s="30" t="str">
        <f>E24</f>
        <v>Rosoft s.r.o.</v>
      </c>
      <c r="L134" s="32"/>
      <c r="W134" s="233"/>
    </row>
    <row r="135" spans="2:65" s="1" customFormat="1" ht="10.35" customHeight="1" x14ac:dyDescent="0.2">
      <c r="B135" s="32"/>
      <c r="L135" s="32"/>
      <c r="W135" s="233"/>
    </row>
    <row r="136" spans="2:65" s="10" customFormat="1" ht="36" x14ac:dyDescent="0.2">
      <c r="B136" s="130"/>
      <c r="C136" s="131" t="s">
        <v>149</v>
      </c>
      <c r="D136" s="132" t="s">
        <v>57</v>
      </c>
      <c r="E136" s="132" t="s">
        <v>53</v>
      </c>
      <c r="F136" s="254" t="s">
        <v>54</v>
      </c>
      <c r="G136" s="132" t="s">
        <v>150</v>
      </c>
      <c r="H136" s="132" t="s">
        <v>151</v>
      </c>
      <c r="I136" s="132" t="s">
        <v>152</v>
      </c>
      <c r="J136" s="133" t="s">
        <v>121</v>
      </c>
      <c r="K136" s="134" t="s">
        <v>153</v>
      </c>
      <c r="L136" s="130"/>
      <c r="M136" s="61" t="s">
        <v>1</v>
      </c>
      <c r="N136" s="62" t="s">
        <v>36</v>
      </c>
      <c r="O136" s="62" t="s">
        <v>154</v>
      </c>
      <c r="P136" s="62" t="s">
        <v>155</v>
      </c>
      <c r="Q136" s="62" t="s">
        <v>156</v>
      </c>
      <c r="R136" s="62" t="s">
        <v>157</v>
      </c>
      <c r="S136" s="62" t="s">
        <v>158</v>
      </c>
      <c r="T136" s="63" t="s">
        <v>159</v>
      </c>
      <c r="W136" s="256" t="s">
        <v>2360</v>
      </c>
      <c r="X136" s="257"/>
    </row>
    <row r="137" spans="2:65" s="1" customFormat="1" ht="22.9" customHeight="1" x14ac:dyDescent="0.25">
      <c r="B137" s="32"/>
      <c r="C137" s="66" t="s">
        <v>117</v>
      </c>
      <c r="J137" s="135">
        <f>BK137</f>
        <v>0</v>
      </c>
      <c r="L137" s="32"/>
      <c r="M137" s="64"/>
      <c r="N137" s="56"/>
      <c r="O137" s="56"/>
      <c r="P137" s="136">
        <f>P138+P589+P976</f>
        <v>0</v>
      </c>
      <c r="Q137" s="56"/>
      <c r="R137" s="136">
        <f>R138+R589+R976</f>
        <v>6.7388381800000001</v>
      </c>
      <c r="S137" s="56"/>
      <c r="T137" s="137">
        <f>T138+T589+T976</f>
        <v>4.5642100000000001</v>
      </c>
      <c r="W137" s="233"/>
      <c r="AT137" s="17" t="s">
        <v>71</v>
      </c>
      <c r="AU137" s="17" t="s">
        <v>123</v>
      </c>
      <c r="BK137" s="138">
        <f>BK138+BK589+BK976</f>
        <v>0</v>
      </c>
    </row>
    <row r="138" spans="2:65" s="11" customFormat="1" ht="25.9" customHeight="1" x14ac:dyDescent="0.2">
      <c r="B138" s="139"/>
      <c r="D138" s="140" t="s">
        <v>71</v>
      </c>
      <c r="E138" s="141" t="s">
        <v>160</v>
      </c>
      <c r="F138" s="141" t="s">
        <v>161</v>
      </c>
      <c r="I138" s="142"/>
      <c r="J138" s="143">
        <f>BK138</f>
        <v>0</v>
      </c>
      <c r="L138" s="139"/>
      <c r="M138" s="144"/>
      <c r="P138" s="145">
        <f>P139+P432+P587</f>
        <v>0</v>
      </c>
      <c r="R138" s="145">
        <f>R139+R432+R587</f>
        <v>6.6055452800000003</v>
      </c>
      <c r="T138" s="146">
        <f>T139+T432+T587</f>
        <v>4.128838</v>
      </c>
      <c r="W138" s="238"/>
      <c r="AR138" s="140" t="s">
        <v>87</v>
      </c>
      <c r="AT138" s="147" t="s">
        <v>71</v>
      </c>
      <c r="AU138" s="147" t="s">
        <v>72</v>
      </c>
      <c r="AY138" s="140" t="s">
        <v>162</v>
      </c>
      <c r="BK138" s="148">
        <f>BK139+BK432+BK587</f>
        <v>0</v>
      </c>
    </row>
    <row r="139" spans="2:65" s="11" customFormat="1" ht="22.9" customHeight="1" x14ac:dyDescent="0.2">
      <c r="B139" s="139"/>
      <c r="D139" s="140" t="s">
        <v>71</v>
      </c>
      <c r="E139" s="149" t="s">
        <v>93</v>
      </c>
      <c r="F139" s="149" t="s">
        <v>163</v>
      </c>
      <c r="I139" s="142"/>
      <c r="J139" s="150">
        <f>BK139</f>
        <v>0</v>
      </c>
      <c r="L139" s="139"/>
      <c r="M139" s="144"/>
      <c r="P139" s="145">
        <f>SUM(P140:P431)</f>
        <v>0</v>
      </c>
      <c r="R139" s="145">
        <f>SUM(R140:R431)</f>
        <v>4.0919187299999997</v>
      </c>
      <c r="T139" s="146">
        <f>SUM(T140:T431)</f>
        <v>0</v>
      </c>
      <c r="W139" s="247"/>
      <c r="AR139" s="140" t="s">
        <v>77</v>
      </c>
      <c r="AT139" s="147" t="s">
        <v>71</v>
      </c>
      <c r="AU139" s="147" t="s">
        <v>77</v>
      </c>
      <c r="AY139" s="140" t="s">
        <v>162</v>
      </c>
      <c r="BK139" s="148">
        <f>SUM(BK140:BK431)</f>
        <v>0</v>
      </c>
    </row>
    <row r="140" spans="2:65" s="1" customFormat="1" ht="24.2" customHeight="1" x14ac:dyDescent="0.2">
      <c r="B140" s="121"/>
      <c r="C140" s="151" t="s">
        <v>77</v>
      </c>
      <c r="D140" s="151" t="s">
        <v>164</v>
      </c>
      <c r="E140" s="152" t="s">
        <v>165</v>
      </c>
      <c r="F140" s="153" t="s">
        <v>166</v>
      </c>
      <c r="G140" s="154" t="s">
        <v>167</v>
      </c>
      <c r="H140" s="155">
        <v>60.779000000000003</v>
      </c>
      <c r="I140" s="156"/>
      <c r="J140" s="157">
        <f>ROUND(I140*H140,2)</f>
        <v>0</v>
      </c>
      <c r="K140" s="158"/>
      <c r="L140" s="32"/>
      <c r="M140" s="159" t="s">
        <v>1</v>
      </c>
      <c r="N140" s="120" t="s">
        <v>38</v>
      </c>
      <c r="P140" s="160">
        <f>O140*H140</f>
        <v>0</v>
      </c>
      <c r="Q140" s="160">
        <v>1.9000000000000004E-4</v>
      </c>
      <c r="R140" s="160">
        <f>Q140*H140</f>
        <v>1.1548010000000003E-2</v>
      </c>
      <c r="S140" s="160">
        <v>0</v>
      </c>
      <c r="T140" s="161">
        <f>S140*H140</f>
        <v>0</v>
      </c>
      <c r="W140" s="245"/>
      <c r="AR140" s="162" t="s">
        <v>87</v>
      </c>
      <c r="AT140" s="162" t="s">
        <v>164</v>
      </c>
      <c r="AU140" s="162" t="s">
        <v>81</v>
      </c>
      <c r="AY140" s="17" t="s">
        <v>162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81</v>
      </c>
      <c r="BK140" s="163">
        <f>ROUND(I140*H140,2)</f>
        <v>0</v>
      </c>
      <c r="BL140" s="17" t="s">
        <v>87</v>
      </c>
      <c r="BM140" s="162" t="s">
        <v>2007</v>
      </c>
    </row>
    <row r="141" spans="2:65" s="12" customFormat="1" x14ac:dyDescent="0.2">
      <c r="B141" s="164"/>
      <c r="D141" s="165" t="s">
        <v>169</v>
      </c>
      <c r="E141" s="166" t="s">
        <v>1</v>
      </c>
      <c r="F141" s="167" t="s">
        <v>2008</v>
      </c>
      <c r="H141" s="166" t="s">
        <v>1</v>
      </c>
      <c r="I141" s="168"/>
      <c r="L141" s="164"/>
      <c r="M141" s="169"/>
      <c r="T141" s="170"/>
      <c r="W141" s="239"/>
      <c r="AT141" s="166" t="s">
        <v>169</v>
      </c>
      <c r="AU141" s="166" t="s">
        <v>81</v>
      </c>
      <c r="AV141" s="12" t="s">
        <v>77</v>
      </c>
      <c r="AW141" s="12" t="s">
        <v>29</v>
      </c>
      <c r="AX141" s="12" t="s">
        <v>72</v>
      </c>
      <c r="AY141" s="166" t="s">
        <v>162</v>
      </c>
    </row>
    <row r="142" spans="2:65" s="13" customFormat="1" x14ac:dyDescent="0.2">
      <c r="B142" s="171"/>
      <c r="D142" s="165" t="s">
        <v>169</v>
      </c>
      <c r="E142" s="172" t="s">
        <v>1</v>
      </c>
      <c r="F142" s="173" t="s">
        <v>2009</v>
      </c>
      <c r="H142" s="174">
        <v>17.28</v>
      </c>
      <c r="I142" s="175"/>
      <c r="L142" s="171"/>
      <c r="M142" s="176"/>
      <c r="T142" s="177"/>
      <c r="W142" s="240"/>
      <c r="AT142" s="172" t="s">
        <v>169</v>
      </c>
      <c r="AU142" s="172" t="s">
        <v>81</v>
      </c>
      <c r="AV142" s="13" t="s">
        <v>81</v>
      </c>
      <c r="AW142" s="13" t="s">
        <v>29</v>
      </c>
      <c r="AX142" s="13" t="s">
        <v>72</v>
      </c>
      <c r="AY142" s="172" t="s">
        <v>162</v>
      </c>
    </row>
    <row r="143" spans="2:65" s="12" customFormat="1" x14ac:dyDescent="0.2">
      <c r="B143" s="164"/>
      <c r="D143" s="165" t="s">
        <v>169</v>
      </c>
      <c r="E143" s="166" t="s">
        <v>1</v>
      </c>
      <c r="F143" s="167" t="s">
        <v>2010</v>
      </c>
      <c r="H143" s="166" t="s">
        <v>1</v>
      </c>
      <c r="I143" s="168"/>
      <c r="L143" s="164"/>
      <c r="M143" s="169"/>
      <c r="T143" s="170"/>
      <c r="W143" s="239"/>
      <c r="AT143" s="166" t="s">
        <v>169</v>
      </c>
      <c r="AU143" s="166" t="s">
        <v>81</v>
      </c>
      <c r="AV143" s="12" t="s">
        <v>77</v>
      </c>
      <c r="AW143" s="12" t="s">
        <v>29</v>
      </c>
      <c r="AX143" s="12" t="s">
        <v>72</v>
      </c>
      <c r="AY143" s="166" t="s">
        <v>162</v>
      </c>
    </row>
    <row r="144" spans="2:65" s="13" customFormat="1" x14ac:dyDescent="0.2">
      <c r="B144" s="171"/>
      <c r="D144" s="165" t="s">
        <v>169</v>
      </c>
      <c r="E144" s="172" t="s">
        <v>1</v>
      </c>
      <c r="F144" s="173" t="s">
        <v>1550</v>
      </c>
      <c r="H144" s="174">
        <v>3.12</v>
      </c>
      <c r="I144" s="175"/>
      <c r="L144" s="171"/>
      <c r="M144" s="176"/>
      <c r="T144" s="177"/>
      <c r="W144" s="240"/>
      <c r="AT144" s="172" t="s">
        <v>169</v>
      </c>
      <c r="AU144" s="172" t="s">
        <v>81</v>
      </c>
      <c r="AV144" s="13" t="s">
        <v>81</v>
      </c>
      <c r="AW144" s="13" t="s">
        <v>29</v>
      </c>
      <c r="AX144" s="13" t="s">
        <v>72</v>
      </c>
      <c r="AY144" s="172" t="s">
        <v>162</v>
      </c>
    </row>
    <row r="145" spans="2:51" s="12" customFormat="1" x14ac:dyDescent="0.2">
      <c r="B145" s="164"/>
      <c r="D145" s="165" t="s">
        <v>169</v>
      </c>
      <c r="E145" s="166" t="s">
        <v>1</v>
      </c>
      <c r="F145" s="167" t="s">
        <v>2011</v>
      </c>
      <c r="H145" s="166" t="s">
        <v>1</v>
      </c>
      <c r="I145" s="168"/>
      <c r="L145" s="164"/>
      <c r="M145" s="169"/>
      <c r="T145" s="170"/>
      <c r="W145" s="239"/>
      <c r="AT145" s="166" t="s">
        <v>169</v>
      </c>
      <c r="AU145" s="166" t="s">
        <v>81</v>
      </c>
      <c r="AV145" s="12" t="s">
        <v>77</v>
      </c>
      <c r="AW145" s="12" t="s">
        <v>29</v>
      </c>
      <c r="AX145" s="12" t="s">
        <v>72</v>
      </c>
      <c r="AY145" s="166" t="s">
        <v>162</v>
      </c>
    </row>
    <row r="146" spans="2:51" s="13" customFormat="1" x14ac:dyDescent="0.2">
      <c r="B146" s="171"/>
      <c r="D146" s="165" t="s">
        <v>169</v>
      </c>
      <c r="E146" s="172" t="s">
        <v>1</v>
      </c>
      <c r="F146" s="173" t="s">
        <v>2012</v>
      </c>
      <c r="H146" s="174">
        <v>2.16</v>
      </c>
      <c r="I146" s="175"/>
      <c r="L146" s="171"/>
      <c r="M146" s="176"/>
      <c r="T146" s="177"/>
      <c r="W146" s="240"/>
      <c r="AT146" s="172" t="s">
        <v>169</v>
      </c>
      <c r="AU146" s="172" t="s">
        <v>81</v>
      </c>
      <c r="AV146" s="13" t="s">
        <v>81</v>
      </c>
      <c r="AW146" s="13" t="s">
        <v>29</v>
      </c>
      <c r="AX146" s="13" t="s">
        <v>72</v>
      </c>
      <c r="AY146" s="172" t="s">
        <v>162</v>
      </c>
    </row>
    <row r="147" spans="2:51" s="12" customFormat="1" x14ac:dyDescent="0.2">
      <c r="B147" s="164"/>
      <c r="D147" s="165" t="s">
        <v>169</v>
      </c>
      <c r="E147" s="166" t="s">
        <v>1</v>
      </c>
      <c r="F147" s="167" t="s">
        <v>2013</v>
      </c>
      <c r="H147" s="166" t="s">
        <v>1</v>
      </c>
      <c r="I147" s="168"/>
      <c r="L147" s="164"/>
      <c r="M147" s="169"/>
      <c r="T147" s="170"/>
      <c r="W147" s="239"/>
      <c r="AT147" s="166" t="s">
        <v>169</v>
      </c>
      <c r="AU147" s="166" t="s">
        <v>81</v>
      </c>
      <c r="AV147" s="12" t="s">
        <v>77</v>
      </c>
      <c r="AW147" s="12" t="s">
        <v>29</v>
      </c>
      <c r="AX147" s="12" t="s">
        <v>72</v>
      </c>
      <c r="AY147" s="166" t="s">
        <v>162</v>
      </c>
    </row>
    <row r="148" spans="2:51" s="13" customFormat="1" x14ac:dyDescent="0.2">
      <c r="B148" s="171"/>
      <c r="D148" s="165" t="s">
        <v>169</v>
      </c>
      <c r="E148" s="172" t="s">
        <v>1</v>
      </c>
      <c r="F148" s="173" t="s">
        <v>2014</v>
      </c>
      <c r="H148" s="174">
        <v>2.7</v>
      </c>
      <c r="I148" s="175"/>
      <c r="L148" s="171"/>
      <c r="M148" s="176"/>
      <c r="T148" s="177"/>
      <c r="W148" s="240"/>
      <c r="AT148" s="172" t="s">
        <v>169</v>
      </c>
      <c r="AU148" s="172" t="s">
        <v>81</v>
      </c>
      <c r="AV148" s="13" t="s">
        <v>81</v>
      </c>
      <c r="AW148" s="13" t="s">
        <v>29</v>
      </c>
      <c r="AX148" s="13" t="s">
        <v>72</v>
      </c>
      <c r="AY148" s="172" t="s">
        <v>162</v>
      </c>
    </row>
    <row r="149" spans="2:51" s="12" customFormat="1" x14ac:dyDescent="0.2">
      <c r="B149" s="164"/>
      <c r="D149" s="165" t="s">
        <v>169</v>
      </c>
      <c r="E149" s="166" t="s">
        <v>1</v>
      </c>
      <c r="F149" s="167" t="s">
        <v>2015</v>
      </c>
      <c r="H149" s="166" t="s">
        <v>1</v>
      </c>
      <c r="I149" s="168"/>
      <c r="L149" s="164"/>
      <c r="M149" s="169"/>
      <c r="T149" s="170"/>
      <c r="W149" s="239"/>
      <c r="AT149" s="166" t="s">
        <v>169</v>
      </c>
      <c r="AU149" s="166" t="s">
        <v>81</v>
      </c>
      <c r="AV149" s="12" t="s">
        <v>77</v>
      </c>
      <c r="AW149" s="12" t="s">
        <v>29</v>
      </c>
      <c r="AX149" s="12" t="s">
        <v>72</v>
      </c>
      <c r="AY149" s="166" t="s">
        <v>162</v>
      </c>
    </row>
    <row r="150" spans="2:51" s="13" customFormat="1" x14ac:dyDescent="0.2">
      <c r="B150" s="171"/>
      <c r="D150" s="165" t="s">
        <v>169</v>
      </c>
      <c r="E150" s="172" t="s">
        <v>1</v>
      </c>
      <c r="F150" s="173" t="s">
        <v>2016</v>
      </c>
      <c r="H150" s="174">
        <v>1.6799999999999997</v>
      </c>
      <c r="I150" s="175"/>
      <c r="L150" s="171"/>
      <c r="M150" s="176"/>
      <c r="T150" s="177"/>
      <c r="W150" s="240"/>
      <c r="AT150" s="172" t="s">
        <v>169</v>
      </c>
      <c r="AU150" s="172" t="s">
        <v>81</v>
      </c>
      <c r="AV150" s="13" t="s">
        <v>81</v>
      </c>
      <c r="AW150" s="13" t="s">
        <v>29</v>
      </c>
      <c r="AX150" s="13" t="s">
        <v>72</v>
      </c>
      <c r="AY150" s="172" t="s">
        <v>162</v>
      </c>
    </row>
    <row r="151" spans="2:51" s="12" customFormat="1" x14ac:dyDescent="0.2">
      <c r="B151" s="164"/>
      <c r="D151" s="165" t="s">
        <v>169</v>
      </c>
      <c r="E151" s="166" t="s">
        <v>1</v>
      </c>
      <c r="F151" s="167" t="s">
        <v>2017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51" s="13" customFormat="1" x14ac:dyDescent="0.2">
      <c r="B152" s="171"/>
      <c r="D152" s="165" t="s">
        <v>169</v>
      </c>
      <c r="E152" s="172" t="s">
        <v>1</v>
      </c>
      <c r="F152" s="173" t="s">
        <v>2018</v>
      </c>
      <c r="H152" s="174">
        <v>3.96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51" s="12" customFormat="1" x14ac:dyDescent="0.2">
      <c r="B153" s="164"/>
      <c r="D153" s="165" t="s">
        <v>169</v>
      </c>
      <c r="E153" s="166" t="s">
        <v>1</v>
      </c>
      <c r="F153" s="167" t="s">
        <v>2019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51" s="13" customFormat="1" x14ac:dyDescent="0.2">
      <c r="B154" s="171"/>
      <c r="D154" s="165" t="s">
        <v>169</v>
      </c>
      <c r="E154" s="172" t="s">
        <v>1</v>
      </c>
      <c r="F154" s="173" t="s">
        <v>2020</v>
      </c>
      <c r="H154" s="174">
        <v>0.36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51" s="15" customFormat="1" x14ac:dyDescent="0.2">
      <c r="B155" s="185"/>
      <c r="D155" s="165" t="s">
        <v>169</v>
      </c>
      <c r="E155" s="186" t="s">
        <v>1</v>
      </c>
      <c r="F155" s="187" t="s">
        <v>187</v>
      </c>
      <c r="H155" s="188">
        <v>31.26</v>
      </c>
      <c r="I155" s="189"/>
      <c r="L155" s="185"/>
      <c r="M155" s="190"/>
      <c r="T155" s="191"/>
      <c r="W155" s="241"/>
      <c r="AT155" s="186" t="s">
        <v>169</v>
      </c>
      <c r="AU155" s="186" t="s">
        <v>81</v>
      </c>
      <c r="AV155" s="15" t="s">
        <v>84</v>
      </c>
      <c r="AW155" s="15" t="s">
        <v>29</v>
      </c>
      <c r="AX155" s="15" t="s">
        <v>72</v>
      </c>
      <c r="AY155" s="186" t="s">
        <v>162</v>
      </c>
    </row>
    <row r="156" spans="2:51" s="12" customFormat="1" x14ac:dyDescent="0.2">
      <c r="B156" s="164"/>
      <c r="D156" s="165" t="s">
        <v>169</v>
      </c>
      <c r="E156" s="166" t="s">
        <v>1</v>
      </c>
      <c r="F156" s="167" t="s">
        <v>2021</v>
      </c>
      <c r="H156" s="166" t="s">
        <v>1</v>
      </c>
      <c r="I156" s="168"/>
      <c r="L156" s="164"/>
      <c r="M156" s="169"/>
      <c r="T156" s="170"/>
      <c r="W156" s="239"/>
      <c r="AT156" s="166" t="s">
        <v>169</v>
      </c>
      <c r="AU156" s="166" t="s">
        <v>81</v>
      </c>
      <c r="AV156" s="12" t="s">
        <v>77</v>
      </c>
      <c r="AW156" s="12" t="s">
        <v>29</v>
      </c>
      <c r="AX156" s="12" t="s">
        <v>72</v>
      </c>
      <c r="AY156" s="166" t="s">
        <v>162</v>
      </c>
    </row>
    <row r="157" spans="2:51" s="13" customFormat="1" x14ac:dyDescent="0.2">
      <c r="B157" s="171"/>
      <c r="D157" s="165" t="s">
        <v>169</v>
      </c>
      <c r="E157" s="172" t="s">
        <v>1</v>
      </c>
      <c r="F157" s="173" t="s">
        <v>2022</v>
      </c>
      <c r="H157" s="174">
        <v>3.6360000000000001</v>
      </c>
      <c r="I157" s="175"/>
      <c r="L157" s="171"/>
      <c r="M157" s="176"/>
      <c r="T157" s="177"/>
      <c r="W157" s="240"/>
      <c r="AT157" s="172" t="s">
        <v>169</v>
      </c>
      <c r="AU157" s="172" t="s">
        <v>81</v>
      </c>
      <c r="AV157" s="13" t="s">
        <v>81</v>
      </c>
      <c r="AW157" s="13" t="s">
        <v>29</v>
      </c>
      <c r="AX157" s="13" t="s">
        <v>72</v>
      </c>
      <c r="AY157" s="172" t="s">
        <v>162</v>
      </c>
    </row>
    <row r="158" spans="2:51" s="12" customFormat="1" x14ac:dyDescent="0.2">
      <c r="B158" s="164"/>
      <c r="D158" s="165" t="s">
        <v>169</v>
      </c>
      <c r="E158" s="166" t="s">
        <v>1</v>
      </c>
      <c r="F158" s="167" t="s">
        <v>2023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51" s="13" customFormat="1" x14ac:dyDescent="0.2">
      <c r="B159" s="171"/>
      <c r="D159" s="165" t="s">
        <v>169</v>
      </c>
      <c r="E159" s="172" t="s">
        <v>1</v>
      </c>
      <c r="F159" s="173" t="s">
        <v>2024</v>
      </c>
      <c r="H159" s="174">
        <v>1.8180000000000001</v>
      </c>
      <c r="I159" s="175"/>
      <c r="L159" s="171"/>
      <c r="M159" s="176"/>
      <c r="T159" s="177"/>
      <c r="W159" s="240"/>
      <c r="AT159" s="172" t="s">
        <v>169</v>
      </c>
      <c r="AU159" s="172" t="s">
        <v>81</v>
      </c>
      <c r="AV159" s="13" t="s">
        <v>81</v>
      </c>
      <c r="AW159" s="13" t="s">
        <v>29</v>
      </c>
      <c r="AX159" s="13" t="s">
        <v>72</v>
      </c>
      <c r="AY159" s="172" t="s">
        <v>162</v>
      </c>
    </row>
    <row r="160" spans="2:51" s="12" customFormat="1" x14ac:dyDescent="0.2">
      <c r="B160" s="164"/>
      <c r="D160" s="165" t="s">
        <v>169</v>
      </c>
      <c r="E160" s="166" t="s">
        <v>1</v>
      </c>
      <c r="F160" s="167" t="s">
        <v>2025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65" s="13" customFormat="1" x14ac:dyDescent="0.2">
      <c r="B161" s="171"/>
      <c r="D161" s="165" t="s">
        <v>169</v>
      </c>
      <c r="E161" s="172" t="s">
        <v>1</v>
      </c>
      <c r="F161" s="173" t="s">
        <v>2024</v>
      </c>
      <c r="H161" s="174">
        <v>1.8180000000000001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65" s="12" customFormat="1" x14ac:dyDescent="0.2">
      <c r="B162" s="164"/>
      <c r="D162" s="165" t="s">
        <v>169</v>
      </c>
      <c r="E162" s="166" t="s">
        <v>1</v>
      </c>
      <c r="F162" s="167" t="s">
        <v>2026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3" customFormat="1" x14ac:dyDescent="0.2">
      <c r="B163" s="171"/>
      <c r="D163" s="165" t="s">
        <v>169</v>
      </c>
      <c r="E163" s="172" t="s">
        <v>1</v>
      </c>
      <c r="F163" s="173" t="s">
        <v>2027</v>
      </c>
      <c r="H163" s="174">
        <v>15.48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65" s="12" customFormat="1" x14ac:dyDescent="0.2">
      <c r="B164" s="164"/>
      <c r="D164" s="165" t="s">
        <v>169</v>
      </c>
      <c r="E164" s="166" t="s">
        <v>1</v>
      </c>
      <c r="F164" s="167" t="s">
        <v>2028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65" s="13" customFormat="1" x14ac:dyDescent="0.2">
      <c r="B165" s="171"/>
      <c r="D165" s="165" t="s">
        <v>169</v>
      </c>
      <c r="E165" s="172" t="s">
        <v>1</v>
      </c>
      <c r="F165" s="173" t="s">
        <v>2029</v>
      </c>
      <c r="H165" s="174">
        <v>3.1309999999999998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65" s="12" customFormat="1" x14ac:dyDescent="0.2">
      <c r="B166" s="164"/>
      <c r="D166" s="165" t="s">
        <v>169</v>
      </c>
      <c r="E166" s="166" t="s">
        <v>1</v>
      </c>
      <c r="F166" s="167" t="s">
        <v>2030</v>
      </c>
      <c r="H166" s="166" t="s">
        <v>1</v>
      </c>
      <c r="I166" s="168"/>
      <c r="L166" s="164"/>
      <c r="M166" s="169"/>
      <c r="T166" s="170"/>
      <c r="W166" s="239"/>
      <c r="AT166" s="166" t="s">
        <v>169</v>
      </c>
      <c r="AU166" s="166" t="s">
        <v>81</v>
      </c>
      <c r="AV166" s="12" t="s">
        <v>77</v>
      </c>
      <c r="AW166" s="12" t="s">
        <v>29</v>
      </c>
      <c r="AX166" s="12" t="s">
        <v>72</v>
      </c>
      <c r="AY166" s="166" t="s">
        <v>162</v>
      </c>
    </row>
    <row r="167" spans="2:65" s="13" customFormat="1" x14ac:dyDescent="0.2">
      <c r="B167" s="171"/>
      <c r="D167" s="165" t="s">
        <v>169</v>
      </c>
      <c r="E167" s="172" t="s">
        <v>1</v>
      </c>
      <c r="F167" s="173" t="s">
        <v>2022</v>
      </c>
      <c r="H167" s="174">
        <v>3.6360000000000001</v>
      </c>
      <c r="I167" s="175"/>
      <c r="L167" s="171"/>
      <c r="M167" s="176"/>
      <c r="T167" s="177"/>
      <c r="W167" s="240"/>
      <c r="AT167" s="172" t="s">
        <v>169</v>
      </c>
      <c r="AU167" s="172" t="s">
        <v>81</v>
      </c>
      <c r="AV167" s="13" t="s">
        <v>81</v>
      </c>
      <c r="AW167" s="13" t="s">
        <v>29</v>
      </c>
      <c r="AX167" s="13" t="s">
        <v>72</v>
      </c>
      <c r="AY167" s="172" t="s">
        <v>162</v>
      </c>
    </row>
    <row r="168" spans="2:65" s="15" customFormat="1" x14ac:dyDescent="0.2">
      <c r="B168" s="185"/>
      <c r="D168" s="165" t="s">
        <v>169</v>
      </c>
      <c r="E168" s="186" t="s">
        <v>1</v>
      </c>
      <c r="F168" s="187" t="s">
        <v>187</v>
      </c>
      <c r="H168" s="188">
        <v>29.518999999999998</v>
      </c>
      <c r="I168" s="189"/>
      <c r="L168" s="185"/>
      <c r="M168" s="190"/>
      <c r="T168" s="191"/>
      <c r="W168" s="241"/>
      <c r="AT168" s="186" t="s">
        <v>169</v>
      </c>
      <c r="AU168" s="186" t="s">
        <v>81</v>
      </c>
      <c r="AV168" s="15" t="s">
        <v>84</v>
      </c>
      <c r="AW168" s="15" t="s">
        <v>29</v>
      </c>
      <c r="AX168" s="15" t="s">
        <v>72</v>
      </c>
      <c r="AY168" s="186" t="s">
        <v>162</v>
      </c>
    </row>
    <row r="169" spans="2:65" s="14" customFormat="1" x14ac:dyDescent="0.2">
      <c r="B169" s="178"/>
      <c r="D169" s="165" t="s">
        <v>169</v>
      </c>
      <c r="E169" s="179" t="s">
        <v>1</v>
      </c>
      <c r="F169" s="180" t="s">
        <v>174</v>
      </c>
      <c r="H169" s="181">
        <v>60.779000000000003</v>
      </c>
      <c r="I169" s="182"/>
      <c r="L169" s="178"/>
      <c r="M169" s="183"/>
      <c r="T169" s="184"/>
      <c r="W169" s="248"/>
      <c r="AT169" s="179" t="s">
        <v>169</v>
      </c>
      <c r="AU169" s="179" t="s">
        <v>81</v>
      </c>
      <c r="AV169" s="14" t="s">
        <v>87</v>
      </c>
      <c r="AW169" s="14" t="s">
        <v>29</v>
      </c>
      <c r="AX169" s="14" t="s">
        <v>77</v>
      </c>
      <c r="AY169" s="179" t="s">
        <v>162</v>
      </c>
    </row>
    <row r="170" spans="2:65" s="1" customFormat="1" ht="24.2" customHeight="1" x14ac:dyDescent="0.2">
      <c r="B170" s="121"/>
      <c r="C170" s="151" t="s">
        <v>81</v>
      </c>
      <c r="D170" s="151" t="s">
        <v>164</v>
      </c>
      <c r="E170" s="152" t="s">
        <v>175</v>
      </c>
      <c r="F170" s="153" t="s">
        <v>176</v>
      </c>
      <c r="G170" s="154" t="s">
        <v>177</v>
      </c>
      <c r="H170" s="155">
        <v>205.3</v>
      </c>
      <c r="I170" s="156"/>
      <c r="J170" s="157">
        <f>ROUND(I170*H170,2)</f>
        <v>0</v>
      </c>
      <c r="K170" s="158"/>
      <c r="L170" s="32"/>
      <c r="M170" s="159" t="s">
        <v>1</v>
      </c>
      <c r="N170" s="120" t="s">
        <v>38</v>
      </c>
      <c r="P170" s="160">
        <f>O170*H170</f>
        <v>0</v>
      </c>
      <c r="Q170" s="160">
        <v>2.8000000000000004E-3</v>
      </c>
      <c r="R170" s="160">
        <f>Q170*H170</f>
        <v>0.57484000000000013</v>
      </c>
      <c r="S170" s="160">
        <v>0</v>
      </c>
      <c r="T170" s="161">
        <f>S170*H170</f>
        <v>0</v>
      </c>
      <c r="W170" s="233"/>
      <c r="AR170" s="162" t="s">
        <v>87</v>
      </c>
      <c r="AT170" s="162" t="s">
        <v>164</v>
      </c>
      <c r="AU170" s="162" t="s">
        <v>81</v>
      </c>
      <c r="AY170" s="17" t="s">
        <v>162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81</v>
      </c>
      <c r="BK170" s="163">
        <f>ROUND(I170*H170,2)</f>
        <v>0</v>
      </c>
      <c r="BL170" s="17" t="s">
        <v>87</v>
      </c>
      <c r="BM170" s="162" t="s">
        <v>2031</v>
      </c>
    </row>
    <row r="171" spans="2:65" s="12" customFormat="1" x14ac:dyDescent="0.2">
      <c r="B171" s="164"/>
      <c r="D171" s="165" t="s">
        <v>169</v>
      </c>
      <c r="E171" s="166" t="s">
        <v>1</v>
      </c>
      <c r="F171" s="167" t="s">
        <v>705</v>
      </c>
      <c r="H171" s="166" t="s">
        <v>1</v>
      </c>
      <c r="I171" s="168"/>
      <c r="L171" s="164"/>
      <c r="M171" s="169"/>
      <c r="T171" s="170"/>
      <c r="W171" s="252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65" s="12" customFormat="1" x14ac:dyDescent="0.2">
      <c r="B172" s="164"/>
      <c r="D172" s="165" t="s">
        <v>169</v>
      </c>
      <c r="E172" s="166" t="s">
        <v>1</v>
      </c>
      <c r="F172" s="167" t="s">
        <v>2008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65" s="13" customFormat="1" x14ac:dyDescent="0.2">
      <c r="B173" s="171"/>
      <c r="D173" s="165" t="s">
        <v>169</v>
      </c>
      <c r="E173" s="172" t="s">
        <v>1</v>
      </c>
      <c r="F173" s="173" t="s">
        <v>2032</v>
      </c>
      <c r="H173" s="174">
        <v>67.2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65" s="12" customFormat="1" x14ac:dyDescent="0.2">
      <c r="B174" s="164"/>
      <c r="D174" s="165" t="s">
        <v>169</v>
      </c>
      <c r="E174" s="166" t="s">
        <v>1</v>
      </c>
      <c r="F174" s="167" t="s">
        <v>2010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65" s="13" customFormat="1" x14ac:dyDescent="0.2">
      <c r="B175" s="171"/>
      <c r="D175" s="165" t="s">
        <v>169</v>
      </c>
      <c r="E175" s="172" t="s">
        <v>1</v>
      </c>
      <c r="F175" s="173" t="s">
        <v>1557</v>
      </c>
      <c r="H175" s="174">
        <v>12.2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65" s="12" customFormat="1" x14ac:dyDescent="0.2">
      <c r="B176" s="164"/>
      <c r="D176" s="165" t="s">
        <v>169</v>
      </c>
      <c r="E176" s="166" t="s">
        <v>1</v>
      </c>
      <c r="F176" s="167" t="s">
        <v>2011</v>
      </c>
      <c r="H176" s="166" t="s">
        <v>1</v>
      </c>
      <c r="I176" s="168"/>
      <c r="L176" s="164"/>
      <c r="M176" s="169"/>
      <c r="T176" s="170"/>
      <c r="W176" s="239"/>
      <c r="AT176" s="166" t="s">
        <v>169</v>
      </c>
      <c r="AU176" s="166" t="s">
        <v>81</v>
      </c>
      <c r="AV176" s="12" t="s">
        <v>77</v>
      </c>
      <c r="AW176" s="12" t="s">
        <v>29</v>
      </c>
      <c r="AX176" s="12" t="s">
        <v>72</v>
      </c>
      <c r="AY176" s="166" t="s">
        <v>162</v>
      </c>
    </row>
    <row r="177" spans="2:51" s="13" customFormat="1" x14ac:dyDescent="0.2">
      <c r="B177" s="171"/>
      <c r="D177" s="165" t="s">
        <v>169</v>
      </c>
      <c r="E177" s="172" t="s">
        <v>1</v>
      </c>
      <c r="F177" s="173" t="s">
        <v>2033</v>
      </c>
      <c r="H177" s="174">
        <v>10.8</v>
      </c>
      <c r="I177" s="175"/>
      <c r="L177" s="171"/>
      <c r="M177" s="176"/>
      <c r="T177" s="177"/>
      <c r="W177" s="240"/>
      <c r="AT177" s="172" t="s">
        <v>169</v>
      </c>
      <c r="AU177" s="172" t="s">
        <v>81</v>
      </c>
      <c r="AV177" s="13" t="s">
        <v>81</v>
      </c>
      <c r="AW177" s="13" t="s">
        <v>29</v>
      </c>
      <c r="AX177" s="13" t="s">
        <v>72</v>
      </c>
      <c r="AY177" s="172" t="s">
        <v>162</v>
      </c>
    </row>
    <row r="178" spans="2:51" s="12" customFormat="1" x14ac:dyDescent="0.2">
      <c r="B178" s="164"/>
      <c r="D178" s="165" t="s">
        <v>169</v>
      </c>
      <c r="E178" s="166" t="s">
        <v>1</v>
      </c>
      <c r="F178" s="167" t="s">
        <v>2013</v>
      </c>
      <c r="H178" s="166" t="s">
        <v>1</v>
      </c>
      <c r="I178" s="168"/>
      <c r="L178" s="164"/>
      <c r="M178" s="169"/>
      <c r="T178" s="170"/>
      <c r="W178" s="239"/>
      <c r="AT178" s="166" t="s">
        <v>169</v>
      </c>
      <c r="AU178" s="166" t="s">
        <v>81</v>
      </c>
      <c r="AV178" s="12" t="s">
        <v>77</v>
      </c>
      <c r="AW178" s="12" t="s">
        <v>29</v>
      </c>
      <c r="AX178" s="12" t="s">
        <v>72</v>
      </c>
      <c r="AY178" s="166" t="s">
        <v>162</v>
      </c>
    </row>
    <row r="179" spans="2:51" s="13" customFormat="1" x14ac:dyDescent="0.2">
      <c r="B179" s="171"/>
      <c r="D179" s="165" t="s">
        <v>169</v>
      </c>
      <c r="E179" s="172" t="s">
        <v>1</v>
      </c>
      <c r="F179" s="173" t="s">
        <v>2034</v>
      </c>
      <c r="H179" s="174">
        <v>12.6</v>
      </c>
      <c r="I179" s="175"/>
      <c r="L179" s="171"/>
      <c r="M179" s="176"/>
      <c r="T179" s="177"/>
      <c r="W179" s="240"/>
      <c r="AT179" s="172" t="s">
        <v>169</v>
      </c>
      <c r="AU179" s="172" t="s">
        <v>81</v>
      </c>
      <c r="AV179" s="13" t="s">
        <v>81</v>
      </c>
      <c r="AW179" s="13" t="s">
        <v>29</v>
      </c>
      <c r="AX179" s="13" t="s">
        <v>72</v>
      </c>
      <c r="AY179" s="172" t="s">
        <v>162</v>
      </c>
    </row>
    <row r="180" spans="2:51" s="12" customFormat="1" x14ac:dyDescent="0.2">
      <c r="B180" s="164"/>
      <c r="D180" s="165" t="s">
        <v>169</v>
      </c>
      <c r="E180" s="166" t="s">
        <v>1</v>
      </c>
      <c r="F180" s="167" t="s">
        <v>2015</v>
      </c>
      <c r="H180" s="166" t="s">
        <v>1</v>
      </c>
      <c r="I180" s="168"/>
      <c r="L180" s="164"/>
      <c r="M180" s="169"/>
      <c r="T180" s="170"/>
      <c r="W180" s="239"/>
      <c r="AT180" s="166" t="s">
        <v>169</v>
      </c>
      <c r="AU180" s="166" t="s">
        <v>81</v>
      </c>
      <c r="AV180" s="12" t="s">
        <v>77</v>
      </c>
      <c r="AW180" s="12" t="s">
        <v>29</v>
      </c>
      <c r="AX180" s="12" t="s">
        <v>72</v>
      </c>
      <c r="AY180" s="166" t="s">
        <v>162</v>
      </c>
    </row>
    <row r="181" spans="2:51" s="13" customFormat="1" x14ac:dyDescent="0.2">
      <c r="B181" s="171"/>
      <c r="D181" s="165" t="s">
        <v>169</v>
      </c>
      <c r="E181" s="172" t="s">
        <v>1</v>
      </c>
      <c r="F181" s="173" t="s">
        <v>2035</v>
      </c>
      <c r="H181" s="174">
        <v>8</v>
      </c>
      <c r="I181" s="175"/>
      <c r="L181" s="171"/>
      <c r="M181" s="176"/>
      <c r="T181" s="177"/>
      <c r="W181" s="240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51" s="12" customFormat="1" x14ac:dyDescent="0.2">
      <c r="B182" s="164"/>
      <c r="D182" s="165" t="s">
        <v>169</v>
      </c>
      <c r="E182" s="166" t="s">
        <v>1</v>
      </c>
      <c r="F182" s="167" t="s">
        <v>2017</v>
      </c>
      <c r="H182" s="166" t="s">
        <v>1</v>
      </c>
      <c r="I182" s="168"/>
      <c r="L182" s="164"/>
      <c r="M182" s="169"/>
      <c r="T182" s="170"/>
      <c r="W182" s="239"/>
      <c r="AT182" s="166" t="s">
        <v>169</v>
      </c>
      <c r="AU182" s="166" t="s">
        <v>81</v>
      </c>
      <c r="AV182" s="12" t="s">
        <v>77</v>
      </c>
      <c r="AW182" s="12" t="s">
        <v>29</v>
      </c>
      <c r="AX182" s="12" t="s">
        <v>72</v>
      </c>
      <c r="AY182" s="166" t="s">
        <v>162</v>
      </c>
    </row>
    <row r="183" spans="2:51" s="13" customFormat="1" x14ac:dyDescent="0.2">
      <c r="B183" s="171"/>
      <c r="D183" s="165" t="s">
        <v>169</v>
      </c>
      <c r="E183" s="172" t="s">
        <v>1</v>
      </c>
      <c r="F183" s="173" t="s">
        <v>2036</v>
      </c>
      <c r="H183" s="174">
        <v>26.4</v>
      </c>
      <c r="I183" s="175"/>
      <c r="L183" s="171"/>
      <c r="M183" s="176"/>
      <c r="T183" s="177"/>
      <c r="W183" s="240"/>
      <c r="AT183" s="172" t="s">
        <v>169</v>
      </c>
      <c r="AU183" s="172" t="s">
        <v>81</v>
      </c>
      <c r="AV183" s="13" t="s">
        <v>81</v>
      </c>
      <c r="AW183" s="13" t="s">
        <v>29</v>
      </c>
      <c r="AX183" s="13" t="s">
        <v>72</v>
      </c>
      <c r="AY183" s="172" t="s">
        <v>162</v>
      </c>
    </row>
    <row r="184" spans="2:51" s="12" customFormat="1" x14ac:dyDescent="0.2">
      <c r="B184" s="164"/>
      <c r="D184" s="165" t="s">
        <v>169</v>
      </c>
      <c r="E184" s="166" t="s">
        <v>1</v>
      </c>
      <c r="F184" s="167" t="s">
        <v>2019</v>
      </c>
      <c r="H184" s="166" t="s">
        <v>1</v>
      </c>
      <c r="I184" s="168"/>
      <c r="L184" s="164"/>
      <c r="M184" s="169"/>
      <c r="T184" s="170"/>
      <c r="W184" s="239"/>
      <c r="AT184" s="166" t="s">
        <v>169</v>
      </c>
      <c r="AU184" s="166" t="s">
        <v>81</v>
      </c>
      <c r="AV184" s="12" t="s">
        <v>77</v>
      </c>
      <c r="AW184" s="12" t="s">
        <v>29</v>
      </c>
      <c r="AX184" s="12" t="s">
        <v>72</v>
      </c>
      <c r="AY184" s="166" t="s">
        <v>162</v>
      </c>
    </row>
    <row r="185" spans="2:51" s="13" customFormat="1" x14ac:dyDescent="0.2">
      <c r="B185" s="171"/>
      <c r="D185" s="165" t="s">
        <v>169</v>
      </c>
      <c r="E185" s="172" t="s">
        <v>1</v>
      </c>
      <c r="F185" s="173" t="s">
        <v>2037</v>
      </c>
      <c r="H185" s="174">
        <v>2.4</v>
      </c>
      <c r="I185" s="175"/>
      <c r="L185" s="171"/>
      <c r="M185" s="176"/>
      <c r="T185" s="177"/>
      <c r="W185" s="240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51" s="15" customFormat="1" x14ac:dyDescent="0.2">
      <c r="B186" s="185"/>
      <c r="D186" s="165" t="s">
        <v>169</v>
      </c>
      <c r="E186" s="186" t="s">
        <v>1</v>
      </c>
      <c r="F186" s="187" t="s">
        <v>187</v>
      </c>
      <c r="H186" s="188">
        <v>139.6</v>
      </c>
      <c r="I186" s="189"/>
      <c r="L186" s="185"/>
      <c r="M186" s="190"/>
      <c r="T186" s="191"/>
      <c r="W186" s="241"/>
      <c r="AT186" s="186" t="s">
        <v>169</v>
      </c>
      <c r="AU186" s="186" t="s">
        <v>81</v>
      </c>
      <c r="AV186" s="15" t="s">
        <v>84</v>
      </c>
      <c r="AW186" s="15" t="s">
        <v>29</v>
      </c>
      <c r="AX186" s="15" t="s">
        <v>72</v>
      </c>
      <c r="AY186" s="186" t="s">
        <v>162</v>
      </c>
    </row>
    <row r="187" spans="2:51" s="12" customFormat="1" x14ac:dyDescent="0.2">
      <c r="B187" s="164"/>
      <c r="D187" s="165" t="s">
        <v>169</v>
      </c>
      <c r="E187" s="166" t="s">
        <v>1</v>
      </c>
      <c r="F187" s="167" t="s">
        <v>2021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51" s="13" customFormat="1" x14ac:dyDescent="0.2">
      <c r="B188" s="171"/>
      <c r="D188" s="165" t="s">
        <v>169</v>
      </c>
      <c r="E188" s="172" t="s">
        <v>1</v>
      </c>
      <c r="F188" s="173" t="s">
        <v>2038</v>
      </c>
      <c r="H188" s="174">
        <v>7.6399999999999988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51" s="12" customFormat="1" x14ac:dyDescent="0.2">
      <c r="B189" s="164"/>
      <c r="D189" s="165" t="s">
        <v>169</v>
      </c>
      <c r="E189" s="166" t="s">
        <v>1</v>
      </c>
      <c r="F189" s="167" t="s">
        <v>2023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51" s="13" customFormat="1" x14ac:dyDescent="0.2">
      <c r="B190" s="171"/>
      <c r="D190" s="165" t="s">
        <v>169</v>
      </c>
      <c r="E190" s="172" t="s">
        <v>1</v>
      </c>
      <c r="F190" s="173" t="s">
        <v>2039</v>
      </c>
      <c r="H190" s="174">
        <v>5.84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51" s="12" customFormat="1" x14ac:dyDescent="0.2">
      <c r="B191" s="164"/>
      <c r="D191" s="165" t="s">
        <v>169</v>
      </c>
      <c r="E191" s="166" t="s">
        <v>1</v>
      </c>
      <c r="F191" s="167" t="s">
        <v>2025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51" s="13" customFormat="1" x14ac:dyDescent="0.2">
      <c r="B192" s="171"/>
      <c r="D192" s="165" t="s">
        <v>169</v>
      </c>
      <c r="E192" s="172" t="s">
        <v>1</v>
      </c>
      <c r="F192" s="173" t="s">
        <v>2039</v>
      </c>
      <c r="H192" s="174">
        <v>5.84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2026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2040</v>
      </c>
      <c r="H194" s="174">
        <v>31.6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2028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2041</v>
      </c>
      <c r="H196" s="174">
        <v>7.14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2030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2038</v>
      </c>
      <c r="H198" s="174">
        <v>7.6399999999999988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5" customFormat="1" x14ac:dyDescent="0.2">
      <c r="B199" s="185"/>
      <c r="D199" s="165" t="s">
        <v>169</v>
      </c>
      <c r="E199" s="186" t="s">
        <v>1</v>
      </c>
      <c r="F199" s="187" t="s">
        <v>187</v>
      </c>
      <c r="H199" s="188">
        <v>65.7</v>
      </c>
      <c r="I199" s="189"/>
      <c r="L199" s="185"/>
      <c r="M199" s="190"/>
      <c r="T199" s="191"/>
      <c r="W199" s="241"/>
      <c r="AT199" s="186" t="s">
        <v>169</v>
      </c>
      <c r="AU199" s="186" t="s">
        <v>81</v>
      </c>
      <c r="AV199" s="15" t="s">
        <v>84</v>
      </c>
      <c r="AW199" s="15" t="s">
        <v>29</v>
      </c>
      <c r="AX199" s="15" t="s">
        <v>72</v>
      </c>
      <c r="AY199" s="186" t="s">
        <v>162</v>
      </c>
    </row>
    <row r="200" spans="2:65" s="14" customFormat="1" x14ac:dyDescent="0.2">
      <c r="B200" s="178"/>
      <c r="D200" s="165" t="s">
        <v>169</v>
      </c>
      <c r="E200" s="179" t="s">
        <v>1</v>
      </c>
      <c r="F200" s="180" t="s">
        <v>174</v>
      </c>
      <c r="H200" s="181">
        <v>205.3</v>
      </c>
      <c r="I200" s="182"/>
      <c r="L200" s="178"/>
      <c r="M200" s="183"/>
      <c r="T200" s="184"/>
      <c r="W200" s="242"/>
      <c r="AT200" s="179" t="s">
        <v>169</v>
      </c>
      <c r="AU200" s="179" t="s">
        <v>81</v>
      </c>
      <c r="AV200" s="14" t="s">
        <v>87</v>
      </c>
      <c r="AW200" s="14" t="s">
        <v>29</v>
      </c>
      <c r="AX200" s="14" t="s">
        <v>77</v>
      </c>
      <c r="AY200" s="179" t="s">
        <v>162</v>
      </c>
    </row>
    <row r="201" spans="2:65" s="1" customFormat="1" ht="24.2" customHeight="1" x14ac:dyDescent="0.2">
      <c r="B201" s="121"/>
      <c r="C201" s="151" t="s">
        <v>84</v>
      </c>
      <c r="D201" s="151" t="s">
        <v>164</v>
      </c>
      <c r="E201" s="152" t="s">
        <v>182</v>
      </c>
      <c r="F201" s="153" t="s">
        <v>183</v>
      </c>
      <c r="G201" s="154" t="s">
        <v>167</v>
      </c>
      <c r="H201" s="155">
        <v>57.771999999999998</v>
      </c>
      <c r="I201" s="156"/>
      <c r="J201" s="157">
        <f>ROUND(I201*H201,2)</f>
        <v>0</v>
      </c>
      <c r="K201" s="158"/>
      <c r="L201" s="32"/>
      <c r="M201" s="159" t="s">
        <v>1</v>
      </c>
      <c r="N201" s="120" t="s">
        <v>38</v>
      </c>
      <c r="P201" s="160">
        <f>O201*H201</f>
        <v>0</v>
      </c>
      <c r="Q201" s="160">
        <v>3.5869999999999999E-2</v>
      </c>
      <c r="R201" s="160">
        <f>Q201*H201</f>
        <v>2.0722816399999999</v>
      </c>
      <c r="S201" s="160">
        <v>0</v>
      </c>
      <c r="T201" s="161">
        <f>S201*H201</f>
        <v>0</v>
      </c>
      <c r="W201" s="245"/>
      <c r="AR201" s="162" t="s">
        <v>87</v>
      </c>
      <c r="AT201" s="162" t="s">
        <v>164</v>
      </c>
      <c r="AU201" s="162" t="s">
        <v>81</v>
      </c>
      <c r="AY201" s="17" t="s">
        <v>162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7" t="s">
        <v>81</v>
      </c>
      <c r="BK201" s="163">
        <f>ROUND(I201*H201,2)</f>
        <v>0</v>
      </c>
      <c r="BL201" s="17" t="s">
        <v>87</v>
      </c>
      <c r="BM201" s="162" t="s">
        <v>2042</v>
      </c>
    </row>
    <row r="202" spans="2:65" s="12" customFormat="1" x14ac:dyDescent="0.2">
      <c r="B202" s="164"/>
      <c r="D202" s="165" t="s">
        <v>169</v>
      </c>
      <c r="E202" s="166" t="s">
        <v>1</v>
      </c>
      <c r="F202" s="167" t="s">
        <v>2008</v>
      </c>
      <c r="H202" s="166" t="s">
        <v>1</v>
      </c>
      <c r="I202" s="168"/>
      <c r="L202" s="164"/>
      <c r="M202" s="169"/>
      <c r="T202" s="170"/>
      <c r="W202" s="239"/>
      <c r="AT202" s="166" t="s">
        <v>169</v>
      </c>
      <c r="AU202" s="166" t="s">
        <v>81</v>
      </c>
      <c r="AV202" s="12" t="s">
        <v>77</v>
      </c>
      <c r="AW202" s="12" t="s">
        <v>29</v>
      </c>
      <c r="AX202" s="12" t="s">
        <v>72</v>
      </c>
      <c r="AY202" s="166" t="s">
        <v>162</v>
      </c>
    </row>
    <row r="203" spans="2:65" s="13" customFormat="1" x14ac:dyDescent="0.2">
      <c r="B203" s="171"/>
      <c r="D203" s="165" t="s">
        <v>169</v>
      </c>
      <c r="E203" s="172" t="s">
        <v>1</v>
      </c>
      <c r="F203" s="173" t="s">
        <v>2043</v>
      </c>
      <c r="H203" s="174">
        <v>25.44</v>
      </c>
      <c r="I203" s="175"/>
      <c r="L203" s="171"/>
      <c r="M203" s="176"/>
      <c r="T203" s="177"/>
      <c r="W203" s="240"/>
      <c r="AT203" s="172" t="s">
        <v>169</v>
      </c>
      <c r="AU203" s="172" t="s">
        <v>81</v>
      </c>
      <c r="AV203" s="13" t="s">
        <v>81</v>
      </c>
      <c r="AW203" s="13" t="s">
        <v>29</v>
      </c>
      <c r="AX203" s="13" t="s">
        <v>72</v>
      </c>
      <c r="AY203" s="172" t="s">
        <v>162</v>
      </c>
    </row>
    <row r="204" spans="2:65" s="12" customFormat="1" x14ac:dyDescent="0.2">
      <c r="B204" s="164"/>
      <c r="D204" s="165" t="s">
        <v>169</v>
      </c>
      <c r="E204" s="166" t="s">
        <v>1</v>
      </c>
      <c r="F204" s="167" t="s">
        <v>2010</v>
      </c>
      <c r="H204" s="166" t="s">
        <v>1</v>
      </c>
      <c r="I204" s="168"/>
      <c r="L204" s="164"/>
      <c r="M204" s="169"/>
      <c r="T204" s="170"/>
      <c r="W204" s="239"/>
      <c r="AT204" s="166" t="s">
        <v>169</v>
      </c>
      <c r="AU204" s="166" t="s">
        <v>81</v>
      </c>
      <c r="AV204" s="12" t="s">
        <v>77</v>
      </c>
      <c r="AW204" s="12" t="s">
        <v>29</v>
      </c>
      <c r="AX204" s="12" t="s">
        <v>72</v>
      </c>
      <c r="AY204" s="166" t="s">
        <v>162</v>
      </c>
    </row>
    <row r="205" spans="2:65" s="13" customFormat="1" x14ac:dyDescent="0.2">
      <c r="B205" s="171"/>
      <c r="D205" s="165" t="s">
        <v>169</v>
      </c>
      <c r="E205" s="172" t="s">
        <v>1</v>
      </c>
      <c r="F205" s="173" t="s">
        <v>2044</v>
      </c>
      <c r="H205" s="174">
        <v>3.1819999999999999</v>
      </c>
      <c r="I205" s="175"/>
      <c r="L205" s="171"/>
      <c r="M205" s="176"/>
      <c r="T205" s="177"/>
      <c r="W205" s="240"/>
      <c r="AT205" s="172" t="s">
        <v>169</v>
      </c>
      <c r="AU205" s="172" t="s">
        <v>81</v>
      </c>
      <c r="AV205" s="13" t="s">
        <v>81</v>
      </c>
      <c r="AW205" s="13" t="s">
        <v>29</v>
      </c>
      <c r="AX205" s="13" t="s">
        <v>72</v>
      </c>
      <c r="AY205" s="172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2011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3" customFormat="1" x14ac:dyDescent="0.2">
      <c r="B207" s="171"/>
      <c r="D207" s="165" t="s">
        <v>169</v>
      </c>
      <c r="E207" s="172" t="s">
        <v>1</v>
      </c>
      <c r="F207" s="173" t="s">
        <v>2045</v>
      </c>
      <c r="H207" s="174">
        <v>1.6559999999999997</v>
      </c>
      <c r="I207" s="175"/>
      <c r="L207" s="171"/>
      <c r="M207" s="176"/>
      <c r="T207" s="177"/>
      <c r="W207" s="240"/>
      <c r="AT207" s="172" t="s">
        <v>169</v>
      </c>
      <c r="AU207" s="172" t="s">
        <v>81</v>
      </c>
      <c r="AV207" s="13" t="s">
        <v>81</v>
      </c>
      <c r="AW207" s="13" t="s">
        <v>29</v>
      </c>
      <c r="AX207" s="13" t="s">
        <v>72</v>
      </c>
      <c r="AY207" s="172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2013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51" s="13" customFormat="1" x14ac:dyDescent="0.2">
      <c r="B209" s="171"/>
      <c r="D209" s="165" t="s">
        <v>169</v>
      </c>
      <c r="E209" s="172" t="s">
        <v>1</v>
      </c>
      <c r="F209" s="173" t="s">
        <v>2046</v>
      </c>
      <c r="H209" s="174">
        <v>1.863</v>
      </c>
      <c r="I209" s="175"/>
      <c r="L209" s="171"/>
      <c r="M209" s="176"/>
      <c r="T209" s="177"/>
      <c r="W209" s="240"/>
      <c r="AT209" s="172" t="s">
        <v>169</v>
      </c>
      <c r="AU209" s="172" t="s">
        <v>81</v>
      </c>
      <c r="AV209" s="13" t="s">
        <v>81</v>
      </c>
      <c r="AW209" s="13" t="s">
        <v>29</v>
      </c>
      <c r="AX209" s="13" t="s">
        <v>72</v>
      </c>
      <c r="AY209" s="172" t="s">
        <v>162</v>
      </c>
    </row>
    <row r="210" spans="2:51" s="12" customFormat="1" x14ac:dyDescent="0.2">
      <c r="B210" s="164"/>
      <c r="D210" s="165" t="s">
        <v>169</v>
      </c>
      <c r="E210" s="166" t="s">
        <v>1</v>
      </c>
      <c r="F210" s="167" t="s">
        <v>2015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51" s="13" customFormat="1" x14ac:dyDescent="0.2">
      <c r="B211" s="171"/>
      <c r="D211" s="165" t="s">
        <v>169</v>
      </c>
      <c r="E211" s="172" t="s">
        <v>1</v>
      </c>
      <c r="F211" s="173" t="s">
        <v>2047</v>
      </c>
      <c r="H211" s="174">
        <v>2.2360000000000002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51" s="12" customFormat="1" x14ac:dyDescent="0.2">
      <c r="B212" s="164"/>
      <c r="D212" s="165" t="s">
        <v>169</v>
      </c>
      <c r="E212" s="166" t="s">
        <v>1</v>
      </c>
      <c r="F212" s="167" t="s">
        <v>2017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51" s="13" customFormat="1" x14ac:dyDescent="0.2">
      <c r="B213" s="171"/>
      <c r="D213" s="165" t="s">
        <v>169</v>
      </c>
      <c r="E213" s="172" t="s">
        <v>1</v>
      </c>
      <c r="F213" s="173" t="s">
        <v>2048</v>
      </c>
      <c r="H213" s="174">
        <v>8.5139999999999976</v>
      </c>
      <c r="I213" s="175"/>
      <c r="L213" s="171"/>
      <c r="M213" s="176"/>
      <c r="T213" s="177"/>
      <c r="W213" s="240"/>
      <c r="AT213" s="172" t="s">
        <v>169</v>
      </c>
      <c r="AU213" s="172" t="s">
        <v>81</v>
      </c>
      <c r="AV213" s="13" t="s">
        <v>81</v>
      </c>
      <c r="AW213" s="13" t="s">
        <v>29</v>
      </c>
      <c r="AX213" s="13" t="s">
        <v>72</v>
      </c>
      <c r="AY213" s="172" t="s">
        <v>162</v>
      </c>
    </row>
    <row r="214" spans="2:51" s="12" customFormat="1" x14ac:dyDescent="0.2">
      <c r="B214" s="164"/>
      <c r="D214" s="165" t="s">
        <v>169</v>
      </c>
      <c r="E214" s="166" t="s">
        <v>1</v>
      </c>
      <c r="F214" s="167" t="s">
        <v>2019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51" s="13" customFormat="1" x14ac:dyDescent="0.2">
      <c r="B215" s="171"/>
      <c r="D215" s="165" t="s">
        <v>169</v>
      </c>
      <c r="E215" s="172" t="s">
        <v>1</v>
      </c>
      <c r="F215" s="173" t="s">
        <v>2049</v>
      </c>
      <c r="H215" s="174">
        <v>0.504</v>
      </c>
      <c r="I215" s="175"/>
      <c r="L215" s="171"/>
      <c r="M215" s="176"/>
      <c r="T215" s="177"/>
      <c r="W215" s="240"/>
      <c r="AT215" s="172" t="s">
        <v>169</v>
      </c>
      <c r="AU215" s="172" t="s">
        <v>81</v>
      </c>
      <c r="AV215" s="13" t="s">
        <v>81</v>
      </c>
      <c r="AW215" s="13" t="s">
        <v>29</v>
      </c>
      <c r="AX215" s="13" t="s">
        <v>72</v>
      </c>
      <c r="AY215" s="172" t="s">
        <v>162</v>
      </c>
    </row>
    <row r="216" spans="2:51" s="15" customFormat="1" x14ac:dyDescent="0.2">
      <c r="B216" s="185"/>
      <c r="D216" s="165" t="s">
        <v>169</v>
      </c>
      <c r="E216" s="186" t="s">
        <v>1</v>
      </c>
      <c r="F216" s="187" t="s">
        <v>187</v>
      </c>
      <c r="H216" s="188">
        <v>43.395000000000003</v>
      </c>
      <c r="I216" s="189"/>
      <c r="L216" s="185"/>
      <c r="M216" s="190"/>
      <c r="T216" s="191"/>
      <c r="W216" s="241"/>
      <c r="AT216" s="186" t="s">
        <v>169</v>
      </c>
      <c r="AU216" s="186" t="s">
        <v>81</v>
      </c>
      <c r="AV216" s="15" t="s">
        <v>84</v>
      </c>
      <c r="AW216" s="15" t="s">
        <v>29</v>
      </c>
      <c r="AX216" s="15" t="s">
        <v>72</v>
      </c>
      <c r="AY216" s="186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2021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2050</v>
      </c>
      <c r="H218" s="174">
        <v>3.0369999999999999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2023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3" customFormat="1" x14ac:dyDescent="0.2">
      <c r="B220" s="171"/>
      <c r="D220" s="165" t="s">
        <v>169</v>
      </c>
      <c r="E220" s="172" t="s">
        <v>1</v>
      </c>
      <c r="F220" s="173" t="s">
        <v>2051</v>
      </c>
      <c r="H220" s="174">
        <v>1.1120000000000001</v>
      </c>
      <c r="I220" s="175"/>
      <c r="L220" s="171"/>
      <c r="M220" s="176"/>
      <c r="T220" s="177"/>
      <c r="W220" s="240"/>
      <c r="AT220" s="172" t="s">
        <v>169</v>
      </c>
      <c r="AU220" s="172" t="s">
        <v>81</v>
      </c>
      <c r="AV220" s="13" t="s">
        <v>81</v>
      </c>
      <c r="AW220" s="13" t="s">
        <v>29</v>
      </c>
      <c r="AX220" s="13" t="s">
        <v>72</v>
      </c>
      <c r="AY220" s="172" t="s">
        <v>162</v>
      </c>
    </row>
    <row r="221" spans="2:51" s="12" customFormat="1" x14ac:dyDescent="0.2">
      <c r="B221" s="164"/>
      <c r="D221" s="165" t="s">
        <v>169</v>
      </c>
      <c r="E221" s="166" t="s">
        <v>1</v>
      </c>
      <c r="F221" s="167" t="s">
        <v>2025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51" s="13" customFormat="1" x14ac:dyDescent="0.2">
      <c r="B222" s="171"/>
      <c r="D222" s="165" t="s">
        <v>169</v>
      </c>
      <c r="E222" s="172" t="s">
        <v>1</v>
      </c>
      <c r="F222" s="173" t="s">
        <v>2052</v>
      </c>
      <c r="H222" s="174">
        <v>2.569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51" s="12" customFormat="1" x14ac:dyDescent="0.2">
      <c r="B223" s="164"/>
      <c r="D223" s="165" t="s">
        <v>169</v>
      </c>
      <c r="E223" s="166" t="s">
        <v>1</v>
      </c>
      <c r="F223" s="167" t="s">
        <v>2028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51" s="13" customFormat="1" x14ac:dyDescent="0.2">
      <c r="B224" s="171"/>
      <c r="D224" s="165" t="s">
        <v>169</v>
      </c>
      <c r="E224" s="172" t="s">
        <v>1</v>
      </c>
      <c r="F224" s="173" t="s">
        <v>2053</v>
      </c>
      <c r="H224" s="174">
        <v>1.845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2" customFormat="1" x14ac:dyDescent="0.2">
      <c r="B225" s="164"/>
      <c r="D225" s="165" t="s">
        <v>169</v>
      </c>
      <c r="E225" s="166" t="s">
        <v>1</v>
      </c>
      <c r="F225" s="167" t="s">
        <v>2030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3" customFormat="1" x14ac:dyDescent="0.2">
      <c r="B226" s="171"/>
      <c r="D226" s="165" t="s">
        <v>169</v>
      </c>
      <c r="E226" s="172" t="s">
        <v>1</v>
      </c>
      <c r="F226" s="173" t="s">
        <v>2054</v>
      </c>
      <c r="H226" s="174">
        <v>1.3140000000000001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65" s="15" customFormat="1" x14ac:dyDescent="0.2">
      <c r="B227" s="185"/>
      <c r="D227" s="165" t="s">
        <v>169</v>
      </c>
      <c r="E227" s="186" t="s">
        <v>1</v>
      </c>
      <c r="F227" s="187" t="s">
        <v>187</v>
      </c>
      <c r="H227" s="188">
        <v>9.8770000000000007</v>
      </c>
      <c r="I227" s="189"/>
      <c r="L227" s="185"/>
      <c r="M227" s="190"/>
      <c r="T227" s="191"/>
      <c r="W227" s="241"/>
      <c r="AT227" s="186" t="s">
        <v>169</v>
      </c>
      <c r="AU227" s="186" t="s">
        <v>81</v>
      </c>
      <c r="AV227" s="15" t="s">
        <v>84</v>
      </c>
      <c r="AW227" s="15" t="s">
        <v>29</v>
      </c>
      <c r="AX227" s="15" t="s">
        <v>72</v>
      </c>
      <c r="AY227" s="186" t="s">
        <v>162</v>
      </c>
    </row>
    <row r="228" spans="2:65" s="12" customFormat="1" ht="33.75" x14ac:dyDescent="0.2">
      <c r="B228" s="164"/>
      <c r="D228" s="165" t="s">
        <v>169</v>
      </c>
      <c r="E228" s="166" t="s">
        <v>1</v>
      </c>
      <c r="F228" s="167" t="s">
        <v>188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189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3" customFormat="1" x14ac:dyDescent="0.2">
      <c r="B230" s="171"/>
      <c r="D230" s="165" t="s">
        <v>169</v>
      </c>
      <c r="E230" s="172" t="s">
        <v>1</v>
      </c>
      <c r="F230" s="173" t="s">
        <v>2055</v>
      </c>
      <c r="H230" s="174">
        <v>4.5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65" s="15" customFormat="1" x14ac:dyDescent="0.2">
      <c r="B231" s="185"/>
      <c r="D231" s="165" t="s">
        <v>169</v>
      </c>
      <c r="E231" s="186" t="s">
        <v>1</v>
      </c>
      <c r="F231" s="187" t="s">
        <v>187</v>
      </c>
      <c r="H231" s="188">
        <v>4.5</v>
      </c>
      <c r="I231" s="189"/>
      <c r="L231" s="185"/>
      <c r="M231" s="190"/>
      <c r="T231" s="191"/>
      <c r="W231" s="241"/>
      <c r="AT231" s="186" t="s">
        <v>169</v>
      </c>
      <c r="AU231" s="186" t="s">
        <v>81</v>
      </c>
      <c r="AV231" s="15" t="s">
        <v>84</v>
      </c>
      <c r="AW231" s="15" t="s">
        <v>29</v>
      </c>
      <c r="AX231" s="15" t="s">
        <v>72</v>
      </c>
      <c r="AY231" s="186" t="s">
        <v>162</v>
      </c>
    </row>
    <row r="232" spans="2:65" s="14" customFormat="1" x14ac:dyDescent="0.2">
      <c r="B232" s="178"/>
      <c r="D232" s="165" t="s">
        <v>169</v>
      </c>
      <c r="E232" s="179" t="s">
        <v>1</v>
      </c>
      <c r="F232" s="180" t="s">
        <v>174</v>
      </c>
      <c r="H232" s="181">
        <v>57.771999999999998</v>
      </c>
      <c r="I232" s="182"/>
      <c r="L232" s="178"/>
      <c r="M232" s="183"/>
      <c r="T232" s="184"/>
      <c r="W232" s="242"/>
      <c r="AT232" s="179" t="s">
        <v>169</v>
      </c>
      <c r="AU232" s="179" t="s">
        <v>81</v>
      </c>
      <c r="AV232" s="14" t="s">
        <v>87</v>
      </c>
      <c r="AW232" s="14" t="s">
        <v>29</v>
      </c>
      <c r="AX232" s="14" t="s">
        <v>77</v>
      </c>
      <c r="AY232" s="179" t="s">
        <v>162</v>
      </c>
    </row>
    <row r="233" spans="2:65" s="12" customFormat="1" ht="22.5" x14ac:dyDescent="0.2">
      <c r="B233" s="164"/>
      <c r="D233" s="165" t="s">
        <v>169</v>
      </c>
      <c r="E233" s="166" t="s">
        <v>1</v>
      </c>
      <c r="F233" s="167" t="s">
        <v>191</v>
      </c>
      <c r="H233" s="166" t="s">
        <v>1</v>
      </c>
      <c r="I233" s="168"/>
      <c r="L233" s="164"/>
      <c r="M233" s="169"/>
      <c r="T233" s="170"/>
      <c r="W233" s="244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" customFormat="1" ht="24.2" customHeight="1" x14ac:dyDescent="0.2">
      <c r="B234" s="121"/>
      <c r="C234" s="151" t="s">
        <v>87</v>
      </c>
      <c r="D234" s="151" t="s">
        <v>164</v>
      </c>
      <c r="E234" s="152" t="s">
        <v>1844</v>
      </c>
      <c r="F234" s="153" t="s">
        <v>1845</v>
      </c>
      <c r="G234" s="154" t="s">
        <v>167</v>
      </c>
      <c r="H234" s="155">
        <v>0.97599999999999998</v>
      </c>
      <c r="I234" s="156"/>
      <c r="J234" s="157">
        <f>ROUND(I234*H234,2)</f>
        <v>0</v>
      </c>
      <c r="K234" s="158"/>
      <c r="L234" s="32"/>
      <c r="M234" s="159" t="s">
        <v>1</v>
      </c>
      <c r="N234" s="120" t="s">
        <v>38</v>
      </c>
      <c r="P234" s="160">
        <f>O234*H234</f>
        <v>0</v>
      </c>
      <c r="Q234" s="160">
        <v>9.7400000000000004E-3</v>
      </c>
      <c r="R234" s="160">
        <f>Q234*H234</f>
        <v>9.5062400000000009E-3</v>
      </c>
      <c r="S234" s="160">
        <v>0</v>
      </c>
      <c r="T234" s="161">
        <f>S234*H234</f>
        <v>0</v>
      </c>
      <c r="W234" s="233"/>
      <c r="AR234" s="162" t="s">
        <v>87</v>
      </c>
      <c r="AT234" s="162" t="s">
        <v>164</v>
      </c>
      <c r="AU234" s="162" t="s">
        <v>81</v>
      </c>
      <c r="AY234" s="17" t="s">
        <v>162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81</v>
      </c>
      <c r="BK234" s="163">
        <f>ROUND(I234*H234,2)</f>
        <v>0</v>
      </c>
      <c r="BL234" s="17" t="s">
        <v>87</v>
      </c>
      <c r="BM234" s="162" t="s">
        <v>2056</v>
      </c>
    </row>
    <row r="235" spans="2:65" s="13" customFormat="1" x14ac:dyDescent="0.2">
      <c r="B235" s="171"/>
      <c r="D235" s="165" t="s">
        <v>169</v>
      </c>
      <c r="E235" s="172" t="s">
        <v>1</v>
      </c>
      <c r="F235" s="173" t="s">
        <v>1847</v>
      </c>
      <c r="H235" s="174">
        <v>0.97599999999999998</v>
      </c>
      <c r="I235" s="175"/>
      <c r="L235" s="171"/>
      <c r="M235" s="176"/>
      <c r="T235" s="177"/>
      <c r="W235" s="246"/>
      <c r="AT235" s="172" t="s">
        <v>169</v>
      </c>
      <c r="AU235" s="172" t="s">
        <v>81</v>
      </c>
      <c r="AV235" s="13" t="s">
        <v>81</v>
      </c>
      <c r="AW235" s="13" t="s">
        <v>29</v>
      </c>
      <c r="AX235" s="13" t="s">
        <v>77</v>
      </c>
      <c r="AY235" s="172" t="s">
        <v>162</v>
      </c>
    </row>
    <row r="236" spans="2:65" s="12" customFormat="1" x14ac:dyDescent="0.2">
      <c r="B236" s="164"/>
      <c r="D236" s="165" t="s">
        <v>169</v>
      </c>
      <c r="E236" s="166" t="s">
        <v>1</v>
      </c>
      <c r="F236" s="167" t="s">
        <v>1848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" customFormat="1" ht="62.65" customHeight="1" x14ac:dyDescent="0.2">
      <c r="B237" s="121"/>
      <c r="C237" s="151" t="s">
        <v>90</v>
      </c>
      <c r="D237" s="151" t="s">
        <v>164</v>
      </c>
      <c r="E237" s="152" t="s">
        <v>1026</v>
      </c>
      <c r="F237" s="153" t="s">
        <v>1027</v>
      </c>
      <c r="G237" s="154" t="s">
        <v>167</v>
      </c>
      <c r="H237" s="155">
        <v>13.515000000000001</v>
      </c>
      <c r="I237" s="156"/>
      <c r="J237" s="157">
        <f>ROUND(I237*H237,2)</f>
        <v>0</v>
      </c>
      <c r="K237" s="158"/>
      <c r="L237" s="32"/>
      <c r="M237" s="159" t="s">
        <v>1</v>
      </c>
      <c r="N237" s="120" t="s">
        <v>38</v>
      </c>
      <c r="P237" s="160">
        <f>O237*H237</f>
        <v>0</v>
      </c>
      <c r="Q237" s="160">
        <v>3.9199999999999999E-3</v>
      </c>
      <c r="R237" s="160">
        <f>Q237*H237</f>
        <v>5.29788E-2</v>
      </c>
      <c r="S237" s="160">
        <v>0</v>
      </c>
      <c r="T237" s="161">
        <f>S237*H237</f>
        <v>0</v>
      </c>
      <c r="W237" s="262"/>
      <c r="AR237" s="162" t="s">
        <v>87</v>
      </c>
      <c r="AT237" s="162" t="s">
        <v>164</v>
      </c>
      <c r="AU237" s="162" t="s">
        <v>81</v>
      </c>
      <c r="AY237" s="17" t="s">
        <v>162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7" t="s">
        <v>81</v>
      </c>
      <c r="BK237" s="163">
        <f>ROUND(I237*H237,2)</f>
        <v>0</v>
      </c>
      <c r="BL237" s="17" t="s">
        <v>87</v>
      </c>
      <c r="BM237" s="162" t="s">
        <v>2057</v>
      </c>
    </row>
    <row r="238" spans="2:65" s="12" customFormat="1" x14ac:dyDescent="0.2">
      <c r="B238" s="164"/>
      <c r="D238" s="165" t="s">
        <v>169</v>
      </c>
      <c r="E238" s="166" t="s">
        <v>1</v>
      </c>
      <c r="F238" s="167" t="s">
        <v>1029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65" s="12" customFormat="1" x14ac:dyDescent="0.2">
      <c r="B239" s="164"/>
      <c r="D239" s="165" t="s">
        <v>169</v>
      </c>
      <c r="E239" s="166" t="s">
        <v>1</v>
      </c>
      <c r="F239" s="167" t="s">
        <v>2058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65" s="12" customFormat="1" x14ac:dyDescent="0.2">
      <c r="B240" s="164"/>
      <c r="D240" s="165" t="s">
        <v>169</v>
      </c>
      <c r="E240" s="166" t="s">
        <v>1</v>
      </c>
      <c r="F240" s="167" t="s">
        <v>250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65" s="12" customFormat="1" x14ac:dyDescent="0.2">
      <c r="B241" s="164"/>
      <c r="D241" s="165" t="s">
        <v>169</v>
      </c>
      <c r="E241" s="166" t="s">
        <v>1</v>
      </c>
      <c r="F241" s="167" t="s">
        <v>2059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65" s="13" customFormat="1" x14ac:dyDescent="0.2">
      <c r="B242" s="171"/>
      <c r="D242" s="165" t="s">
        <v>169</v>
      </c>
      <c r="E242" s="172" t="s">
        <v>1</v>
      </c>
      <c r="F242" s="173" t="s">
        <v>2060</v>
      </c>
      <c r="H242" s="174">
        <v>5.766</v>
      </c>
      <c r="I242" s="175"/>
      <c r="L242" s="171"/>
      <c r="M242" s="176"/>
      <c r="T242" s="177"/>
      <c r="W242" s="240"/>
      <c r="AT242" s="172" t="s">
        <v>169</v>
      </c>
      <c r="AU242" s="172" t="s">
        <v>81</v>
      </c>
      <c r="AV242" s="13" t="s">
        <v>81</v>
      </c>
      <c r="AW242" s="13" t="s">
        <v>29</v>
      </c>
      <c r="AX242" s="13" t="s">
        <v>72</v>
      </c>
      <c r="AY242" s="172" t="s">
        <v>162</v>
      </c>
    </row>
    <row r="243" spans="2:65" s="13" customFormat="1" x14ac:dyDescent="0.2">
      <c r="B243" s="171"/>
      <c r="D243" s="165" t="s">
        <v>169</v>
      </c>
      <c r="E243" s="172" t="s">
        <v>1</v>
      </c>
      <c r="F243" s="173" t="s">
        <v>2061</v>
      </c>
      <c r="H243" s="174">
        <v>3.258</v>
      </c>
      <c r="I243" s="175"/>
      <c r="L243" s="171"/>
      <c r="M243" s="176"/>
      <c r="T243" s="177"/>
      <c r="W243" s="240"/>
      <c r="AT243" s="172" t="s">
        <v>169</v>
      </c>
      <c r="AU243" s="172" t="s">
        <v>81</v>
      </c>
      <c r="AV243" s="13" t="s">
        <v>81</v>
      </c>
      <c r="AW243" s="13" t="s">
        <v>29</v>
      </c>
      <c r="AX243" s="13" t="s">
        <v>72</v>
      </c>
      <c r="AY243" s="172" t="s">
        <v>162</v>
      </c>
    </row>
    <row r="244" spans="2:65" s="13" customFormat="1" x14ac:dyDescent="0.2">
      <c r="B244" s="171"/>
      <c r="D244" s="165" t="s">
        <v>169</v>
      </c>
      <c r="E244" s="172" t="s">
        <v>1</v>
      </c>
      <c r="F244" s="173" t="s">
        <v>2062</v>
      </c>
      <c r="H244" s="174">
        <v>4.4909999999999997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65" s="15" customFormat="1" x14ac:dyDescent="0.2">
      <c r="B245" s="185"/>
      <c r="D245" s="165" t="s">
        <v>169</v>
      </c>
      <c r="E245" s="186" t="s">
        <v>1</v>
      </c>
      <c r="F245" s="187" t="s">
        <v>187</v>
      </c>
      <c r="H245" s="188">
        <v>13.515000000000001</v>
      </c>
      <c r="I245" s="189"/>
      <c r="L245" s="185"/>
      <c r="M245" s="190"/>
      <c r="T245" s="191"/>
      <c r="W245" s="241"/>
      <c r="AT245" s="186" t="s">
        <v>169</v>
      </c>
      <c r="AU245" s="186" t="s">
        <v>81</v>
      </c>
      <c r="AV245" s="15" t="s">
        <v>84</v>
      </c>
      <c r="AW245" s="15" t="s">
        <v>29</v>
      </c>
      <c r="AX245" s="15" t="s">
        <v>72</v>
      </c>
      <c r="AY245" s="186" t="s">
        <v>162</v>
      </c>
    </row>
    <row r="246" spans="2:65" s="14" customFormat="1" x14ac:dyDescent="0.2">
      <c r="B246" s="178"/>
      <c r="D246" s="165" t="s">
        <v>169</v>
      </c>
      <c r="E246" s="179" t="s">
        <v>1</v>
      </c>
      <c r="F246" s="180" t="s">
        <v>174</v>
      </c>
      <c r="H246" s="181">
        <v>13.515000000000001</v>
      </c>
      <c r="I246" s="182"/>
      <c r="L246" s="178"/>
      <c r="M246" s="183"/>
      <c r="T246" s="184"/>
      <c r="W246" s="242"/>
      <c r="AT246" s="179" t="s">
        <v>169</v>
      </c>
      <c r="AU246" s="179" t="s">
        <v>81</v>
      </c>
      <c r="AV246" s="14" t="s">
        <v>87</v>
      </c>
      <c r="AW246" s="14" t="s">
        <v>29</v>
      </c>
      <c r="AX246" s="14" t="s">
        <v>77</v>
      </c>
      <c r="AY246" s="179" t="s">
        <v>162</v>
      </c>
    </row>
    <row r="247" spans="2:65" s="12" customFormat="1" ht="33.75" x14ac:dyDescent="0.2">
      <c r="B247" s="164"/>
      <c r="D247" s="165" t="s">
        <v>169</v>
      </c>
      <c r="E247" s="166" t="s">
        <v>1</v>
      </c>
      <c r="F247" s="167" t="s">
        <v>231</v>
      </c>
      <c r="H247" s="166" t="s">
        <v>1</v>
      </c>
      <c r="I247" s="168"/>
      <c r="L247" s="164"/>
      <c r="M247" s="169"/>
      <c r="T247" s="170"/>
      <c r="W247" s="239"/>
      <c r="AT247" s="166" t="s">
        <v>169</v>
      </c>
      <c r="AU247" s="166" t="s">
        <v>81</v>
      </c>
      <c r="AV247" s="12" t="s">
        <v>77</v>
      </c>
      <c r="AW247" s="12" t="s">
        <v>29</v>
      </c>
      <c r="AX247" s="12" t="s">
        <v>72</v>
      </c>
      <c r="AY247" s="166" t="s">
        <v>162</v>
      </c>
    </row>
    <row r="248" spans="2:65" s="12" customFormat="1" ht="33.75" x14ac:dyDescent="0.2">
      <c r="B248" s="164"/>
      <c r="D248" s="165" t="s">
        <v>169</v>
      </c>
      <c r="E248" s="166" t="s">
        <v>1</v>
      </c>
      <c r="F248" s="167" t="s">
        <v>253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65" s="12" customFormat="1" ht="22.5" x14ac:dyDescent="0.2">
      <c r="B249" s="164"/>
      <c r="D249" s="165" t="s">
        <v>169</v>
      </c>
      <c r="E249" s="166" t="s">
        <v>1</v>
      </c>
      <c r="F249" s="167" t="s">
        <v>239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65" s="12" customFormat="1" ht="33.75" x14ac:dyDescent="0.2">
      <c r="B250" s="164"/>
      <c r="D250" s="165" t="s">
        <v>169</v>
      </c>
      <c r="E250" s="166" t="s">
        <v>1</v>
      </c>
      <c r="F250" s="167" t="s">
        <v>240</v>
      </c>
      <c r="H250" s="166" t="s">
        <v>1</v>
      </c>
      <c r="I250" s="168"/>
      <c r="L250" s="164"/>
      <c r="M250" s="169"/>
      <c r="T250" s="170"/>
      <c r="W250" s="239"/>
      <c r="AT250" s="166" t="s">
        <v>169</v>
      </c>
      <c r="AU250" s="166" t="s">
        <v>81</v>
      </c>
      <c r="AV250" s="12" t="s">
        <v>77</v>
      </c>
      <c r="AW250" s="12" t="s">
        <v>29</v>
      </c>
      <c r="AX250" s="12" t="s">
        <v>72</v>
      </c>
      <c r="AY250" s="166" t="s">
        <v>162</v>
      </c>
    </row>
    <row r="251" spans="2:65" s="12" customFormat="1" ht="33.75" x14ac:dyDescent="0.2">
      <c r="B251" s="164"/>
      <c r="D251" s="165" t="s">
        <v>169</v>
      </c>
      <c r="E251" s="166" t="s">
        <v>1</v>
      </c>
      <c r="F251" s="167" t="s">
        <v>241</v>
      </c>
      <c r="H251" s="166" t="s">
        <v>1</v>
      </c>
      <c r="I251" s="168"/>
      <c r="L251" s="164"/>
      <c r="M251" s="169"/>
      <c r="T251" s="170"/>
      <c r="W251" s="239"/>
      <c r="AT251" s="166" t="s">
        <v>169</v>
      </c>
      <c r="AU251" s="166" t="s">
        <v>81</v>
      </c>
      <c r="AV251" s="12" t="s">
        <v>77</v>
      </c>
      <c r="AW251" s="12" t="s">
        <v>29</v>
      </c>
      <c r="AX251" s="12" t="s">
        <v>72</v>
      </c>
      <c r="AY251" s="166" t="s">
        <v>162</v>
      </c>
    </row>
    <row r="252" spans="2:65" s="12" customFormat="1" ht="33.75" x14ac:dyDescent="0.2">
      <c r="B252" s="164"/>
      <c r="D252" s="165" t="s">
        <v>169</v>
      </c>
      <c r="E252" s="166" t="s">
        <v>1</v>
      </c>
      <c r="F252" s="167" t="s">
        <v>242</v>
      </c>
      <c r="H252" s="166" t="s">
        <v>1</v>
      </c>
      <c r="I252" s="168"/>
      <c r="L252" s="164"/>
      <c r="M252" s="169"/>
      <c r="T252" s="170"/>
      <c r="W252" s="239"/>
      <c r="AT252" s="166" t="s">
        <v>169</v>
      </c>
      <c r="AU252" s="166" t="s">
        <v>81</v>
      </c>
      <c r="AV252" s="12" t="s">
        <v>77</v>
      </c>
      <c r="AW252" s="12" t="s">
        <v>29</v>
      </c>
      <c r="AX252" s="12" t="s">
        <v>72</v>
      </c>
      <c r="AY252" s="166" t="s">
        <v>162</v>
      </c>
    </row>
    <row r="253" spans="2:65" s="12" customFormat="1" ht="33.75" x14ac:dyDescent="0.2">
      <c r="B253" s="164"/>
      <c r="D253" s="165" t="s">
        <v>169</v>
      </c>
      <c r="E253" s="166" t="s">
        <v>1</v>
      </c>
      <c r="F253" s="167" t="s">
        <v>243</v>
      </c>
      <c r="H253" s="166" t="s">
        <v>1</v>
      </c>
      <c r="I253" s="168"/>
      <c r="L253" s="164"/>
      <c r="M253" s="169"/>
      <c r="T253" s="170"/>
      <c r="W253" s="239"/>
      <c r="AT253" s="166" t="s">
        <v>169</v>
      </c>
      <c r="AU253" s="166" t="s">
        <v>81</v>
      </c>
      <c r="AV253" s="12" t="s">
        <v>77</v>
      </c>
      <c r="AW253" s="12" t="s">
        <v>29</v>
      </c>
      <c r="AX253" s="12" t="s">
        <v>72</v>
      </c>
      <c r="AY253" s="166" t="s">
        <v>162</v>
      </c>
    </row>
    <row r="254" spans="2:65" s="12" customFormat="1" ht="22.5" x14ac:dyDescent="0.2">
      <c r="B254" s="164"/>
      <c r="D254" s="165" t="s">
        <v>169</v>
      </c>
      <c r="E254" s="166" t="s">
        <v>1</v>
      </c>
      <c r="F254" s="167" t="s">
        <v>244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65" s="1" customFormat="1" ht="62.65" customHeight="1" x14ac:dyDescent="0.2">
      <c r="B255" s="121"/>
      <c r="C255" s="151" t="s">
        <v>93</v>
      </c>
      <c r="D255" s="151" t="s">
        <v>164</v>
      </c>
      <c r="E255" s="152" t="s">
        <v>2063</v>
      </c>
      <c r="F255" s="153" t="s">
        <v>2064</v>
      </c>
      <c r="G255" s="154" t="s">
        <v>167</v>
      </c>
      <c r="H255" s="155">
        <v>165.72399999999999</v>
      </c>
      <c r="I255" s="156"/>
      <c r="J255" s="157">
        <f>ROUND(I255*H255,2)</f>
        <v>0</v>
      </c>
      <c r="K255" s="158"/>
      <c r="L255" s="32"/>
      <c r="M255" s="159" t="s">
        <v>1</v>
      </c>
      <c r="N255" s="120" t="s">
        <v>38</v>
      </c>
      <c r="P255" s="160">
        <f>O255*H255</f>
        <v>0</v>
      </c>
      <c r="Q255" s="160">
        <v>3.9199999999999999E-3</v>
      </c>
      <c r="R255" s="160">
        <f>Q255*H255</f>
        <v>0.6496380799999999</v>
      </c>
      <c r="S255" s="160">
        <v>0</v>
      </c>
      <c r="T255" s="161">
        <f>S255*H255</f>
        <v>0</v>
      </c>
      <c r="W255" s="262"/>
      <c r="AR255" s="162" t="s">
        <v>87</v>
      </c>
      <c r="AT255" s="162" t="s">
        <v>164</v>
      </c>
      <c r="AU255" s="162" t="s">
        <v>81</v>
      </c>
      <c r="AY255" s="17" t="s">
        <v>162</v>
      </c>
      <c r="BE255" s="163">
        <f>IF(N255="základná",J255,0)</f>
        <v>0</v>
      </c>
      <c r="BF255" s="163">
        <f>IF(N255="znížená",J255,0)</f>
        <v>0</v>
      </c>
      <c r="BG255" s="163">
        <f>IF(N255="zákl. prenesená",J255,0)</f>
        <v>0</v>
      </c>
      <c r="BH255" s="163">
        <f>IF(N255="zníž. prenesená",J255,0)</f>
        <v>0</v>
      </c>
      <c r="BI255" s="163">
        <f>IF(N255="nulová",J255,0)</f>
        <v>0</v>
      </c>
      <c r="BJ255" s="17" t="s">
        <v>81</v>
      </c>
      <c r="BK255" s="163">
        <f>ROUND(I255*H255,2)</f>
        <v>0</v>
      </c>
      <c r="BL255" s="17" t="s">
        <v>87</v>
      </c>
      <c r="BM255" s="162" t="s">
        <v>2065</v>
      </c>
    </row>
    <row r="256" spans="2:65" s="12" customFormat="1" x14ac:dyDescent="0.2">
      <c r="B256" s="164"/>
      <c r="D256" s="165" t="s">
        <v>169</v>
      </c>
      <c r="E256" s="166" t="s">
        <v>1</v>
      </c>
      <c r="F256" s="167" t="s">
        <v>2058</v>
      </c>
      <c r="H256" s="166" t="s">
        <v>1</v>
      </c>
      <c r="I256" s="168"/>
      <c r="L256" s="164"/>
      <c r="M256" s="169"/>
      <c r="T256" s="170"/>
      <c r="W256" s="239"/>
      <c r="AT256" s="166" t="s">
        <v>169</v>
      </c>
      <c r="AU256" s="166" t="s">
        <v>81</v>
      </c>
      <c r="AV256" s="12" t="s">
        <v>77</v>
      </c>
      <c r="AW256" s="12" t="s">
        <v>29</v>
      </c>
      <c r="AX256" s="12" t="s">
        <v>72</v>
      </c>
      <c r="AY256" s="166" t="s">
        <v>162</v>
      </c>
    </row>
    <row r="257" spans="2:51" s="12" customFormat="1" x14ac:dyDescent="0.2">
      <c r="B257" s="164"/>
      <c r="D257" s="165" t="s">
        <v>169</v>
      </c>
      <c r="E257" s="166" t="s">
        <v>1</v>
      </c>
      <c r="F257" s="167" t="s">
        <v>2066</v>
      </c>
      <c r="H257" s="166" t="s">
        <v>1</v>
      </c>
      <c r="I257" s="168"/>
      <c r="L257" s="164"/>
      <c r="M257" s="169"/>
      <c r="T257" s="170"/>
      <c r="W257" s="239"/>
      <c r="AT257" s="166" t="s">
        <v>169</v>
      </c>
      <c r="AU257" s="166" t="s">
        <v>81</v>
      </c>
      <c r="AV257" s="12" t="s">
        <v>77</v>
      </c>
      <c r="AW257" s="12" t="s">
        <v>29</v>
      </c>
      <c r="AX257" s="12" t="s">
        <v>72</v>
      </c>
      <c r="AY257" s="166" t="s">
        <v>162</v>
      </c>
    </row>
    <row r="258" spans="2:51" s="12" customFormat="1" x14ac:dyDescent="0.2">
      <c r="B258" s="164"/>
      <c r="D258" s="165" t="s">
        <v>169</v>
      </c>
      <c r="E258" s="166" t="s">
        <v>1</v>
      </c>
      <c r="F258" s="167" t="s">
        <v>2067</v>
      </c>
      <c r="H258" s="166" t="s">
        <v>1</v>
      </c>
      <c r="I258" s="168"/>
      <c r="L258" s="164"/>
      <c r="M258" s="169"/>
      <c r="T258" s="170"/>
      <c r="W258" s="239"/>
      <c r="AT258" s="166" t="s">
        <v>169</v>
      </c>
      <c r="AU258" s="166" t="s">
        <v>81</v>
      </c>
      <c r="AV258" s="12" t="s">
        <v>77</v>
      </c>
      <c r="AW258" s="12" t="s">
        <v>29</v>
      </c>
      <c r="AX258" s="12" t="s">
        <v>72</v>
      </c>
      <c r="AY258" s="166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2068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3" customFormat="1" x14ac:dyDescent="0.2">
      <c r="B260" s="171"/>
      <c r="D260" s="165" t="s">
        <v>169</v>
      </c>
      <c r="E260" s="172" t="s">
        <v>1</v>
      </c>
      <c r="F260" s="173" t="s">
        <v>2069</v>
      </c>
      <c r="H260" s="174">
        <v>13.256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51" s="12" customFormat="1" x14ac:dyDescent="0.2">
      <c r="B261" s="164"/>
      <c r="D261" s="165" t="s">
        <v>169</v>
      </c>
      <c r="E261" s="166" t="s">
        <v>1</v>
      </c>
      <c r="F261" s="167" t="s">
        <v>2070</v>
      </c>
      <c r="H261" s="166" t="s">
        <v>1</v>
      </c>
      <c r="I261" s="168"/>
      <c r="L261" s="164"/>
      <c r="M261" s="169"/>
      <c r="T261" s="170"/>
      <c r="W261" s="239"/>
      <c r="AT261" s="166" t="s">
        <v>169</v>
      </c>
      <c r="AU261" s="166" t="s">
        <v>81</v>
      </c>
      <c r="AV261" s="12" t="s">
        <v>77</v>
      </c>
      <c r="AW261" s="12" t="s">
        <v>29</v>
      </c>
      <c r="AX261" s="12" t="s">
        <v>72</v>
      </c>
      <c r="AY261" s="166" t="s">
        <v>162</v>
      </c>
    </row>
    <row r="262" spans="2:51" s="12" customFormat="1" x14ac:dyDescent="0.2">
      <c r="B262" s="164"/>
      <c r="D262" s="165" t="s">
        <v>169</v>
      </c>
      <c r="E262" s="166" t="s">
        <v>1</v>
      </c>
      <c r="F262" s="167" t="s">
        <v>2071</v>
      </c>
      <c r="H262" s="166" t="s">
        <v>1</v>
      </c>
      <c r="I262" s="168"/>
      <c r="L262" s="164"/>
      <c r="M262" s="169"/>
      <c r="T262" s="170"/>
      <c r="W262" s="239"/>
      <c r="AT262" s="166" t="s">
        <v>169</v>
      </c>
      <c r="AU262" s="166" t="s">
        <v>81</v>
      </c>
      <c r="AV262" s="12" t="s">
        <v>77</v>
      </c>
      <c r="AW262" s="12" t="s">
        <v>29</v>
      </c>
      <c r="AX262" s="12" t="s">
        <v>72</v>
      </c>
      <c r="AY262" s="166" t="s">
        <v>162</v>
      </c>
    </row>
    <row r="263" spans="2:51" s="13" customFormat="1" x14ac:dyDescent="0.2">
      <c r="B263" s="171"/>
      <c r="D263" s="165" t="s">
        <v>169</v>
      </c>
      <c r="E263" s="172" t="s">
        <v>1</v>
      </c>
      <c r="F263" s="173" t="s">
        <v>2072</v>
      </c>
      <c r="H263" s="174">
        <v>3.016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51" s="13" customFormat="1" x14ac:dyDescent="0.2">
      <c r="B264" s="171"/>
      <c r="D264" s="165" t="s">
        <v>169</v>
      </c>
      <c r="E264" s="172" t="s">
        <v>1</v>
      </c>
      <c r="F264" s="173" t="s">
        <v>2073</v>
      </c>
      <c r="H264" s="174">
        <v>31.344000000000001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2074</v>
      </c>
      <c r="H265" s="174">
        <v>-13.5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2" customFormat="1" x14ac:dyDescent="0.2">
      <c r="B266" s="164"/>
      <c r="D266" s="165" t="s">
        <v>169</v>
      </c>
      <c r="E266" s="166" t="s">
        <v>1</v>
      </c>
      <c r="F266" s="167" t="s">
        <v>1046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2" customFormat="1" x14ac:dyDescent="0.2">
      <c r="B267" s="164"/>
      <c r="D267" s="165" t="s">
        <v>169</v>
      </c>
      <c r="E267" s="166" t="s">
        <v>1</v>
      </c>
      <c r="F267" s="167" t="s">
        <v>2075</v>
      </c>
      <c r="H267" s="166" t="s">
        <v>1</v>
      </c>
      <c r="I267" s="168"/>
      <c r="L267" s="164"/>
      <c r="M267" s="169"/>
      <c r="T267" s="170"/>
      <c r="W267" s="239"/>
      <c r="AT267" s="166" t="s">
        <v>169</v>
      </c>
      <c r="AU267" s="166" t="s">
        <v>81</v>
      </c>
      <c r="AV267" s="12" t="s">
        <v>77</v>
      </c>
      <c r="AW267" s="12" t="s">
        <v>29</v>
      </c>
      <c r="AX267" s="12" t="s">
        <v>72</v>
      </c>
      <c r="AY267" s="166" t="s">
        <v>162</v>
      </c>
    </row>
    <row r="268" spans="2:51" s="13" customFormat="1" x14ac:dyDescent="0.2">
      <c r="B268" s="171"/>
      <c r="D268" s="165" t="s">
        <v>169</v>
      </c>
      <c r="E268" s="172" t="s">
        <v>1</v>
      </c>
      <c r="F268" s="173" t="s">
        <v>2076</v>
      </c>
      <c r="H268" s="174">
        <v>1.575</v>
      </c>
      <c r="I268" s="175"/>
      <c r="L268" s="171"/>
      <c r="M268" s="176"/>
      <c r="T268" s="177"/>
      <c r="W268" s="240"/>
      <c r="AT268" s="172" t="s">
        <v>169</v>
      </c>
      <c r="AU268" s="172" t="s">
        <v>81</v>
      </c>
      <c r="AV268" s="13" t="s">
        <v>81</v>
      </c>
      <c r="AW268" s="13" t="s">
        <v>29</v>
      </c>
      <c r="AX268" s="13" t="s">
        <v>72</v>
      </c>
      <c r="AY268" s="172" t="s">
        <v>162</v>
      </c>
    </row>
    <row r="269" spans="2:51" s="12" customFormat="1" x14ac:dyDescent="0.2">
      <c r="B269" s="164"/>
      <c r="D269" s="165" t="s">
        <v>169</v>
      </c>
      <c r="E269" s="166" t="s">
        <v>1</v>
      </c>
      <c r="F269" s="167" t="s">
        <v>2077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2" customFormat="1" x14ac:dyDescent="0.2">
      <c r="B270" s="164"/>
      <c r="D270" s="165" t="s">
        <v>169</v>
      </c>
      <c r="E270" s="166" t="s">
        <v>1</v>
      </c>
      <c r="F270" s="167" t="s">
        <v>2078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2079</v>
      </c>
      <c r="H271" s="174">
        <v>13.5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3" customFormat="1" x14ac:dyDescent="0.2">
      <c r="B272" s="171"/>
      <c r="D272" s="165" t="s">
        <v>169</v>
      </c>
      <c r="E272" s="172" t="s">
        <v>1</v>
      </c>
      <c r="F272" s="173" t="s">
        <v>2080</v>
      </c>
      <c r="H272" s="174">
        <v>4.5629999999999997</v>
      </c>
      <c r="I272" s="175"/>
      <c r="L272" s="171"/>
      <c r="M272" s="176"/>
      <c r="T272" s="177"/>
      <c r="W272" s="240"/>
      <c r="AT272" s="172" t="s">
        <v>169</v>
      </c>
      <c r="AU272" s="172" t="s">
        <v>81</v>
      </c>
      <c r="AV272" s="13" t="s">
        <v>81</v>
      </c>
      <c r="AW272" s="13" t="s">
        <v>29</v>
      </c>
      <c r="AX272" s="13" t="s">
        <v>72</v>
      </c>
      <c r="AY272" s="172" t="s">
        <v>162</v>
      </c>
    </row>
    <row r="273" spans="2:51" s="13" customFormat="1" x14ac:dyDescent="0.2">
      <c r="B273" s="171"/>
      <c r="D273" s="165" t="s">
        <v>169</v>
      </c>
      <c r="E273" s="172" t="s">
        <v>1</v>
      </c>
      <c r="F273" s="173" t="s">
        <v>2081</v>
      </c>
      <c r="H273" s="174">
        <v>17.718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51" s="13" customFormat="1" x14ac:dyDescent="0.2">
      <c r="B274" s="171"/>
      <c r="D274" s="165" t="s">
        <v>169</v>
      </c>
      <c r="E274" s="172" t="s">
        <v>1</v>
      </c>
      <c r="F274" s="173" t="s">
        <v>2082</v>
      </c>
      <c r="H274" s="174">
        <v>-6</v>
      </c>
      <c r="I274" s="175"/>
      <c r="L274" s="171"/>
      <c r="M274" s="176"/>
      <c r="T274" s="177"/>
      <c r="W274" s="240"/>
      <c r="AT274" s="172" t="s">
        <v>169</v>
      </c>
      <c r="AU274" s="172" t="s">
        <v>81</v>
      </c>
      <c r="AV274" s="13" t="s">
        <v>81</v>
      </c>
      <c r="AW274" s="13" t="s">
        <v>29</v>
      </c>
      <c r="AX274" s="13" t="s">
        <v>72</v>
      </c>
      <c r="AY274" s="172" t="s">
        <v>162</v>
      </c>
    </row>
    <row r="275" spans="2:51" s="12" customFormat="1" x14ac:dyDescent="0.2">
      <c r="B275" s="164"/>
      <c r="D275" s="165" t="s">
        <v>169</v>
      </c>
      <c r="E275" s="166" t="s">
        <v>1</v>
      </c>
      <c r="F275" s="167" t="s">
        <v>250</v>
      </c>
      <c r="H275" s="166" t="s">
        <v>1</v>
      </c>
      <c r="I275" s="168"/>
      <c r="L275" s="164"/>
      <c r="M275" s="169"/>
      <c r="T275" s="170"/>
      <c r="W275" s="239"/>
      <c r="AT275" s="166" t="s">
        <v>169</v>
      </c>
      <c r="AU275" s="166" t="s">
        <v>81</v>
      </c>
      <c r="AV275" s="12" t="s">
        <v>77</v>
      </c>
      <c r="AW275" s="12" t="s">
        <v>29</v>
      </c>
      <c r="AX275" s="12" t="s">
        <v>72</v>
      </c>
      <c r="AY275" s="166" t="s">
        <v>162</v>
      </c>
    </row>
    <row r="276" spans="2:51" s="12" customFormat="1" x14ac:dyDescent="0.2">
      <c r="B276" s="164"/>
      <c r="D276" s="165" t="s">
        <v>169</v>
      </c>
      <c r="E276" s="166" t="s">
        <v>1</v>
      </c>
      <c r="F276" s="167" t="s">
        <v>2083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3" customFormat="1" x14ac:dyDescent="0.2">
      <c r="B277" s="171"/>
      <c r="D277" s="165" t="s">
        <v>169</v>
      </c>
      <c r="E277" s="172" t="s">
        <v>1</v>
      </c>
      <c r="F277" s="173" t="s">
        <v>2084</v>
      </c>
      <c r="H277" s="174">
        <v>8.977999999999998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51" s="13" customFormat="1" x14ac:dyDescent="0.2">
      <c r="B278" s="171"/>
      <c r="D278" s="165" t="s">
        <v>169</v>
      </c>
      <c r="E278" s="172" t="s">
        <v>1</v>
      </c>
      <c r="F278" s="173" t="s">
        <v>2085</v>
      </c>
      <c r="H278" s="174">
        <v>-3.12</v>
      </c>
      <c r="I278" s="175"/>
      <c r="L278" s="171"/>
      <c r="M278" s="176"/>
      <c r="T278" s="177"/>
      <c r="W278" s="240"/>
      <c r="AT278" s="172" t="s">
        <v>169</v>
      </c>
      <c r="AU278" s="172" t="s">
        <v>81</v>
      </c>
      <c r="AV278" s="13" t="s">
        <v>81</v>
      </c>
      <c r="AW278" s="13" t="s">
        <v>29</v>
      </c>
      <c r="AX278" s="13" t="s">
        <v>72</v>
      </c>
      <c r="AY278" s="172" t="s">
        <v>162</v>
      </c>
    </row>
    <row r="279" spans="2:51" s="12" customFormat="1" x14ac:dyDescent="0.2">
      <c r="B279" s="164"/>
      <c r="D279" s="165" t="s">
        <v>169</v>
      </c>
      <c r="E279" s="166" t="s">
        <v>1</v>
      </c>
      <c r="F279" s="167" t="s">
        <v>2086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3" customFormat="1" x14ac:dyDescent="0.2">
      <c r="B280" s="171"/>
      <c r="D280" s="165" t="s">
        <v>169</v>
      </c>
      <c r="E280" s="172" t="s">
        <v>1</v>
      </c>
      <c r="F280" s="173" t="s">
        <v>2087</v>
      </c>
      <c r="H280" s="174">
        <v>16.956</v>
      </c>
      <c r="I280" s="175"/>
      <c r="L280" s="171"/>
      <c r="M280" s="176"/>
      <c r="T280" s="177"/>
      <c r="W280" s="240"/>
      <c r="AT280" s="172" t="s">
        <v>169</v>
      </c>
      <c r="AU280" s="172" t="s">
        <v>81</v>
      </c>
      <c r="AV280" s="13" t="s">
        <v>81</v>
      </c>
      <c r="AW280" s="13" t="s">
        <v>29</v>
      </c>
      <c r="AX280" s="13" t="s">
        <v>72</v>
      </c>
      <c r="AY280" s="172" t="s">
        <v>162</v>
      </c>
    </row>
    <row r="281" spans="2:51" s="12" customFormat="1" x14ac:dyDescent="0.2">
      <c r="B281" s="164"/>
      <c r="D281" s="165" t="s">
        <v>169</v>
      </c>
      <c r="E281" s="166" t="s">
        <v>1</v>
      </c>
      <c r="F281" s="167" t="s">
        <v>2088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3" customFormat="1" x14ac:dyDescent="0.2">
      <c r="B282" s="171"/>
      <c r="D282" s="165" t="s">
        <v>169</v>
      </c>
      <c r="E282" s="172" t="s">
        <v>1</v>
      </c>
      <c r="F282" s="173" t="s">
        <v>2089</v>
      </c>
      <c r="H282" s="174">
        <v>2.0670000000000002</v>
      </c>
      <c r="I282" s="175"/>
      <c r="L282" s="171"/>
      <c r="M282" s="176"/>
      <c r="T282" s="177"/>
      <c r="W282" s="240"/>
      <c r="AT282" s="172" t="s">
        <v>169</v>
      </c>
      <c r="AU282" s="172" t="s">
        <v>81</v>
      </c>
      <c r="AV282" s="13" t="s">
        <v>81</v>
      </c>
      <c r="AW282" s="13" t="s">
        <v>29</v>
      </c>
      <c r="AX282" s="13" t="s">
        <v>72</v>
      </c>
      <c r="AY282" s="172" t="s">
        <v>162</v>
      </c>
    </row>
    <row r="283" spans="2:51" s="12" customFormat="1" x14ac:dyDescent="0.2">
      <c r="B283" s="164"/>
      <c r="D283" s="165" t="s">
        <v>169</v>
      </c>
      <c r="E283" s="166" t="s">
        <v>1</v>
      </c>
      <c r="F283" s="167" t="s">
        <v>728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x14ac:dyDescent="0.2">
      <c r="B284" s="164"/>
      <c r="D284" s="165" t="s">
        <v>169</v>
      </c>
      <c r="E284" s="166" t="s">
        <v>1</v>
      </c>
      <c r="F284" s="167" t="s">
        <v>2090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3" customFormat="1" x14ac:dyDescent="0.2">
      <c r="B285" s="171"/>
      <c r="D285" s="165" t="s">
        <v>169</v>
      </c>
      <c r="E285" s="172" t="s">
        <v>1</v>
      </c>
      <c r="F285" s="173" t="s">
        <v>2091</v>
      </c>
      <c r="H285" s="174">
        <v>21.527999999999999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51" s="13" customFormat="1" x14ac:dyDescent="0.2">
      <c r="B286" s="171"/>
      <c r="D286" s="165" t="s">
        <v>169</v>
      </c>
      <c r="E286" s="172" t="s">
        <v>1</v>
      </c>
      <c r="F286" s="173" t="s">
        <v>2092</v>
      </c>
      <c r="H286" s="174">
        <v>4.2149999999999999</v>
      </c>
      <c r="I286" s="175"/>
      <c r="L286" s="171"/>
      <c r="M286" s="176"/>
      <c r="T286" s="177"/>
      <c r="W286" s="240"/>
      <c r="AT286" s="172" t="s">
        <v>169</v>
      </c>
      <c r="AU286" s="172" t="s">
        <v>81</v>
      </c>
      <c r="AV286" s="13" t="s">
        <v>81</v>
      </c>
      <c r="AW286" s="13" t="s">
        <v>29</v>
      </c>
      <c r="AX286" s="13" t="s">
        <v>72</v>
      </c>
      <c r="AY286" s="172" t="s">
        <v>162</v>
      </c>
    </row>
    <row r="287" spans="2:51" s="12" customFormat="1" x14ac:dyDescent="0.2">
      <c r="B287" s="164"/>
      <c r="D287" s="165" t="s">
        <v>169</v>
      </c>
      <c r="E287" s="166" t="s">
        <v>1</v>
      </c>
      <c r="F287" s="167" t="s">
        <v>2093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x14ac:dyDescent="0.2">
      <c r="B288" s="164"/>
      <c r="D288" s="165" t="s">
        <v>169</v>
      </c>
      <c r="E288" s="166" t="s">
        <v>1</v>
      </c>
      <c r="F288" s="167" t="s">
        <v>2094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51" s="13" customFormat="1" x14ac:dyDescent="0.2">
      <c r="B289" s="171"/>
      <c r="D289" s="165" t="s">
        <v>169</v>
      </c>
      <c r="E289" s="172" t="s">
        <v>1</v>
      </c>
      <c r="F289" s="173" t="s">
        <v>2095</v>
      </c>
      <c r="H289" s="174">
        <v>9.5549999999999997</v>
      </c>
      <c r="I289" s="175"/>
      <c r="L289" s="171"/>
      <c r="M289" s="176"/>
      <c r="T289" s="177"/>
      <c r="W289" s="240"/>
      <c r="AT289" s="172" t="s">
        <v>169</v>
      </c>
      <c r="AU289" s="172" t="s">
        <v>81</v>
      </c>
      <c r="AV289" s="13" t="s">
        <v>81</v>
      </c>
      <c r="AW289" s="13" t="s">
        <v>29</v>
      </c>
      <c r="AX289" s="13" t="s">
        <v>72</v>
      </c>
      <c r="AY289" s="172" t="s">
        <v>162</v>
      </c>
    </row>
    <row r="290" spans="2:51" s="13" customFormat="1" x14ac:dyDescent="0.2">
      <c r="B290" s="171"/>
      <c r="D290" s="165" t="s">
        <v>169</v>
      </c>
      <c r="E290" s="172" t="s">
        <v>1</v>
      </c>
      <c r="F290" s="173" t="s">
        <v>2096</v>
      </c>
      <c r="H290" s="174">
        <v>5.64</v>
      </c>
      <c r="I290" s="175"/>
      <c r="L290" s="171"/>
      <c r="M290" s="176"/>
      <c r="T290" s="177"/>
      <c r="W290" s="240"/>
      <c r="AT290" s="172" t="s">
        <v>169</v>
      </c>
      <c r="AU290" s="172" t="s">
        <v>81</v>
      </c>
      <c r="AV290" s="13" t="s">
        <v>81</v>
      </c>
      <c r="AW290" s="13" t="s">
        <v>29</v>
      </c>
      <c r="AX290" s="13" t="s">
        <v>72</v>
      </c>
      <c r="AY290" s="172" t="s">
        <v>162</v>
      </c>
    </row>
    <row r="291" spans="2:51" s="12" customFormat="1" x14ac:dyDescent="0.2">
      <c r="B291" s="164"/>
      <c r="D291" s="165" t="s">
        <v>169</v>
      </c>
      <c r="E291" s="166" t="s">
        <v>1</v>
      </c>
      <c r="F291" s="167" t="s">
        <v>2097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51" s="12" customFormat="1" x14ac:dyDescent="0.2">
      <c r="B292" s="164"/>
      <c r="D292" s="165" t="s">
        <v>169</v>
      </c>
      <c r="E292" s="166" t="s">
        <v>1</v>
      </c>
      <c r="F292" s="167" t="s">
        <v>2098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51" s="13" customFormat="1" x14ac:dyDescent="0.2">
      <c r="B293" s="171"/>
      <c r="D293" s="165" t="s">
        <v>169</v>
      </c>
      <c r="E293" s="172" t="s">
        <v>1</v>
      </c>
      <c r="F293" s="173" t="s">
        <v>2099</v>
      </c>
      <c r="H293" s="174">
        <v>3.1</v>
      </c>
      <c r="I293" s="175"/>
      <c r="L293" s="171"/>
      <c r="M293" s="176"/>
      <c r="T293" s="177"/>
      <c r="W293" s="240"/>
      <c r="AT293" s="172" t="s">
        <v>169</v>
      </c>
      <c r="AU293" s="172" t="s">
        <v>81</v>
      </c>
      <c r="AV293" s="13" t="s">
        <v>81</v>
      </c>
      <c r="AW293" s="13" t="s">
        <v>29</v>
      </c>
      <c r="AX293" s="13" t="s">
        <v>72</v>
      </c>
      <c r="AY293" s="172" t="s">
        <v>162</v>
      </c>
    </row>
    <row r="294" spans="2:51" s="12" customFormat="1" x14ac:dyDescent="0.2">
      <c r="B294" s="164"/>
      <c r="D294" s="165" t="s">
        <v>169</v>
      </c>
      <c r="E294" s="166" t="s">
        <v>1</v>
      </c>
      <c r="F294" s="167" t="s">
        <v>2100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51" s="13" customFormat="1" x14ac:dyDescent="0.2">
      <c r="B295" s="171"/>
      <c r="D295" s="165" t="s">
        <v>169</v>
      </c>
      <c r="E295" s="172" t="s">
        <v>1</v>
      </c>
      <c r="F295" s="173" t="s">
        <v>2101</v>
      </c>
      <c r="H295" s="174">
        <v>51.636000000000003</v>
      </c>
      <c r="I295" s="175"/>
      <c r="L295" s="171"/>
      <c r="M295" s="176"/>
      <c r="T295" s="177"/>
      <c r="W295" s="240"/>
      <c r="AT295" s="172" t="s">
        <v>169</v>
      </c>
      <c r="AU295" s="172" t="s">
        <v>81</v>
      </c>
      <c r="AV295" s="13" t="s">
        <v>81</v>
      </c>
      <c r="AW295" s="13" t="s">
        <v>29</v>
      </c>
      <c r="AX295" s="13" t="s">
        <v>72</v>
      </c>
      <c r="AY295" s="172" t="s">
        <v>162</v>
      </c>
    </row>
    <row r="296" spans="2:51" s="13" customFormat="1" x14ac:dyDescent="0.2">
      <c r="B296" s="171"/>
      <c r="D296" s="165" t="s">
        <v>169</v>
      </c>
      <c r="E296" s="172" t="s">
        <v>1</v>
      </c>
      <c r="F296" s="173" t="s">
        <v>2102</v>
      </c>
      <c r="H296" s="174">
        <v>-5.5430000000000001</v>
      </c>
      <c r="I296" s="175"/>
      <c r="L296" s="171"/>
      <c r="M296" s="176"/>
      <c r="T296" s="177"/>
      <c r="W296" s="240"/>
      <c r="AT296" s="172" t="s">
        <v>169</v>
      </c>
      <c r="AU296" s="172" t="s">
        <v>81</v>
      </c>
      <c r="AV296" s="13" t="s">
        <v>81</v>
      </c>
      <c r="AW296" s="13" t="s">
        <v>29</v>
      </c>
      <c r="AX296" s="13" t="s">
        <v>72</v>
      </c>
      <c r="AY296" s="172" t="s">
        <v>162</v>
      </c>
    </row>
    <row r="297" spans="2:51" s="13" customFormat="1" x14ac:dyDescent="0.2">
      <c r="B297" s="171"/>
      <c r="D297" s="165" t="s">
        <v>169</v>
      </c>
      <c r="E297" s="172" t="s">
        <v>1</v>
      </c>
      <c r="F297" s="173" t="s">
        <v>2103</v>
      </c>
      <c r="H297" s="174">
        <v>-14.22</v>
      </c>
      <c r="I297" s="175"/>
      <c r="L297" s="171"/>
      <c r="M297" s="176"/>
      <c r="T297" s="177"/>
      <c r="W297" s="240"/>
      <c r="AT297" s="172" t="s">
        <v>169</v>
      </c>
      <c r="AU297" s="172" t="s">
        <v>81</v>
      </c>
      <c r="AV297" s="13" t="s">
        <v>81</v>
      </c>
      <c r="AW297" s="13" t="s">
        <v>29</v>
      </c>
      <c r="AX297" s="13" t="s">
        <v>72</v>
      </c>
      <c r="AY297" s="172" t="s">
        <v>162</v>
      </c>
    </row>
    <row r="298" spans="2:51" s="13" customFormat="1" x14ac:dyDescent="0.2">
      <c r="B298" s="171"/>
      <c r="D298" s="165" t="s">
        <v>169</v>
      </c>
      <c r="E298" s="172" t="s">
        <v>1</v>
      </c>
      <c r="F298" s="173" t="s">
        <v>2104</v>
      </c>
      <c r="H298" s="174">
        <v>-0.54</v>
      </c>
      <c r="I298" s="175"/>
      <c r="L298" s="171"/>
      <c r="M298" s="176"/>
      <c r="T298" s="177"/>
      <c r="W298" s="240"/>
      <c r="AT298" s="172" t="s">
        <v>169</v>
      </c>
      <c r="AU298" s="172" t="s">
        <v>81</v>
      </c>
      <c r="AV298" s="13" t="s">
        <v>81</v>
      </c>
      <c r="AW298" s="13" t="s">
        <v>29</v>
      </c>
      <c r="AX298" s="13" t="s">
        <v>72</v>
      </c>
      <c r="AY298" s="172" t="s">
        <v>162</v>
      </c>
    </row>
    <row r="299" spans="2:51" s="15" customFormat="1" x14ac:dyDescent="0.2">
      <c r="B299" s="185"/>
      <c r="D299" s="165" t="s">
        <v>169</v>
      </c>
      <c r="E299" s="186" t="s">
        <v>1</v>
      </c>
      <c r="F299" s="187" t="s">
        <v>2105</v>
      </c>
      <c r="H299" s="188">
        <v>165.72399999999999</v>
      </c>
      <c r="I299" s="189"/>
      <c r="L299" s="185"/>
      <c r="M299" s="190"/>
      <c r="T299" s="191"/>
      <c r="W299" s="241"/>
      <c r="AT299" s="186" t="s">
        <v>169</v>
      </c>
      <c r="AU299" s="186" t="s">
        <v>81</v>
      </c>
      <c r="AV299" s="15" t="s">
        <v>84</v>
      </c>
      <c r="AW299" s="15" t="s">
        <v>29</v>
      </c>
      <c r="AX299" s="15" t="s">
        <v>72</v>
      </c>
      <c r="AY299" s="186" t="s">
        <v>162</v>
      </c>
    </row>
    <row r="300" spans="2:51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165.72399999999999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51" s="12" customFormat="1" ht="33.75" x14ac:dyDescent="0.2">
      <c r="B301" s="164"/>
      <c r="D301" s="165" t="s">
        <v>169</v>
      </c>
      <c r="E301" s="166" t="s">
        <v>1</v>
      </c>
      <c r="F301" s="167" t="s">
        <v>231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51" s="12" customFormat="1" ht="33.75" x14ac:dyDescent="0.2">
      <c r="B302" s="164"/>
      <c r="D302" s="165" t="s">
        <v>169</v>
      </c>
      <c r="E302" s="166" t="s">
        <v>1</v>
      </c>
      <c r="F302" s="167" t="s">
        <v>253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51" s="12" customFormat="1" x14ac:dyDescent="0.2">
      <c r="B303" s="164"/>
      <c r="D303" s="165" t="s">
        <v>169</v>
      </c>
      <c r="E303" s="166" t="s">
        <v>1</v>
      </c>
      <c r="F303" s="167" t="s">
        <v>2106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51" s="12" customFormat="1" ht="33.75" x14ac:dyDescent="0.2">
      <c r="B304" s="164"/>
      <c r="D304" s="165" t="s">
        <v>169</v>
      </c>
      <c r="E304" s="166" t="s">
        <v>1</v>
      </c>
      <c r="F304" s="167" t="s">
        <v>2107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2108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22.5" x14ac:dyDescent="0.2">
      <c r="B306" s="164"/>
      <c r="D306" s="165" t="s">
        <v>169</v>
      </c>
      <c r="E306" s="166" t="s">
        <v>1</v>
      </c>
      <c r="F306" s="167" t="s">
        <v>2109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2110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2111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" customFormat="1" ht="62.65" customHeight="1" x14ac:dyDescent="0.2">
      <c r="B309" s="121"/>
      <c r="C309" s="151" t="s">
        <v>203</v>
      </c>
      <c r="D309" s="151" t="s">
        <v>164</v>
      </c>
      <c r="E309" s="152" t="s">
        <v>2112</v>
      </c>
      <c r="F309" s="153" t="s">
        <v>2113</v>
      </c>
      <c r="G309" s="154" t="s">
        <v>167</v>
      </c>
      <c r="H309" s="155">
        <v>10.61</v>
      </c>
      <c r="I309" s="156"/>
      <c r="J309" s="157">
        <f>ROUND(I309*H309,2)</f>
        <v>0</v>
      </c>
      <c r="K309" s="158"/>
      <c r="L309" s="32"/>
      <c r="M309" s="159" t="s">
        <v>1</v>
      </c>
      <c r="N309" s="120" t="s">
        <v>38</v>
      </c>
      <c r="P309" s="160">
        <f>O309*H309</f>
        <v>0</v>
      </c>
      <c r="Q309" s="160">
        <v>3.9199999999999999E-3</v>
      </c>
      <c r="R309" s="160">
        <f>Q309*H309</f>
        <v>4.1591199999999995E-2</v>
      </c>
      <c r="S309" s="160">
        <v>0</v>
      </c>
      <c r="T309" s="161">
        <f>S309*H309</f>
        <v>0</v>
      </c>
      <c r="W309" s="262"/>
      <c r="AR309" s="162" t="s">
        <v>87</v>
      </c>
      <c r="AT309" s="162" t="s">
        <v>164</v>
      </c>
      <c r="AU309" s="162" t="s">
        <v>81</v>
      </c>
      <c r="AY309" s="17" t="s">
        <v>162</v>
      </c>
      <c r="BE309" s="163">
        <f>IF(N309="základná",J309,0)</f>
        <v>0</v>
      </c>
      <c r="BF309" s="163">
        <f>IF(N309="znížená",J309,0)</f>
        <v>0</v>
      </c>
      <c r="BG309" s="163">
        <f>IF(N309="zákl. prenesená",J309,0)</f>
        <v>0</v>
      </c>
      <c r="BH309" s="163">
        <f>IF(N309="zníž. prenesená",J309,0)</f>
        <v>0</v>
      </c>
      <c r="BI309" s="163">
        <f>IF(N309="nulová",J309,0)</f>
        <v>0</v>
      </c>
      <c r="BJ309" s="17" t="s">
        <v>81</v>
      </c>
      <c r="BK309" s="163">
        <f>ROUND(I309*H309,2)</f>
        <v>0</v>
      </c>
      <c r="BL309" s="17" t="s">
        <v>87</v>
      </c>
      <c r="BM309" s="162" t="s">
        <v>2114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2058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x14ac:dyDescent="0.2">
      <c r="B311" s="164"/>
      <c r="D311" s="165" t="s">
        <v>169</v>
      </c>
      <c r="E311" s="166" t="s">
        <v>1</v>
      </c>
      <c r="F311" s="167" t="s">
        <v>2066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2070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x14ac:dyDescent="0.2">
      <c r="B313" s="164"/>
      <c r="D313" s="165" t="s">
        <v>169</v>
      </c>
      <c r="E313" s="166" t="s">
        <v>1</v>
      </c>
      <c r="F313" s="167" t="s">
        <v>2071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3" customFormat="1" x14ac:dyDescent="0.2">
      <c r="B314" s="171"/>
      <c r="D314" s="165" t="s">
        <v>169</v>
      </c>
      <c r="E314" s="172" t="s">
        <v>1</v>
      </c>
      <c r="F314" s="173" t="s">
        <v>2115</v>
      </c>
      <c r="H314" s="174">
        <v>3.81</v>
      </c>
      <c r="I314" s="175"/>
      <c r="L314" s="171"/>
      <c r="M314" s="176"/>
      <c r="T314" s="177"/>
      <c r="W314" s="240"/>
      <c r="AT314" s="172" t="s">
        <v>169</v>
      </c>
      <c r="AU314" s="172" t="s">
        <v>81</v>
      </c>
      <c r="AV314" s="13" t="s">
        <v>81</v>
      </c>
      <c r="AW314" s="13" t="s">
        <v>29</v>
      </c>
      <c r="AX314" s="13" t="s">
        <v>72</v>
      </c>
      <c r="AY314" s="172" t="s">
        <v>162</v>
      </c>
    </row>
    <row r="315" spans="2:65" s="12" customFormat="1" x14ac:dyDescent="0.2">
      <c r="B315" s="164"/>
      <c r="D315" s="165" t="s">
        <v>169</v>
      </c>
      <c r="E315" s="166" t="s">
        <v>1</v>
      </c>
      <c r="F315" s="167" t="s">
        <v>2077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x14ac:dyDescent="0.2">
      <c r="B316" s="164"/>
      <c r="D316" s="165" t="s">
        <v>169</v>
      </c>
      <c r="E316" s="166" t="s">
        <v>1</v>
      </c>
      <c r="F316" s="167" t="s">
        <v>2078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3" customFormat="1" x14ac:dyDescent="0.2">
      <c r="B317" s="171"/>
      <c r="D317" s="165" t="s">
        <v>169</v>
      </c>
      <c r="E317" s="172" t="s">
        <v>1</v>
      </c>
      <c r="F317" s="173" t="s">
        <v>2116</v>
      </c>
      <c r="H317" s="174">
        <v>2.68</v>
      </c>
      <c r="I317" s="175"/>
      <c r="L317" s="171"/>
      <c r="M317" s="176"/>
      <c r="T317" s="177"/>
      <c r="W317" s="240"/>
      <c r="AT317" s="172" t="s">
        <v>169</v>
      </c>
      <c r="AU317" s="172" t="s">
        <v>81</v>
      </c>
      <c r="AV317" s="13" t="s">
        <v>81</v>
      </c>
      <c r="AW317" s="13" t="s">
        <v>29</v>
      </c>
      <c r="AX317" s="13" t="s">
        <v>72</v>
      </c>
      <c r="AY317" s="172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250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2083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2117</v>
      </c>
      <c r="H320" s="174">
        <v>0.74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2093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2" customFormat="1" x14ac:dyDescent="0.2">
      <c r="B322" s="164"/>
      <c r="D322" s="165" t="s">
        <v>169</v>
      </c>
      <c r="E322" s="166" t="s">
        <v>1</v>
      </c>
      <c r="F322" s="167" t="s">
        <v>2097</v>
      </c>
      <c r="H322" s="166" t="s">
        <v>1</v>
      </c>
      <c r="I322" s="168"/>
      <c r="L322" s="164"/>
      <c r="M322" s="169"/>
      <c r="T322" s="170"/>
      <c r="W322" s="239"/>
      <c r="AT322" s="166" t="s">
        <v>169</v>
      </c>
      <c r="AU322" s="166" t="s">
        <v>81</v>
      </c>
      <c r="AV322" s="12" t="s">
        <v>77</v>
      </c>
      <c r="AW322" s="12" t="s">
        <v>29</v>
      </c>
      <c r="AX322" s="12" t="s">
        <v>72</v>
      </c>
      <c r="AY322" s="166" t="s">
        <v>162</v>
      </c>
    </row>
    <row r="323" spans="2:51" s="12" customFormat="1" x14ac:dyDescent="0.2">
      <c r="B323" s="164"/>
      <c r="D323" s="165" t="s">
        <v>169</v>
      </c>
      <c r="E323" s="166" t="s">
        <v>1</v>
      </c>
      <c r="F323" s="167" t="s">
        <v>2098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51" s="13" customFormat="1" x14ac:dyDescent="0.2">
      <c r="B324" s="171"/>
      <c r="D324" s="165" t="s">
        <v>169</v>
      </c>
      <c r="E324" s="172" t="s">
        <v>1</v>
      </c>
      <c r="F324" s="173" t="s">
        <v>2118</v>
      </c>
      <c r="H324" s="174">
        <v>0.9</v>
      </c>
      <c r="I324" s="175"/>
      <c r="L324" s="171"/>
      <c r="M324" s="176"/>
      <c r="T324" s="177"/>
      <c r="W324" s="240"/>
      <c r="AT324" s="172" t="s">
        <v>169</v>
      </c>
      <c r="AU324" s="172" t="s">
        <v>81</v>
      </c>
      <c r="AV324" s="13" t="s">
        <v>81</v>
      </c>
      <c r="AW324" s="13" t="s">
        <v>29</v>
      </c>
      <c r="AX324" s="13" t="s">
        <v>72</v>
      </c>
      <c r="AY324" s="172" t="s">
        <v>162</v>
      </c>
    </row>
    <row r="325" spans="2:51" s="12" customFormat="1" x14ac:dyDescent="0.2">
      <c r="B325" s="164"/>
      <c r="D325" s="165" t="s">
        <v>169</v>
      </c>
      <c r="E325" s="166" t="s">
        <v>1</v>
      </c>
      <c r="F325" s="167" t="s">
        <v>2100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3" customFormat="1" x14ac:dyDescent="0.2">
      <c r="B326" s="171"/>
      <c r="D326" s="165" t="s">
        <v>169</v>
      </c>
      <c r="E326" s="172" t="s">
        <v>1</v>
      </c>
      <c r="F326" s="173" t="s">
        <v>2119</v>
      </c>
      <c r="H326" s="174">
        <v>2.48</v>
      </c>
      <c r="I326" s="175"/>
      <c r="L326" s="171"/>
      <c r="M326" s="176"/>
      <c r="T326" s="177"/>
      <c r="W326" s="240"/>
      <c r="AT326" s="172" t="s">
        <v>169</v>
      </c>
      <c r="AU326" s="172" t="s">
        <v>81</v>
      </c>
      <c r="AV326" s="13" t="s">
        <v>81</v>
      </c>
      <c r="AW326" s="13" t="s">
        <v>29</v>
      </c>
      <c r="AX326" s="13" t="s">
        <v>72</v>
      </c>
      <c r="AY326" s="172" t="s">
        <v>162</v>
      </c>
    </row>
    <row r="327" spans="2:51" s="15" customFormat="1" x14ac:dyDescent="0.2">
      <c r="B327" s="185"/>
      <c r="D327" s="165" t="s">
        <v>169</v>
      </c>
      <c r="E327" s="186" t="s">
        <v>1</v>
      </c>
      <c r="F327" s="187" t="s">
        <v>2105</v>
      </c>
      <c r="H327" s="188">
        <v>10.61</v>
      </c>
      <c r="I327" s="189"/>
      <c r="L327" s="185"/>
      <c r="M327" s="190"/>
      <c r="T327" s="191"/>
      <c r="W327" s="241"/>
      <c r="AT327" s="186" t="s">
        <v>169</v>
      </c>
      <c r="AU327" s="186" t="s">
        <v>81</v>
      </c>
      <c r="AV327" s="15" t="s">
        <v>84</v>
      </c>
      <c r="AW327" s="15" t="s">
        <v>29</v>
      </c>
      <c r="AX327" s="15" t="s">
        <v>72</v>
      </c>
      <c r="AY327" s="186" t="s">
        <v>162</v>
      </c>
    </row>
    <row r="328" spans="2:51" s="14" customFormat="1" x14ac:dyDescent="0.2">
      <c r="B328" s="178"/>
      <c r="D328" s="165" t="s">
        <v>169</v>
      </c>
      <c r="E328" s="179" t="s">
        <v>1</v>
      </c>
      <c r="F328" s="180" t="s">
        <v>174</v>
      </c>
      <c r="H328" s="181">
        <v>10.61</v>
      </c>
      <c r="I328" s="182"/>
      <c r="L328" s="178"/>
      <c r="M328" s="183"/>
      <c r="T328" s="184"/>
      <c r="W328" s="242"/>
      <c r="AT328" s="179" t="s">
        <v>169</v>
      </c>
      <c r="AU328" s="179" t="s">
        <v>81</v>
      </c>
      <c r="AV328" s="14" t="s">
        <v>87</v>
      </c>
      <c r="AW328" s="14" t="s">
        <v>29</v>
      </c>
      <c r="AX328" s="14" t="s">
        <v>77</v>
      </c>
      <c r="AY328" s="179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231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ht="33.75" x14ac:dyDescent="0.2">
      <c r="B330" s="164"/>
      <c r="D330" s="165" t="s">
        <v>169</v>
      </c>
      <c r="E330" s="166" t="s">
        <v>1</v>
      </c>
      <c r="F330" s="167" t="s">
        <v>253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x14ac:dyDescent="0.2">
      <c r="B331" s="164"/>
      <c r="D331" s="165" t="s">
        <v>169</v>
      </c>
      <c r="E331" s="166" t="s">
        <v>1</v>
      </c>
      <c r="F331" s="167" t="s">
        <v>2106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33.75" x14ac:dyDescent="0.2">
      <c r="B332" s="164"/>
      <c r="D332" s="165" t="s">
        <v>169</v>
      </c>
      <c r="E332" s="166" t="s">
        <v>1</v>
      </c>
      <c r="F332" s="167" t="s">
        <v>2107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2108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2109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2110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22.5" x14ac:dyDescent="0.2">
      <c r="B336" s="164"/>
      <c r="D336" s="165" t="s">
        <v>169</v>
      </c>
      <c r="E336" s="166" t="s">
        <v>1</v>
      </c>
      <c r="F336" s="167" t="s">
        <v>2111</v>
      </c>
      <c r="H336" s="166" t="s">
        <v>1</v>
      </c>
      <c r="I336" s="168"/>
      <c r="L336" s="164"/>
      <c r="M336" s="169"/>
      <c r="T336" s="170"/>
      <c r="W336" s="244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" customFormat="1" ht="62.65" customHeight="1" x14ac:dyDescent="0.2">
      <c r="B337" s="121"/>
      <c r="C337" s="151" t="s">
        <v>210</v>
      </c>
      <c r="D337" s="151" t="s">
        <v>164</v>
      </c>
      <c r="E337" s="152" t="s">
        <v>2120</v>
      </c>
      <c r="F337" s="153" t="s">
        <v>2121</v>
      </c>
      <c r="G337" s="154" t="s">
        <v>167</v>
      </c>
      <c r="H337" s="155">
        <v>44.28</v>
      </c>
      <c r="I337" s="156"/>
      <c r="J337" s="157">
        <f>ROUND(I337*H337,2)</f>
        <v>0</v>
      </c>
      <c r="K337" s="158"/>
      <c r="L337" s="32"/>
      <c r="M337" s="159" t="s">
        <v>1</v>
      </c>
      <c r="N337" s="120" t="s">
        <v>38</v>
      </c>
      <c r="P337" s="160">
        <f>O337*H337</f>
        <v>0</v>
      </c>
      <c r="Q337" s="160">
        <v>3.9199999999999999E-3</v>
      </c>
      <c r="R337" s="160">
        <f>Q337*H337</f>
        <v>0.1735776</v>
      </c>
      <c r="S337" s="160">
        <v>0</v>
      </c>
      <c r="T337" s="161">
        <f>S337*H337</f>
        <v>0</v>
      </c>
      <c r="W337" s="263"/>
      <c r="AR337" s="162" t="s">
        <v>87</v>
      </c>
      <c r="AT337" s="162" t="s">
        <v>164</v>
      </c>
      <c r="AU337" s="162" t="s">
        <v>81</v>
      </c>
      <c r="AY337" s="17" t="s">
        <v>162</v>
      </c>
      <c r="BE337" s="163">
        <f>IF(N337="základná",J337,0)</f>
        <v>0</v>
      </c>
      <c r="BF337" s="163">
        <f>IF(N337="znížená",J337,0)</f>
        <v>0</v>
      </c>
      <c r="BG337" s="163">
        <f>IF(N337="zákl. prenesená",J337,0)</f>
        <v>0</v>
      </c>
      <c r="BH337" s="163">
        <f>IF(N337="zníž. prenesená",J337,0)</f>
        <v>0</v>
      </c>
      <c r="BI337" s="163">
        <f>IF(N337="nulová",J337,0)</f>
        <v>0</v>
      </c>
      <c r="BJ337" s="17" t="s">
        <v>81</v>
      </c>
      <c r="BK337" s="163">
        <f>ROUND(I337*H337,2)</f>
        <v>0</v>
      </c>
      <c r="BL337" s="17" t="s">
        <v>87</v>
      </c>
      <c r="BM337" s="162" t="s">
        <v>2122</v>
      </c>
    </row>
    <row r="338" spans="2:65" s="12" customFormat="1" x14ac:dyDescent="0.2">
      <c r="B338" s="164"/>
      <c r="D338" s="165" t="s">
        <v>169</v>
      </c>
      <c r="E338" s="166" t="s">
        <v>1</v>
      </c>
      <c r="F338" s="167" t="s">
        <v>2058</v>
      </c>
      <c r="H338" s="166" t="s">
        <v>1</v>
      </c>
      <c r="I338" s="168"/>
      <c r="L338" s="164"/>
      <c r="M338" s="169"/>
      <c r="T338" s="170"/>
      <c r="W338" s="252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x14ac:dyDescent="0.2">
      <c r="B339" s="164"/>
      <c r="D339" s="165" t="s">
        <v>169</v>
      </c>
      <c r="E339" s="166" t="s">
        <v>1</v>
      </c>
      <c r="F339" s="167" t="s">
        <v>2123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250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2124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3" customFormat="1" x14ac:dyDescent="0.2">
      <c r="B342" s="171"/>
      <c r="D342" s="165" t="s">
        <v>169</v>
      </c>
      <c r="E342" s="172" t="s">
        <v>1</v>
      </c>
      <c r="F342" s="173" t="s">
        <v>2125</v>
      </c>
      <c r="H342" s="174">
        <v>49.3</v>
      </c>
      <c r="I342" s="175"/>
      <c r="L342" s="171"/>
      <c r="M342" s="176"/>
      <c r="T342" s="177"/>
      <c r="W342" s="240"/>
      <c r="AT342" s="172" t="s">
        <v>169</v>
      </c>
      <c r="AU342" s="172" t="s">
        <v>81</v>
      </c>
      <c r="AV342" s="13" t="s">
        <v>81</v>
      </c>
      <c r="AW342" s="13" t="s">
        <v>29</v>
      </c>
      <c r="AX342" s="13" t="s">
        <v>72</v>
      </c>
      <c r="AY342" s="172" t="s">
        <v>162</v>
      </c>
    </row>
    <row r="343" spans="2:65" s="13" customFormat="1" x14ac:dyDescent="0.2">
      <c r="B343" s="171"/>
      <c r="D343" s="165" t="s">
        <v>169</v>
      </c>
      <c r="E343" s="172" t="s">
        <v>1</v>
      </c>
      <c r="F343" s="173" t="s">
        <v>2126</v>
      </c>
      <c r="H343" s="174">
        <v>-17.28</v>
      </c>
      <c r="I343" s="175"/>
      <c r="L343" s="171"/>
      <c r="M343" s="176"/>
      <c r="T343" s="177"/>
      <c r="W343" s="240"/>
      <c r="AT343" s="172" t="s">
        <v>169</v>
      </c>
      <c r="AU343" s="172" t="s">
        <v>81</v>
      </c>
      <c r="AV343" s="13" t="s">
        <v>81</v>
      </c>
      <c r="AW343" s="13" t="s">
        <v>29</v>
      </c>
      <c r="AX343" s="13" t="s">
        <v>72</v>
      </c>
      <c r="AY343" s="172" t="s">
        <v>162</v>
      </c>
    </row>
    <row r="344" spans="2:65" s="12" customFormat="1" x14ac:dyDescent="0.2">
      <c r="B344" s="164"/>
      <c r="D344" s="165" t="s">
        <v>169</v>
      </c>
      <c r="E344" s="166" t="s">
        <v>1</v>
      </c>
      <c r="F344" s="167" t="s">
        <v>1046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65" s="12" customFormat="1" x14ac:dyDescent="0.2">
      <c r="B345" s="164"/>
      <c r="D345" s="165" t="s">
        <v>169</v>
      </c>
      <c r="E345" s="166" t="s">
        <v>1</v>
      </c>
      <c r="F345" s="167" t="s">
        <v>2127</v>
      </c>
      <c r="H345" s="166" t="s">
        <v>1</v>
      </c>
      <c r="I345" s="168"/>
      <c r="L345" s="164"/>
      <c r="M345" s="169"/>
      <c r="T345" s="170"/>
      <c r="W345" s="239"/>
      <c r="AT345" s="166" t="s">
        <v>169</v>
      </c>
      <c r="AU345" s="166" t="s">
        <v>81</v>
      </c>
      <c r="AV345" s="12" t="s">
        <v>77</v>
      </c>
      <c r="AW345" s="12" t="s">
        <v>29</v>
      </c>
      <c r="AX345" s="12" t="s">
        <v>72</v>
      </c>
      <c r="AY345" s="166" t="s">
        <v>162</v>
      </c>
    </row>
    <row r="346" spans="2:65" s="13" customFormat="1" x14ac:dyDescent="0.2">
      <c r="B346" s="171"/>
      <c r="D346" s="165" t="s">
        <v>169</v>
      </c>
      <c r="E346" s="172" t="s">
        <v>1</v>
      </c>
      <c r="F346" s="173" t="s">
        <v>2128</v>
      </c>
      <c r="H346" s="174">
        <v>2.2799999999999998</v>
      </c>
      <c r="I346" s="175"/>
      <c r="L346" s="171"/>
      <c r="M346" s="176"/>
      <c r="T346" s="177"/>
      <c r="W346" s="240"/>
      <c r="AT346" s="172" t="s">
        <v>169</v>
      </c>
      <c r="AU346" s="172" t="s">
        <v>81</v>
      </c>
      <c r="AV346" s="13" t="s">
        <v>81</v>
      </c>
      <c r="AW346" s="13" t="s">
        <v>29</v>
      </c>
      <c r="AX346" s="13" t="s">
        <v>72</v>
      </c>
      <c r="AY346" s="172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2129</v>
      </c>
      <c r="H347" s="174">
        <v>14.84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2130</v>
      </c>
      <c r="H348" s="174">
        <v>-4.8600000000000003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5" customFormat="1" x14ac:dyDescent="0.2">
      <c r="B349" s="185"/>
      <c r="D349" s="165" t="s">
        <v>169</v>
      </c>
      <c r="E349" s="186" t="s">
        <v>1</v>
      </c>
      <c r="F349" s="187" t="s">
        <v>2131</v>
      </c>
      <c r="H349" s="188">
        <v>44.28</v>
      </c>
      <c r="I349" s="189"/>
      <c r="L349" s="185"/>
      <c r="M349" s="190"/>
      <c r="T349" s="191"/>
      <c r="W349" s="241"/>
      <c r="AT349" s="186" t="s">
        <v>169</v>
      </c>
      <c r="AU349" s="186" t="s">
        <v>81</v>
      </c>
      <c r="AV349" s="15" t="s">
        <v>84</v>
      </c>
      <c r="AW349" s="15" t="s">
        <v>29</v>
      </c>
      <c r="AX349" s="15" t="s">
        <v>72</v>
      </c>
      <c r="AY349" s="186" t="s">
        <v>162</v>
      </c>
    </row>
    <row r="350" spans="2:65" s="14" customFormat="1" x14ac:dyDescent="0.2">
      <c r="B350" s="178"/>
      <c r="D350" s="165" t="s">
        <v>169</v>
      </c>
      <c r="E350" s="179" t="s">
        <v>1</v>
      </c>
      <c r="F350" s="180" t="s">
        <v>174</v>
      </c>
      <c r="H350" s="181">
        <v>44.28</v>
      </c>
      <c r="I350" s="182"/>
      <c r="L350" s="178"/>
      <c r="M350" s="183"/>
      <c r="T350" s="184"/>
      <c r="W350" s="242"/>
      <c r="AT350" s="179" t="s">
        <v>169</v>
      </c>
      <c r="AU350" s="179" t="s">
        <v>81</v>
      </c>
      <c r="AV350" s="14" t="s">
        <v>87</v>
      </c>
      <c r="AW350" s="14" t="s">
        <v>29</v>
      </c>
      <c r="AX350" s="14" t="s">
        <v>77</v>
      </c>
      <c r="AY350" s="179" t="s">
        <v>162</v>
      </c>
    </row>
    <row r="351" spans="2:65" s="12" customFormat="1" ht="33.75" x14ac:dyDescent="0.2">
      <c r="B351" s="164"/>
      <c r="D351" s="165" t="s">
        <v>169</v>
      </c>
      <c r="E351" s="166" t="s">
        <v>1</v>
      </c>
      <c r="F351" s="167" t="s">
        <v>231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2" customFormat="1" ht="33.75" x14ac:dyDescent="0.2">
      <c r="B352" s="164"/>
      <c r="D352" s="165" t="s">
        <v>169</v>
      </c>
      <c r="E352" s="166" t="s">
        <v>1</v>
      </c>
      <c r="F352" s="167" t="s">
        <v>253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2" customFormat="1" x14ac:dyDescent="0.2">
      <c r="B353" s="164"/>
      <c r="D353" s="165" t="s">
        <v>169</v>
      </c>
      <c r="E353" s="166" t="s">
        <v>1</v>
      </c>
      <c r="F353" s="167" t="s">
        <v>2106</v>
      </c>
      <c r="H353" s="166" t="s">
        <v>1</v>
      </c>
      <c r="I353" s="168"/>
      <c r="L353" s="164"/>
      <c r="M353" s="169"/>
      <c r="T353" s="170"/>
      <c r="W353" s="239"/>
      <c r="AT353" s="166" t="s">
        <v>169</v>
      </c>
      <c r="AU353" s="166" t="s">
        <v>81</v>
      </c>
      <c r="AV353" s="12" t="s">
        <v>77</v>
      </c>
      <c r="AW353" s="12" t="s">
        <v>29</v>
      </c>
      <c r="AX353" s="12" t="s">
        <v>72</v>
      </c>
      <c r="AY353" s="166" t="s">
        <v>162</v>
      </c>
    </row>
    <row r="354" spans="2:65" s="12" customFormat="1" ht="33.75" x14ac:dyDescent="0.2">
      <c r="B354" s="164"/>
      <c r="D354" s="165" t="s">
        <v>169</v>
      </c>
      <c r="E354" s="166" t="s">
        <v>1</v>
      </c>
      <c r="F354" s="167" t="s">
        <v>2107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2" customFormat="1" ht="33.75" x14ac:dyDescent="0.2">
      <c r="B355" s="164"/>
      <c r="D355" s="165" t="s">
        <v>169</v>
      </c>
      <c r="E355" s="166" t="s">
        <v>1</v>
      </c>
      <c r="F355" s="167" t="s">
        <v>2108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ht="22.5" x14ac:dyDescent="0.2">
      <c r="B356" s="164"/>
      <c r="D356" s="165" t="s">
        <v>169</v>
      </c>
      <c r="E356" s="166" t="s">
        <v>1</v>
      </c>
      <c r="F356" s="167" t="s">
        <v>2109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ht="33.75" x14ac:dyDescent="0.2">
      <c r="B357" s="164"/>
      <c r="D357" s="165" t="s">
        <v>169</v>
      </c>
      <c r="E357" s="166" t="s">
        <v>1</v>
      </c>
      <c r="F357" s="167" t="s">
        <v>2110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2" customFormat="1" ht="22.5" x14ac:dyDescent="0.2">
      <c r="B358" s="164"/>
      <c r="D358" s="165" t="s">
        <v>169</v>
      </c>
      <c r="E358" s="166" t="s">
        <v>1</v>
      </c>
      <c r="F358" s="167" t="s">
        <v>2111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" customFormat="1" ht="62.65" customHeight="1" x14ac:dyDescent="0.2">
      <c r="B359" s="121"/>
      <c r="C359" s="151" t="s">
        <v>218</v>
      </c>
      <c r="D359" s="151" t="s">
        <v>164</v>
      </c>
      <c r="E359" s="152" t="s">
        <v>2132</v>
      </c>
      <c r="F359" s="153" t="s">
        <v>2133</v>
      </c>
      <c r="G359" s="154" t="s">
        <v>167</v>
      </c>
      <c r="H359" s="155">
        <v>6.35</v>
      </c>
      <c r="I359" s="156"/>
      <c r="J359" s="157">
        <f>ROUND(I359*H359,2)</f>
        <v>0</v>
      </c>
      <c r="K359" s="158"/>
      <c r="L359" s="32"/>
      <c r="M359" s="159" t="s">
        <v>1</v>
      </c>
      <c r="N359" s="120" t="s">
        <v>38</v>
      </c>
      <c r="P359" s="160">
        <f>O359*H359</f>
        <v>0</v>
      </c>
      <c r="Q359" s="160">
        <v>3.9199999999999999E-3</v>
      </c>
      <c r="R359" s="160">
        <f>Q359*H359</f>
        <v>2.4891999999999997E-2</v>
      </c>
      <c r="S359" s="160">
        <v>0</v>
      </c>
      <c r="T359" s="161">
        <f>S359*H359</f>
        <v>0</v>
      </c>
      <c r="W359" s="262"/>
      <c r="AR359" s="162" t="s">
        <v>87</v>
      </c>
      <c r="AT359" s="162" t="s">
        <v>164</v>
      </c>
      <c r="AU359" s="162" t="s">
        <v>81</v>
      </c>
      <c r="AY359" s="17" t="s">
        <v>162</v>
      </c>
      <c r="BE359" s="163">
        <f>IF(N359="základná",J359,0)</f>
        <v>0</v>
      </c>
      <c r="BF359" s="163">
        <f>IF(N359="znížená",J359,0)</f>
        <v>0</v>
      </c>
      <c r="BG359" s="163">
        <f>IF(N359="zákl. prenesená",J359,0)</f>
        <v>0</v>
      </c>
      <c r="BH359" s="163">
        <f>IF(N359="zníž. prenesená",J359,0)</f>
        <v>0</v>
      </c>
      <c r="BI359" s="163">
        <f>IF(N359="nulová",J359,0)</f>
        <v>0</v>
      </c>
      <c r="BJ359" s="17" t="s">
        <v>81</v>
      </c>
      <c r="BK359" s="163">
        <f>ROUND(I359*H359,2)</f>
        <v>0</v>
      </c>
      <c r="BL359" s="17" t="s">
        <v>87</v>
      </c>
      <c r="BM359" s="162" t="s">
        <v>2134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2058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2123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x14ac:dyDescent="0.2">
      <c r="B362" s="164"/>
      <c r="D362" s="165" t="s">
        <v>169</v>
      </c>
      <c r="E362" s="166" t="s">
        <v>1</v>
      </c>
      <c r="F362" s="167" t="s">
        <v>250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x14ac:dyDescent="0.2">
      <c r="B363" s="164"/>
      <c r="D363" s="165" t="s">
        <v>169</v>
      </c>
      <c r="E363" s="166" t="s">
        <v>1</v>
      </c>
      <c r="F363" s="167" t="s">
        <v>2124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3" customFormat="1" x14ac:dyDescent="0.2">
      <c r="B364" s="171"/>
      <c r="D364" s="165" t="s">
        <v>169</v>
      </c>
      <c r="E364" s="172" t="s">
        <v>1</v>
      </c>
      <c r="F364" s="173" t="s">
        <v>2135</v>
      </c>
      <c r="H364" s="174">
        <v>4.8</v>
      </c>
      <c r="I364" s="175"/>
      <c r="L364" s="171"/>
      <c r="M364" s="176"/>
      <c r="T364" s="177"/>
      <c r="W364" s="240"/>
      <c r="AT364" s="172" t="s">
        <v>169</v>
      </c>
      <c r="AU364" s="172" t="s">
        <v>81</v>
      </c>
      <c r="AV364" s="13" t="s">
        <v>81</v>
      </c>
      <c r="AW364" s="13" t="s">
        <v>29</v>
      </c>
      <c r="AX364" s="13" t="s">
        <v>72</v>
      </c>
      <c r="AY364" s="172" t="s">
        <v>162</v>
      </c>
    </row>
    <row r="365" spans="2:65" s="12" customFormat="1" x14ac:dyDescent="0.2">
      <c r="B365" s="164"/>
      <c r="D365" s="165" t="s">
        <v>169</v>
      </c>
      <c r="E365" s="166" t="s">
        <v>1</v>
      </c>
      <c r="F365" s="167" t="s">
        <v>1046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2127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2136</v>
      </c>
      <c r="H367" s="174">
        <v>1.55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5" customFormat="1" x14ac:dyDescent="0.2">
      <c r="B368" s="185"/>
      <c r="D368" s="165" t="s">
        <v>169</v>
      </c>
      <c r="E368" s="186" t="s">
        <v>1</v>
      </c>
      <c r="F368" s="187" t="s">
        <v>2131</v>
      </c>
      <c r="H368" s="188">
        <v>6.35</v>
      </c>
      <c r="I368" s="189"/>
      <c r="L368" s="185"/>
      <c r="M368" s="190"/>
      <c r="T368" s="191"/>
      <c r="W368" s="241"/>
      <c r="AT368" s="186" t="s">
        <v>169</v>
      </c>
      <c r="AU368" s="186" t="s">
        <v>81</v>
      </c>
      <c r="AV368" s="15" t="s">
        <v>84</v>
      </c>
      <c r="AW368" s="15" t="s">
        <v>29</v>
      </c>
      <c r="AX368" s="15" t="s">
        <v>72</v>
      </c>
      <c r="AY368" s="186" t="s">
        <v>162</v>
      </c>
    </row>
    <row r="369" spans="2:65" s="14" customFormat="1" x14ac:dyDescent="0.2">
      <c r="B369" s="178"/>
      <c r="D369" s="165" t="s">
        <v>169</v>
      </c>
      <c r="E369" s="179" t="s">
        <v>1</v>
      </c>
      <c r="F369" s="180" t="s">
        <v>174</v>
      </c>
      <c r="H369" s="181">
        <v>6.35</v>
      </c>
      <c r="I369" s="182"/>
      <c r="L369" s="178"/>
      <c r="M369" s="183"/>
      <c r="T369" s="184"/>
      <c r="W369" s="242"/>
      <c r="AT369" s="179" t="s">
        <v>169</v>
      </c>
      <c r="AU369" s="179" t="s">
        <v>81</v>
      </c>
      <c r="AV369" s="14" t="s">
        <v>87</v>
      </c>
      <c r="AW369" s="14" t="s">
        <v>29</v>
      </c>
      <c r="AX369" s="14" t="s">
        <v>77</v>
      </c>
      <c r="AY369" s="179" t="s">
        <v>162</v>
      </c>
    </row>
    <row r="370" spans="2:65" s="12" customFormat="1" ht="33.75" x14ac:dyDescent="0.2">
      <c r="B370" s="164"/>
      <c r="D370" s="165" t="s">
        <v>169</v>
      </c>
      <c r="E370" s="166" t="s">
        <v>1</v>
      </c>
      <c r="F370" s="167" t="s">
        <v>231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2" customFormat="1" ht="33.75" x14ac:dyDescent="0.2">
      <c r="B371" s="164"/>
      <c r="D371" s="165" t="s">
        <v>169</v>
      </c>
      <c r="E371" s="166" t="s">
        <v>1</v>
      </c>
      <c r="F371" s="167" t="s">
        <v>253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2" customFormat="1" x14ac:dyDescent="0.2">
      <c r="B372" s="164"/>
      <c r="D372" s="165" t="s">
        <v>169</v>
      </c>
      <c r="E372" s="166" t="s">
        <v>1</v>
      </c>
      <c r="F372" s="167" t="s">
        <v>2106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65" s="12" customFormat="1" ht="33.75" x14ac:dyDescent="0.2">
      <c r="B373" s="164"/>
      <c r="D373" s="165" t="s">
        <v>169</v>
      </c>
      <c r="E373" s="166" t="s">
        <v>1</v>
      </c>
      <c r="F373" s="167" t="s">
        <v>2107</v>
      </c>
      <c r="H373" s="166" t="s">
        <v>1</v>
      </c>
      <c r="I373" s="168"/>
      <c r="L373" s="164"/>
      <c r="M373" s="169"/>
      <c r="T373" s="170"/>
      <c r="W373" s="239"/>
      <c r="AT373" s="166" t="s">
        <v>169</v>
      </c>
      <c r="AU373" s="166" t="s">
        <v>81</v>
      </c>
      <c r="AV373" s="12" t="s">
        <v>77</v>
      </c>
      <c r="AW373" s="12" t="s">
        <v>29</v>
      </c>
      <c r="AX373" s="12" t="s">
        <v>72</v>
      </c>
      <c r="AY373" s="166" t="s">
        <v>162</v>
      </c>
    </row>
    <row r="374" spans="2:65" s="12" customFormat="1" ht="33.75" x14ac:dyDescent="0.2">
      <c r="B374" s="164"/>
      <c r="D374" s="165" t="s">
        <v>169</v>
      </c>
      <c r="E374" s="166" t="s">
        <v>1</v>
      </c>
      <c r="F374" s="167" t="s">
        <v>2108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2" customFormat="1" ht="22.5" x14ac:dyDescent="0.2">
      <c r="B375" s="164"/>
      <c r="D375" s="165" t="s">
        <v>169</v>
      </c>
      <c r="E375" s="166" t="s">
        <v>1</v>
      </c>
      <c r="F375" s="167" t="s">
        <v>2109</v>
      </c>
      <c r="H375" s="166" t="s">
        <v>1</v>
      </c>
      <c r="I375" s="168"/>
      <c r="L375" s="164"/>
      <c r="M375" s="169"/>
      <c r="T375" s="170"/>
      <c r="W375" s="239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2" customFormat="1" ht="33.75" x14ac:dyDescent="0.2">
      <c r="B376" s="164"/>
      <c r="D376" s="165" t="s">
        <v>169</v>
      </c>
      <c r="E376" s="166" t="s">
        <v>1</v>
      </c>
      <c r="F376" s="167" t="s">
        <v>2110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2" customFormat="1" ht="22.5" x14ac:dyDescent="0.2">
      <c r="B377" s="164"/>
      <c r="D377" s="165" t="s">
        <v>169</v>
      </c>
      <c r="E377" s="166" t="s">
        <v>1</v>
      </c>
      <c r="F377" s="167" t="s">
        <v>2111</v>
      </c>
      <c r="H377" s="166" t="s">
        <v>1</v>
      </c>
      <c r="I377" s="168"/>
      <c r="L377" s="164"/>
      <c r="M377" s="169"/>
      <c r="T377" s="170"/>
      <c r="W377" s="239"/>
      <c r="AT377" s="166" t="s">
        <v>169</v>
      </c>
      <c r="AU377" s="166" t="s">
        <v>81</v>
      </c>
      <c r="AV377" s="12" t="s">
        <v>77</v>
      </c>
      <c r="AW377" s="12" t="s">
        <v>29</v>
      </c>
      <c r="AX377" s="12" t="s">
        <v>72</v>
      </c>
      <c r="AY377" s="166" t="s">
        <v>162</v>
      </c>
    </row>
    <row r="378" spans="2:65" s="1" customFormat="1" ht="66.75" customHeight="1" x14ac:dyDescent="0.2">
      <c r="B378" s="121"/>
      <c r="C378" s="151" t="s">
        <v>222</v>
      </c>
      <c r="D378" s="151" t="s">
        <v>164</v>
      </c>
      <c r="E378" s="152" t="s">
        <v>263</v>
      </c>
      <c r="F378" s="153" t="s">
        <v>264</v>
      </c>
      <c r="G378" s="154" t="s">
        <v>167</v>
      </c>
      <c r="H378" s="155">
        <v>11.116</v>
      </c>
      <c r="I378" s="156"/>
      <c r="J378" s="157">
        <f>ROUND(I378*H378,2)</f>
        <v>0</v>
      </c>
      <c r="K378" s="158"/>
      <c r="L378" s="32"/>
      <c r="M378" s="159" t="s">
        <v>1</v>
      </c>
      <c r="N378" s="120" t="s">
        <v>38</v>
      </c>
      <c r="P378" s="160">
        <f>O378*H378</f>
        <v>0</v>
      </c>
      <c r="Q378" s="160">
        <v>3.0059999999999996E-2</v>
      </c>
      <c r="R378" s="160">
        <f>Q378*H378</f>
        <v>0.33414695999999994</v>
      </c>
      <c r="S378" s="160">
        <v>0</v>
      </c>
      <c r="T378" s="161">
        <f>S378*H378</f>
        <v>0</v>
      </c>
      <c r="W378" s="266"/>
      <c r="AR378" s="162" t="s">
        <v>87</v>
      </c>
      <c r="AT378" s="162" t="s">
        <v>164</v>
      </c>
      <c r="AU378" s="162" t="s">
        <v>81</v>
      </c>
      <c r="AY378" s="17" t="s">
        <v>162</v>
      </c>
      <c r="BE378" s="163">
        <f>IF(N378="základná",J378,0)</f>
        <v>0</v>
      </c>
      <c r="BF378" s="163">
        <f>IF(N378="znížená",J378,0)</f>
        <v>0</v>
      </c>
      <c r="BG378" s="163">
        <f>IF(N378="zákl. prenesená",J378,0)</f>
        <v>0</v>
      </c>
      <c r="BH378" s="163">
        <f>IF(N378="zníž. prenesená",J378,0)</f>
        <v>0</v>
      </c>
      <c r="BI378" s="163">
        <f>IF(N378="nulová",J378,0)</f>
        <v>0</v>
      </c>
      <c r="BJ378" s="17" t="s">
        <v>81</v>
      </c>
      <c r="BK378" s="163">
        <f>ROUND(I378*H378,2)</f>
        <v>0</v>
      </c>
      <c r="BL378" s="17" t="s">
        <v>87</v>
      </c>
      <c r="BM378" s="162" t="s">
        <v>2137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266</v>
      </c>
      <c r="H379" s="166" t="s">
        <v>1</v>
      </c>
      <c r="I379" s="168"/>
      <c r="L379" s="164"/>
      <c r="M379" s="169"/>
      <c r="T379" s="170"/>
      <c r="W379" s="252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2" customFormat="1" x14ac:dyDescent="0.2">
      <c r="B380" s="164"/>
      <c r="D380" s="165" t="s">
        <v>169</v>
      </c>
      <c r="E380" s="166" t="s">
        <v>1</v>
      </c>
      <c r="F380" s="167" t="s">
        <v>2058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65" s="12" customFormat="1" x14ac:dyDescent="0.2">
      <c r="B381" s="164"/>
      <c r="D381" s="165" t="s">
        <v>169</v>
      </c>
      <c r="E381" s="166" t="s">
        <v>1</v>
      </c>
      <c r="F381" s="167" t="s">
        <v>2138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2" customFormat="1" x14ac:dyDescent="0.2">
      <c r="B382" s="164"/>
      <c r="D382" s="165" t="s">
        <v>169</v>
      </c>
      <c r="E382" s="166" t="s">
        <v>1</v>
      </c>
      <c r="F382" s="167" t="s">
        <v>2097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2139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2140</v>
      </c>
      <c r="H384" s="174">
        <v>21.4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51" s="13" customFormat="1" x14ac:dyDescent="0.2">
      <c r="B385" s="171"/>
      <c r="D385" s="165" t="s">
        <v>169</v>
      </c>
      <c r="E385" s="172" t="s">
        <v>1</v>
      </c>
      <c r="F385" s="173" t="s">
        <v>2141</v>
      </c>
      <c r="H385" s="174">
        <v>-10.284000000000001</v>
      </c>
      <c r="I385" s="175"/>
      <c r="L385" s="171"/>
      <c r="M385" s="176"/>
      <c r="T385" s="177"/>
      <c r="W385" s="240"/>
      <c r="AT385" s="172" t="s">
        <v>169</v>
      </c>
      <c r="AU385" s="172" t="s">
        <v>81</v>
      </c>
      <c r="AV385" s="13" t="s">
        <v>81</v>
      </c>
      <c r="AW385" s="13" t="s">
        <v>29</v>
      </c>
      <c r="AX385" s="13" t="s">
        <v>72</v>
      </c>
      <c r="AY385" s="172" t="s">
        <v>162</v>
      </c>
    </row>
    <row r="386" spans="2:51" s="15" customFormat="1" x14ac:dyDescent="0.2">
      <c r="B386" s="185"/>
      <c r="D386" s="165" t="s">
        <v>169</v>
      </c>
      <c r="E386" s="186" t="s">
        <v>1</v>
      </c>
      <c r="F386" s="187" t="s">
        <v>187</v>
      </c>
      <c r="H386" s="188">
        <v>11.116</v>
      </c>
      <c r="I386" s="189"/>
      <c r="L386" s="185"/>
      <c r="M386" s="190"/>
      <c r="T386" s="191"/>
      <c r="W386" s="241"/>
      <c r="AT386" s="186" t="s">
        <v>169</v>
      </c>
      <c r="AU386" s="186" t="s">
        <v>81</v>
      </c>
      <c r="AV386" s="15" t="s">
        <v>84</v>
      </c>
      <c r="AW386" s="15" t="s">
        <v>29</v>
      </c>
      <c r="AX386" s="15" t="s">
        <v>72</v>
      </c>
      <c r="AY386" s="186" t="s">
        <v>162</v>
      </c>
    </row>
    <row r="387" spans="2:51" s="14" customFormat="1" x14ac:dyDescent="0.2">
      <c r="B387" s="178"/>
      <c r="D387" s="165" t="s">
        <v>169</v>
      </c>
      <c r="E387" s="179" t="s">
        <v>1</v>
      </c>
      <c r="F387" s="180" t="s">
        <v>174</v>
      </c>
      <c r="H387" s="181">
        <v>11.116</v>
      </c>
      <c r="I387" s="182"/>
      <c r="L387" s="178"/>
      <c r="M387" s="183"/>
      <c r="T387" s="184"/>
      <c r="W387" s="242"/>
      <c r="AT387" s="179" t="s">
        <v>169</v>
      </c>
      <c r="AU387" s="179" t="s">
        <v>81</v>
      </c>
      <c r="AV387" s="14" t="s">
        <v>87</v>
      </c>
      <c r="AW387" s="14" t="s">
        <v>29</v>
      </c>
      <c r="AX387" s="14" t="s">
        <v>77</v>
      </c>
      <c r="AY387" s="179" t="s">
        <v>162</v>
      </c>
    </row>
    <row r="388" spans="2:51" s="12" customFormat="1" ht="33.75" x14ac:dyDescent="0.2">
      <c r="B388" s="164"/>
      <c r="D388" s="165" t="s">
        <v>169</v>
      </c>
      <c r="E388" s="166" t="s">
        <v>1</v>
      </c>
      <c r="F388" s="167" t="s">
        <v>231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51" s="12" customFormat="1" ht="33.75" x14ac:dyDescent="0.2">
      <c r="B389" s="164"/>
      <c r="D389" s="165" t="s">
        <v>169</v>
      </c>
      <c r="E389" s="166" t="s">
        <v>1</v>
      </c>
      <c r="F389" s="167" t="s">
        <v>253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51" s="12" customFormat="1" x14ac:dyDescent="0.2">
      <c r="B390" s="164"/>
      <c r="D390" s="165" t="s">
        <v>169</v>
      </c>
      <c r="E390" s="166" t="s">
        <v>1</v>
      </c>
      <c r="F390" s="167" t="s">
        <v>233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51" s="12" customFormat="1" ht="33.75" x14ac:dyDescent="0.2">
      <c r="B391" s="164"/>
      <c r="D391" s="165" t="s">
        <v>169</v>
      </c>
      <c r="E391" s="166" t="s">
        <v>1</v>
      </c>
      <c r="F391" s="167" t="s">
        <v>254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51" s="12" customFormat="1" ht="22.5" x14ac:dyDescent="0.2">
      <c r="B392" s="164"/>
      <c r="D392" s="165" t="s">
        <v>169</v>
      </c>
      <c r="E392" s="166" t="s">
        <v>1</v>
      </c>
      <c r="F392" s="167" t="s">
        <v>255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51" s="12" customFormat="1" ht="33.75" x14ac:dyDescent="0.2">
      <c r="B393" s="164"/>
      <c r="D393" s="165" t="s">
        <v>169</v>
      </c>
      <c r="E393" s="166" t="s">
        <v>1</v>
      </c>
      <c r="F393" s="167" t="s">
        <v>256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51" s="12" customFormat="1" ht="22.5" x14ac:dyDescent="0.2">
      <c r="B394" s="164"/>
      <c r="D394" s="165" t="s">
        <v>169</v>
      </c>
      <c r="E394" s="166" t="s">
        <v>1</v>
      </c>
      <c r="F394" s="167" t="s">
        <v>257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51" s="12" customFormat="1" ht="33.75" x14ac:dyDescent="0.2">
      <c r="B395" s="164"/>
      <c r="D395" s="165" t="s">
        <v>169</v>
      </c>
      <c r="E395" s="166" t="s">
        <v>1</v>
      </c>
      <c r="F395" s="167" t="s">
        <v>258</v>
      </c>
      <c r="H395" s="166" t="s">
        <v>1</v>
      </c>
      <c r="I395" s="168"/>
      <c r="L395" s="164"/>
      <c r="M395" s="169"/>
      <c r="T395" s="170"/>
      <c r="W395" s="239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51" s="12" customFormat="1" ht="22.5" x14ac:dyDescent="0.2">
      <c r="B396" s="164"/>
      <c r="D396" s="165" t="s">
        <v>169</v>
      </c>
      <c r="E396" s="166" t="s">
        <v>1</v>
      </c>
      <c r="F396" s="167" t="s">
        <v>259</v>
      </c>
      <c r="H396" s="166" t="s">
        <v>1</v>
      </c>
      <c r="I396" s="168"/>
      <c r="L396" s="164"/>
      <c r="M396" s="169"/>
      <c r="T396" s="170"/>
      <c r="W396" s="239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51" s="12" customFormat="1" ht="33.75" x14ac:dyDescent="0.2">
      <c r="B397" s="164"/>
      <c r="D397" s="165" t="s">
        <v>169</v>
      </c>
      <c r="E397" s="166" t="s">
        <v>1</v>
      </c>
      <c r="F397" s="167" t="s">
        <v>260</v>
      </c>
      <c r="H397" s="166" t="s">
        <v>1</v>
      </c>
      <c r="I397" s="168"/>
      <c r="L397" s="164"/>
      <c r="M397" s="169"/>
      <c r="T397" s="170"/>
      <c r="W397" s="239"/>
      <c r="AT397" s="166" t="s">
        <v>169</v>
      </c>
      <c r="AU397" s="166" t="s">
        <v>81</v>
      </c>
      <c r="AV397" s="12" t="s">
        <v>77</v>
      </c>
      <c r="AW397" s="12" t="s">
        <v>29</v>
      </c>
      <c r="AX397" s="12" t="s">
        <v>72</v>
      </c>
      <c r="AY397" s="166" t="s">
        <v>162</v>
      </c>
    </row>
    <row r="398" spans="2:51" s="12" customFormat="1" ht="22.5" x14ac:dyDescent="0.2">
      <c r="B398" s="164"/>
      <c r="D398" s="165" t="s">
        <v>169</v>
      </c>
      <c r="E398" s="166" t="s">
        <v>1</v>
      </c>
      <c r="F398" s="167" t="s">
        <v>261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51" s="12" customFormat="1" ht="22.5" x14ac:dyDescent="0.2">
      <c r="B399" s="164"/>
      <c r="D399" s="165" t="s">
        <v>169</v>
      </c>
      <c r="E399" s="166" t="s">
        <v>1</v>
      </c>
      <c r="F399" s="167" t="s">
        <v>239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51" s="12" customFormat="1" ht="33.75" x14ac:dyDescent="0.2">
      <c r="B400" s="164"/>
      <c r="D400" s="165" t="s">
        <v>169</v>
      </c>
      <c r="E400" s="166" t="s">
        <v>1</v>
      </c>
      <c r="F400" s="167" t="s">
        <v>240</v>
      </c>
      <c r="H400" s="166" t="s">
        <v>1</v>
      </c>
      <c r="I400" s="168"/>
      <c r="L400" s="164"/>
      <c r="M400" s="169"/>
      <c r="T400" s="170"/>
      <c r="W400" s="239"/>
      <c r="AT400" s="166" t="s">
        <v>169</v>
      </c>
      <c r="AU400" s="166" t="s">
        <v>81</v>
      </c>
      <c r="AV400" s="12" t="s">
        <v>77</v>
      </c>
      <c r="AW400" s="12" t="s">
        <v>29</v>
      </c>
      <c r="AX400" s="12" t="s">
        <v>72</v>
      </c>
      <c r="AY400" s="166" t="s">
        <v>162</v>
      </c>
    </row>
    <row r="401" spans="2:65" s="12" customFormat="1" ht="33.75" x14ac:dyDescent="0.2">
      <c r="B401" s="164"/>
      <c r="D401" s="165" t="s">
        <v>169</v>
      </c>
      <c r="E401" s="166" t="s">
        <v>1</v>
      </c>
      <c r="F401" s="167" t="s">
        <v>241</v>
      </c>
      <c r="H401" s="166" t="s">
        <v>1</v>
      </c>
      <c r="I401" s="168"/>
      <c r="L401" s="164"/>
      <c r="M401" s="169"/>
      <c r="T401" s="170"/>
      <c r="W401" s="239"/>
      <c r="AT401" s="166" t="s">
        <v>169</v>
      </c>
      <c r="AU401" s="166" t="s">
        <v>81</v>
      </c>
      <c r="AV401" s="12" t="s">
        <v>77</v>
      </c>
      <c r="AW401" s="12" t="s">
        <v>29</v>
      </c>
      <c r="AX401" s="12" t="s">
        <v>72</v>
      </c>
      <c r="AY401" s="166" t="s">
        <v>162</v>
      </c>
    </row>
    <row r="402" spans="2:65" s="12" customFormat="1" ht="33.75" x14ac:dyDescent="0.2">
      <c r="B402" s="164"/>
      <c r="D402" s="165" t="s">
        <v>169</v>
      </c>
      <c r="E402" s="166" t="s">
        <v>1</v>
      </c>
      <c r="F402" s="167" t="s">
        <v>242</v>
      </c>
      <c r="H402" s="166" t="s">
        <v>1</v>
      </c>
      <c r="I402" s="168"/>
      <c r="L402" s="164"/>
      <c r="M402" s="169"/>
      <c r="T402" s="170"/>
      <c r="W402" s="239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2" customFormat="1" ht="33.75" x14ac:dyDescent="0.2">
      <c r="B403" s="164"/>
      <c r="D403" s="165" t="s">
        <v>169</v>
      </c>
      <c r="E403" s="166" t="s">
        <v>1</v>
      </c>
      <c r="F403" s="167" t="s">
        <v>243</v>
      </c>
      <c r="H403" s="166" t="s">
        <v>1</v>
      </c>
      <c r="I403" s="168"/>
      <c r="L403" s="164"/>
      <c r="M403" s="169"/>
      <c r="T403" s="170"/>
      <c r="W403" s="239"/>
      <c r="AT403" s="166" t="s">
        <v>169</v>
      </c>
      <c r="AU403" s="166" t="s">
        <v>81</v>
      </c>
      <c r="AV403" s="12" t="s">
        <v>77</v>
      </c>
      <c r="AW403" s="12" t="s">
        <v>29</v>
      </c>
      <c r="AX403" s="12" t="s">
        <v>72</v>
      </c>
      <c r="AY403" s="166" t="s">
        <v>162</v>
      </c>
    </row>
    <row r="404" spans="2:65" s="12" customFormat="1" ht="22.5" x14ac:dyDescent="0.2">
      <c r="B404" s="164"/>
      <c r="D404" s="165" t="s">
        <v>169</v>
      </c>
      <c r="E404" s="166" t="s">
        <v>1</v>
      </c>
      <c r="F404" s="167" t="s">
        <v>244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65" s="1" customFormat="1" ht="76.349999999999994" customHeight="1" x14ac:dyDescent="0.2">
      <c r="B405" s="121"/>
      <c r="C405" s="151" t="s">
        <v>245</v>
      </c>
      <c r="D405" s="151" t="s">
        <v>164</v>
      </c>
      <c r="E405" s="152" t="s">
        <v>283</v>
      </c>
      <c r="F405" s="153" t="s">
        <v>284</v>
      </c>
      <c r="G405" s="154" t="s">
        <v>167</v>
      </c>
      <c r="H405" s="155">
        <v>7.8650000000000002</v>
      </c>
      <c r="I405" s="156"/>
      <c r="J405" s="157">
        <f>ROUND(I405*H405,2)</f>
        <v>0</v>
      </c>
      <c r="K405" s="158"/>
      <c r="L405" s="32"/>
      <c r="M405" s="159" t="s">
        <v>1</v>
      </c>
      <c r="N405" s="120" t="s">
        <v>38</v>
      </c>
      <c r="P405" s="160">
        <f>O405*H405</f>
        <v>0</v>
      </c>
      <c r="Q405" s="160">
        <v>1.8679999999999999E-2</v>
      </c>
      <c r="R405" s="160">
        <f>Q405*H405</f>
        <v>0.1469182</v>
      </c>
      <c r="S405" s="160">
        <v>0</v>
      </c>
      <c r="T405" s="161">
        <f>S405*H405</f>
        <v>0</v>
      </c>
      <c r="W405" s="262"/>
      <c r="AR405" s="162" t="s">
        <v>87</v>
      </c>
      <c r="AT405" s="162" t="s">
        <v>164</v>
      </c>
      <c r="AU405" s="162" t="s">
        <v>81</v>
      </c>
      <c r="AY405" s="17" t="s">
        <v>162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7" t="s">
        <v>81</v>
      </c>
      <c r="BK405" s="163">
        <f>ROUND(I405*H405,2)</f>
        <v>0</v>
      </c>
      <c r="BL405" s="17" t="s">
        <v>87</v>
      </c>
      <c r="BM405" s="162" t="s">
        <v>2142</v>
      </c>
    </row>
    <row r="406" spans="2:65" s="12" customFormat="1" x14ac:dyDescent="0.2">
      <c r="B406" s="164"/>
      <c r="D406" s="165" t="s">
        <v>169</v>
      </c>
      <c r="E406" s="166" t="s">
        <v>1</v>
      </c>
      <c r="F406" s="167" t="s">
        <v>286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2058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2" customFormat="1" x14ac:dyDescent="0.2">
      <c r="B408" s="164"/>
      <c r="D408" s="165" t="s">
        <v>169</v>
      </c>
      <c r="E408" s="166" t="s">
        <v>1</v>
      </c>
      <c r="F408" s="167" t="s">
        <v>2138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65" s="12" customFormat="1" x14ac:dyDescent="0.2">
      <c r="B409" s="164"/>
      <c r="D409" s="165" t="s">
        <v>169</v>
      </c>
      <c r="E409" s="166" t="s">
        <v>1</v>
      </c>
      <c r="F409" s="167" t="s">
        <v>2097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2139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2143</v>
      </c>
      <c r="H411" s="174">
        <v>6.202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3" customFormat="1" x14ac:dyDescent="0.2">
      <c r="B412" s="171"/>
      <c r="D412" s="165" t="s">
        <v>169</v>
      </c>
      <c r="E412" s="172" t="s">
        <v>1</v>
      </c>
      <c r="F412" s="173" t="s">
        <v>2144</v>
      </c>
      <c r="H412" s="174">
        <v>1.663</v>
      </c>
      <c r="I412" s="175"/>
      <c r="L412" s="171"/>
      <c r="M412" s="176"/>
      <c r="T412" s="177"/>
      <c r="W412" s="240"/>
      <c r="AT412" s="172" t="s">
        <v>169</v>
      </c>
      <c r="AU412" s="172" t="s">
        <v>81</v>
      </c>
      <c r="AV412" s="13" t="s">
        <v>81</v>
      </c>
      <c r="AW412" s="13" t="s">
        <v>29</v>
      </c>
      <c r="AX412" s="13" t="s">
        <v>72</v>
      </c>
      <c r="AY412" s="172" t="s">
        <v>162</v>
      </c>
    </row>
    <row r="413" spans="2:65" s="15" customFormat="1" x14ac:dyDescent="0.2">
      <c r="B413" s="185"/>
      <c r="D413" s="165" t="s">
        <v>169</v>
      </c>
      <c r="E413" s="186" t="s">
        <v>1</v>
      </c>
      <c r="F413" s="187" t="s">
        <v>187</v>
      </c>
      <c r="H413" s="188">
        <v>7.8650000000000002</v>
      </c>
      <c r="I413" s="189"/>
      <c r="L413" s="185"/>
      <c r="M413" s="190"/>
      <c r="T413" s="191"/>
      <c r="W413" s="241"/>
      <c r="AT413" s="186" t="s">
        <v>169</v>
      </c>
      <c r="AU413" s="186" t="s">
        <v>81</v>
      </c>
      <c r="AV413" s="15" t="s">
        <v>84</v>
      </c>
      <c r="AW413" s="15" t="s">
        <v>29</v>
      </c>
      <c r="AX413" s="15" t="s">
        <v>72</v>
      </c>
      <c r="AY413" s="186" t="s">
        <v>162</v>
      </c>
    </row>
    <row r="414" spans="2:65" s="14" customFormat="1" x14ac:dyDescent="0.2">
      <c r="B414" s="178"/>
      <c r="D414" s="165" t="s">
        <v>169</v>
      </c>
      <c r="E414" s="179" t="s">
        <v>1</v>
      </c>
      <c r="F414" s="180" t="s">
        <v>174</v>
      </c>
      <c r="H414" s="181">
        <v>7.8650000000000002</v>
      </c>
      <c r="I414" s="182"/>
      <c r="L414" s="178"/>
      <c r="M414" s="183"/>
      <c r="T414" s="184"/>
      <c r="W414" s="242"/>
      <c r="AT414" s="179" t="s">
        <v>169</v>
      </c>
      <c r="AU414" s="179" t="s">
        <v>81</v>
      </c>
      <c r="AV414" s="14" t="s">
        <v>87</v>
      </c>
      <c r="AW414" s="14" t="s">
        <v>29</v>
      </c>
      <c r="AX414" s="14" t="s">
        <v>77</v>
      </c>
      <c r="AY414" s="179" t="s">
        <v>162</v>
      </c>
    </row>
    <row r="415" spans="2:65" s="12" customFormat="1" ht="33.75" x14ac:dyDescent="0.2">
      <c r="B415" s="164"/>
      <c r="D415" s="165" t="s">
        <v>169</v>
      </c>
      <c r="E415" s="166" t="s">
        <v>1</v>
      </c>
      <c r="F415" s="167" t="s">
        <v>231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65" s="12" customFormat="1" ht="33.75" x14ac:dyDescent="0.2">
      <c r="B416" s="164"/>
      <c r="D416" s="165" t="s">
        <v>169</v>
      </c>
      <c r="E416" s="166" t="s">
        <v>1</v>
      </c>
      <c r="F416" s="167" t="s">
        <v>253</v>
      </c>
      <c r="H416" s="166" t="s">
        <v>1</v>
      </c>
      <c r="I416" s="168"/>
      <c r="L416" s="164"/>
      <c r="M416" s="169"/>
      <c r="T416" s="170"/>
      <c r="W416" s="239"/>
      <c r="AT416" s="166" t="s">
        <v>169</v>
      </c>
      <c r="AU416" s="166" t="s">
        <v>81</v>
      </c>
      <c r="AV416" s="12" t="s">
        <v>77</v>
      </c>
      <c r="AW416" s="12" t="s">
        <v>29</v>
      </c>
      <c r="AX416" s="12" t="s">
        <v>72</v>
      </c>
      <c r="AY416" s="166" t="s">
        <v>162</v>
      </c>
    </row>
    <row r="417" spans="2:63" s="12" customFormat="1" x14ac:dyDescent="0.2">
      <c r="B417" s="164"/>
      <c r="D417" s="165" t="s">
        <v>169</v>
      </c>
      <c r="E417" s="166" t="s">
        <v>1</v>
      </c>
      <c r="F417" s="167" t="s">
        <v>233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63" s="12" customFormat="1" ht="33.75" x14ac:dyDescent="0.2">
      <c r="B418" s="164"/>
      <c r="D418" s="165" t="s">
        <v>169</v>
      </c>
      <c r="E418" s="166" t="s">
        <v>1</v>
      </c>
      <c r="F418" s="167" t="s">
        <v>254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63" s="12" customFormat="1" ht="22.5" x14ac:dyDescent="0.2">
      <c r="B419" s="164"/>
      <c r="D419" s="165" t="s">
        <v>169</v>
      </c>
      <c r="E419" s="166" t="s">
        <v>1</v>
      </c>
      <c r="F419" s="167" t="s">
        <v>255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3" s="12" customFormat="1" ht="33.75" x14ac:dyDescent="0.2">
      <c r="B420" s="164"/>
      <c r="D420" s="165" t="s">
        <v>169</v>
      </c>
      <c r="E420" s="166" t="s">
        <v>1</v>
      </c>
      <c r="F420" s="167" t="s">
        <v>290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63" s="12" customFormat="1" ht="22.5" x14ac:dyDescent="0.2">
      <c r="B421" s="164"/>
      <c r="D421" s="165" t="s">
        <v>169</v>
      </c>
      <c r="E421" s="166" t="s">
        <v>1</v>
      </c>
      <c r="F421" s="167" t="s">
        <v>257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63" s="12" customFormat="1" ht="33.75" x14ac:dyDescent="0.2">
      <c r="B422" s="164"/>
      <c r="D422" s="165" t="s">
        <v>169</v>
      </c>
      <c r="E422" s="166" t="s">
        <v>1</v>
      </c>
      <c r="F422" s="167" t="s">
        <v>258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63" s="12" customFormat="1" ht="22.5" x14ac:dyDescent="0.2">
      <c r="B423" s="164"/>
      <c r="D423" s="165" t="s">
        <v>169</v>
      </c>
      <c r="E423" s="166" t="s">
        <v>1</v>
      </c>
      <c r="F423" s="167" t="s">
        <v>259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63" s="12" customFormat="1" ht="33.75" x14ac:dyDescent="0.2">
      <c r="B424" s="164"/>
      <c r="D424" s="165" t="s">
        <v>169</v>
      </c>
      <c r="E424" s="166" t="s">
        <v>1</v>
      </c>
      <c r="F424" s="167" t="s">
        <v>291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63" s="12" customFormat="1" ht="22.5" x14ac:dyDescent="0.2">
      <c r="B425" s="164"/>
      <c r="D425" s="165" t="s">
        <v>169</v>
      </c>
      <c r="E425" s="166" t="s">
        <v>1</v>
      </c>
      <c r="F425" s="167" t="s">
        <v>292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3" s="12" customFormat="1" ht="22.5" x14ac:dyDescent="0.2">
      <c r="B426" s="164"/>
      <c r="D426" s="165" t="s">
        <v>169</v>
      </c>
      <c r="E426" s="166" t="s">
        <v>1</v>
      </c>
      <c r="F426" s="167" t="s">
        <v>239</v>
      </c>
      <c r="H426" s="166" t="s">
        <v>1</v>
      </c>
      <c r="I426" s="168"/>
      <c r="L426" s="164"/>
      <c r="M426" s="169"/>
      <c r="T426" s="170"/>
      <c r="W426" s="239"/>
      <c r="AT426" s="166" t="s">
        <v>169</v>
      </c>
      <c r="AU426" s="166" t="s">
        <v>81</v>
      </c>
      <c r="AV426" s="12" t="s">
        <v>77</v>
      </c>
      <c r="AW426" s="12" t="s">
        <v>29</v>
      </c>
      <c r="AX426" s="12" t="s">
        <v>72</v>
      </c>
      <c r="AY426" s="166" t="s">
        <v>162</v>
      </c>
    </row>
    <row r="427" spans="2:63" s="12" customFormat="1" ht="33.75" x14ac:dyDescent="0.2">
      <c r="B427" s="164"/>
      <c r="D427" s="165" t="s">
        <v>169</v>
      </c>
      <c r="E427" s="166" t="s">
        <v>1</v>
      </c>
      <c r="F427" s="167" t="s">
        <v>240</v>
      </c>
      <c r="H427" s="166" t="s">
        <v>1</v>
      </c>
      <c r="I427" s="168"/>
      <c r="L427" s="164"/>
      <c r="M427" s="169"/>
      <c r="T427" s="170"/>
      <c r="W427" s="239"/>
      <c r="AT427" s="166" t="s">
        <v>169</v>
      </c>
      <c r="AU427" s="166" t="s">
        <v>81</v>
      </c>
      <c r="AV427" s="12" t="s">
        <v>77</v>
      </c>
      <c r="AW427" s="12" t="s">
        <v>29</v>
      </c>
      <c r="AX427" s="12" t="s">
        <v>72</v>
      </c>
      <c r="AY427" s="166" t="s">
        <v>162</v>
      </c>
    </row>
    <row r="428" spans="2:63" s="12" customFormat="1" ht="33.75" x14ac:dyDescent="0.2">
      <c r="B428" s="164"/>
      <c r="D428" s="165" t="s">
        <v>169</v>
      </c>
      <c r="E428" s="166" t="s">
        <v>1</v>
      </c>
      <c r="F428" s="167" t="s">
        <v>241</v>
      </c>
      <c r="H428" s="166" t="s">
        <v>1</v>
      </c>
      <c r="I428" s="168"/>
      <c r="L428" s="164"/>
      <c r="M428" s="169"/>
      <c r="T428" s="170"/>
      <c r="W428" s="239"/>
      <c r="AT428" s="166" t="s">
        <v>169</v>
      </c>
      <c r="AU428" s="166" t="s">
        <v>81</v>
      </c>
      <c r="AV428" s="12" t="s">
        <v>77</v>
      </c>
      <c r="AW428" s="12" t="s">
        <v>29</v>
      </c>
      <c r="AX428" s="12" t="s">
        <v>72</v>
      </c>
      <c r="AY428" s="166" t="s">
        <v>162</v>
      </c>
    </row>
    <row r="429" spans="2:63" s="12" customFormat="1" ht="33.75" x14ac:dyDescent="0.2">
      <c r="B429" s="164"/>
      <c r="D429" s="165" t="s">
        <v>169</v>
      </c>
      <c r="E429" s="166" t="s">
        <v>1</v>
      </c>
      <c r="F429" s="167" t="s">
        <v>242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63" s="12" customFormat="1" ht="33.75" x14ac:dyDescent="0.2">
      <c r="B430" s="164"/>
      <c r="D430" s="165" t="s">
        <v>169</v>
      </c>
      <c r="E430" s="166" t="s">
        <v>1</v>
      </c>
      <c r="F430" s="167" t="s">
        <v>243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63" s="12" customFormat="1" ht="22.5" x14ac:dyDescent="0.2">
      <c r="B431" s="164"/>
      <c r="D431" s="165" t="s">
        <v>169</v>
      </c>
      <c r="E431" s="166" t="s">
        <v>1</v>
      </c>
      <c r="F431" s="167" t="s">
        <v>244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3" s="11" customFormat="1" ht="22.9" customHeight="1" x14ac:dyDescent="0.2">
      <c r="B432" s="139"/>
      <c r="D432" s="140" t="s">
        <v>71</v>
      </c>
      <c r="E432" s="149" t="s">
        <v>218</v>
      </c>
      <c r="F432" s="149" t="s">
        <v>293</v>
      </c>
      <c r="I432" s="142"/>
      <c r="J432" s="150">
        <f>BK432</f>
        <v>0</v>
      </c>
      <c r="L432" s="139"/>
      <c r="M432" s="144"/>
      <c r="P432" s="145">
        <f>SUM(P433:P586)</f>
        <v>0</v>
      </c>
      <c r="R432" s="145">
        <f>SUM(R433:R586)</f>
        <v>2.5136265500000006</v>
      </c>
      <c r="T432" s="146">
        <f>SUM(T433:T586)</f>
        <v>4.128838</v>
      </c>
      <c r="W432" s="238"/>
      <c r="AR432" s="140" t="s">
        <v>77</v>
      </c>
      <c r="AT432" s="147" t="s">
        <v>71</v>
      </c>
      <c r="AU432" s="147" t="s">
        <v>77</v>
      </c>
      <c r="AY432" s="140" t="s">
        <v>162</v>
      </c>
      <c r="BK432" s="148">
        <f>SUM(BK433:BK586)</f>
        <v>0</v>
      </c>
    </row>
    <row r="433" spans="2:65" s="1" customFormat="1" ht="33" customHeight="1" x14ac:dyDescent="0.2">
      <c r="B433" s="121"/>
      <c r="C433" s="151" t="s">
        <v>262</v>
      </c>
      <c r="D433" s="151" t="s">
        <v>164</v>
      </c>
      <c r="E433" s="152" t="s">
        <v>1630</v>
      </c>
      <c r="F433" s="153" t="s">
        <v>1631</v>
      </c>
      <c r="G433" s="154" t="s">
        <v>167</v>
      </c>
      <c r="H433" s="155">
        <v>45.064999999999998</v>
      </c>
      <c r="I433" s="156"/>
      <c r="J433" s="157">
        <f>ROUND(I433*H433,2)</f>
        <v>0</v>
      </c>
      <c r="K433" s="158"/>
      <c r="L433" s="32"/>
      <c r="M433" s="159" t="s">
        <v>1</v>
      </c>
      <c r="N433" s="120" t="s">
        <v>38</v>
      </c>
      <c r="P433" s="160">
        <f>O433*H433</f>
        <v>0</v>
      </c>
      <c r="Q433" s="160">
        <v>2.572E-2</v>
      </c>
      <c r="R433" s="160">
        <f>Q433*H433</f>
        <v>1.1590718</v>
      </c>
      <c r="S433" s="160">
        <v>0</v>
      </c>
      <c r="T433" s="161">
        <f>S433*H433</f>
        <v>0</v>
      </c>
      <c r="W433" s="245"/>
      <c r="AR433" s="162" t="s">
        <v>87</v>
      </c>
      <c r="AT433" s="162" t="s">
        <v>164</v>
      </c>
      <c r="AU433" s="162" t="s">
        <v>81</v>
      </c>
      <c r="AY433" s="17" t="s">
        <v>162</v>
      </c>
      <c r="BE433" s="163">
        <f>IF(N433="základná",J433,0)</f>
        <v>0</v>
      </c>
      <c r="BF433" s="163">
        <f>IF(N433="znížená",J433,0)</f>
        <v>0</v>
      </c>
      <c r="BG433" s="163">
        <f>IF(N433="zákl. prenesená",J433,0)</f>
        <v>0</v>
      </c>
      <c r="BH433" s="163">
        <f>IF(N433="zníž. prenesená",J433,0)</f>
        <v>0</v>
      </c>
      <c r="BI433" s="163">
        <f>IF(N433="nulová",J433,0)</f>
        <v>0</v>
      </c>
      <c r="BJ433" s="17" t="s">
        <v>81</v>
      </c>
      <c r="BK433" s="163">
        <f>ROUND(I433*H433,2)</f>
        <v>0</v>
      </c>
      <c r="BL433" s="17" t="s">
        <v>87</v>
      </c>
      <c r="BM433" s="162" t="s">
        <v>2145</v>
      </c>
    </row>
    <row r="434" spans="2:65" s="12" customFormat="1" x14ac:dyDescent="0.2">
      <c r="B434" s="164"/>
      <c r="D434" s="165" t="s">
        <v>169</v>
      </c>
      <c r="E434" s="166" t="s">
        <v>1</v>
      </c>
      <c r="F434" s="167" t="s">
        <v>2146</v>
      </c>
      <c r="H434" s="166" t="s">
        <v>1</v>
      </c>
      <c r="I434" s="168"/>
      <c r="L434" s="164"/>
      <c r="M434" s="169"/>
      <c r="T434" s="170"/>
      <c r="W434" s="239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3" customFormat="1" x14ac:dyDescent="0.2">
      <c r="B435" s="171"/>
      <c r="D435" s="165" t="s">
        <v>169</v>
      </c>
      <c r="E435" s="172" t="s">
        <v>1</v>
      </c>
      <c r="F435" s="173" t="s">
        <v>2147</v>
      </c>
      <c r="H435" s="174">
        <v>32.710999999999999</v>
      </c>
      <c r="I435" s="175"/>
      <c r="L435" s="171"/>
      <c r="M435" s="176"/>
      <c r="T435" s="177"/>
      <c r="W435" s="240"/>
      <c r="AT435" s="172" t="s">
        <v>169</v>
      </c>
      <c r="AU435" s="172" t="s">
        <v>81</v>
      </c>
      <c r="AV435" s="13" t="s">
        <v>81</v>
      </c>
      <c r="AW435" s="13" t="s">
        <v>29</v>
      </c>
      <c r="AX435" s="13" t="s">
        <v>72</v>
      </c>
      <c r="AY435" s="172" t="s">
        <v>162</v>
      </c>
    </row>
    <row r="436" spans="2:65" s="13" customFormat="1" x14ac:dyDescent="0.2">
      <c r="B436" s="171"/>
      <c r="D436" s="165" t="s">
        <v>169</v>
      </c>
      <c r="E436" s="172" t="s">
        <v>1</v>
      </c>
      <c r="F436" s="173" t="s">
        <v>2148</v>
      </c>
      <c r="H436" s="174">
        <v>12.353999999999999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29</v>
      </c>
      <c r="AX436" s="13" t="s">
        <v>72</v>
      </c>
      <c r="AY436" s="172" t="s">
        <v>162</v>
      </c>
    </row>
    <row r="437" spans="2:65" s="14" customFormat="1" x14ac:dyDescent="0.2">
      <c r="B437" s="178"/>
      <c r="D437" s="165" t="s">
        <v>169</v>
      </c>
      <c r="E437" s="179" t="s">
        <v>2003</v>
      </c>
      <c r="F437" s="180" t="s">
        <v>174</v>
      </c>
      <c r="H437" s="181">
        <v>45.064999999999998</v>
      </c>
      <c r="I437" s="182"/>
      <c r="L437" s="178"/>
      <c r="M437" s="183"/>
      <c r="T437" s="184"/>
      <c r="W437" s="242"/>
      <c r="AT437" s="179" t="s">
        <v>169</v>
      </c>
      <c r="AU437" s="179" t="s">
        <v>81</v>
      </c>
      <c r="AV437" s="14" t="s">
        <v>87</v>
      </c>
      <c r="AW437" s="14" t="s">
        <v>29</v>
      </c>
      <c r="AX437" s="14" t="s">
        <v>77</v>
      </c>
      <c r="AY437" s="179" t="s">
        <v>162</v>
      </c>
    </row>
    <row r="438" spans="2:65" s="12" customFormat="1" ht="22.5" x14ac:dyDescent="0.2">
      <c r="B438" s="164"/>
      <c r="D438" s="165" t="s">
        <v>169</v>
      </c>
      <c r="E438" s="166" t="s">
        <v>1</v>
      </c>
      <c r="F438" s="167" t="s">
        <v>1634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" customFormat="1" ht="44.25" customHeight="1" x14ac:dyDescent="0.2">
      <c r="B439" s="121"/>
      <c r="C439" s="151" t="s">
        <v>275</v>
      </c>
      <c r="D439" s="151" t="s">
        <v>164</v>
      </c>
      <c r="E439" s="152" t="s">
        <v>1635</v>
      </c>
      <c r="F439" s="153" t="s">
        <v>1636</v>
      </c>
      <c r="G439" s="154" t="s">
        <v>167</v>
      </c>
      <c r="H439" s="155">
        <v>135.19499999999999</v>
      </c>
      <c r="I439" s="156"/>
      <c r="J439" s="157">
        <f>ROUND(I439*H439,2)</f>
        <v>0</v>
      </c>
      <c r="K439" s="158"/>
      <c r="L439" s="32"/>
      <c r="M439" s="159" t="s">
        <v>1</v>
      </c>
      <c r="N439" s="120" t="s">
        <v>38</v>
      </c>
      <c r="P439" s="160">
        <f>O439*H439</f>
        <v>0</v>
      </c>
      <c r="Q439" s="160">
        <v>0</v>
      </c>
      <c r="R439" s="160">
        <f>Q439*H439</f>
        <v>0</v>
      </c>
      <c r="S439" s="160">
        <v>0</v>
      </c>
      <c r="T439" s="161">
        <f>S439*H439</f>
        <v>0</v>
      </c>
      <c r="W439" s="251"/>
      <c r="AR439" s="162" t="s">
        <v>87</v>
      </c>
      <c r="AT439" s="162" t="s">
        <v>164</v>
      </c>
      <c r="AU439" s="162" t="s">
        <v>81</v>
      </c>
      <c r="AY439" s="17" t="s">
        <v>162</v>
      </c>
      <c r="BE439" s="163">
        <f>IF(N439="základná",J439,0)</f>
        <v>0</v>
      </c>
      <c r="BF439" s="163">
        <f>IF(N439="znížená",J439,0)</f>
        <v>0</v>
      </c>
      <c r="BG439" s="163">
        <f>IF(N439="zákl. prenesená",J439,0)</f>
        <v>0</v>
      </c>
      <c r="BH439" s="163">
        <f>IF(N439="zníž. prenesená",J439,0)</f>
        <v>0</v>
      </c>
      <c r="BI439" s="163">
        <f>IF(N439="nulová",J439,0)</f>
        <v>0</v>
      </c>
      <c r="BJ439" s="17" t="s">
        <v>81</v>
      </c>
      <c r="BK439" s="163">
        <f>ROUND(I439*H439,2)</f>
        <v>0</v>
      </c>
      <c r="BL439" s="17" t="s">
        <v>87</v>
      </c>
      <c r="BM439" s="162" t="s">
        <v>2149</v>
      </c>
    </row>
    <row r="440" spans="2:65" s="13" customFormat="1" x14ac:dyDescent="0.2">
      <c r="B440" s="171"/>
      <c r="D440" s="165" t="s">
        <v>169</v>
      </c>
      <c r="E440" s="172" t="s">
        <v>1</v>
      </c>
      <c r="F440" s="173" t="s">
        <v>2150</v>
      </c>
      <c r="H440" s="174">
        <v>135.19499999999999</v>
      </c>
      <c r="I440" s="175"/>
      <c r="L440" s="171"/>
      <c r="M440" s="176"/>
      <c r="T440" s="177"/>
      <c r="W440" s="246"/>
      <c r="AT440" s="172" t="s">
        <v>169</v>
      </c>
      <c r="AU440" s="172" t="s">
        <v>81</v>
      </c>
      <c r="AV440" s="13" t="s">
        <v>81</v>
      </c>
      <c r="AW440" s="13" t="s">
        <v>29</v>
      </c>
      <c r="AX440" s="13" t="s">
        <v>77</v>
      </c>
      <c r="AY440" s="172" t="s">
        <v>162</v>
      </c>
    </row>
    <row r="441" spans="2:65" s="1" customFormat="1" ht="33" customHeight="1" x14ac:dyDescent="0.2">
      <c r="B441" s="121"/>
      <c r="C441" s="151" t="s">
        <v>282</v>
      </c>
      <c r="D441" s="151" t="s">
        <v>164</v>
      </c>
      <c r="E441" s="152" t="s">
        <v>1638</v>
      </c>
      <c r="F441" s="153" t="s">
        <v>1639</v>
      </c>
      <c r="G441" s="154" t="s">
        <v>167</v>
      </c>
      <c r="H441" s="155">
        <v>45.064999999999998</v>
      </c>
      <c r="I441" s="156"/>
      <c r="J441" s="157">
        <f>ROUND(I441*H441,2)</f>
        <v>0</v>
      </c>
      <c r="K441" s="158"/>
      <c r="L441" s="32"/>
      <c r="M441" s="159" t="s">
        <v>1</v>
      </c>
      <c r="N441" s="120" t="s">
        <v>38</v>
      </c>
      <c r="P441" s="160">
        <f>O441*H441</f>
        <v>0</v>
      </c>
      <c r="Q441" s="160">
        <v>2.572E-2</v>
      </c>
      <c r="R441" s="160">
        <f>Q441*H441</f>
        <v>1.1590718</v>
      </c>
      <c r="S441" s="160">
        <v>0</v>
      </c>
      <c r="T441" s="161">
        <f>S441*H441</f>
        <v>0</v>
      </c>
      <c r="W441" s="251"/>
      <c r="AR441" s="162" t="s">
        <v>87</v>
      </c>
      <c r="AT441" s="162" t="s">
        <v>164</v>
      </c>
      <c r="AU441" s="162" t="s">
        <v>81</v>
      </c>
      <c r="AY441" s="17" t="s">
        <v>162</v>
      </c>
      <c r="BE441" s="163">
        <f>IF(N441="základná",J441,0)</f>
        <v>0</v>
      </c>
      <c r="BF441" s="163">
        <f>IF(N441="znížená",J441,0)</f>
        <v>0</v>
      </c>
      <c r="BG441" s="163">
        <f>IF(N441="zákl. prenesená",J441,0)</f>
        <v>0</v>
      </c>
      <c r="BH441" s="163">
        <f>IF(N441="zníž. prenesená",J441,0)</f>
        <v>0</v>
      </c>
      <c r="BI441" s="163">
        <f>IF(N441="nulová",J441,0)</f>
        <v>0</v>
      </c>
      <c r="BJ441" s="17" t="s">
        <v>81</v>
      </c>
      <c r="BK441" s="163">
        <f>ROUND(I441*H441,2)</f>
        <v>0</v>
      </c>
      <c r="BL441" s="17" t="s">
        <v>87</v>
      </c>
      <c r="BM441" s="162" t="s">
        <v>2151</v>
      </c>
    </row>
    <row r="442" spans="2:65" s="13" customFormat="1" x14ac:dyDescent="0.2">
      <c r="B442" s="171"/>
      <c r="D442" s="165" t="s">
        <v>169</v>
      </c>
      <c r="E442" s="172" t="s">
        <v>1</v>
      </c>
      <c r="F442" s="173" t="s">
        <v>2003</v>
      </c>
      <c r="H442" s="174">
        <v>45.064999999999998</v>
      </c>
      <c r="I442" s="175"/>
      <c r="L442" s="171"/>
      <c r="M442" s="176"/>
      <c r="T442" s="177"/>
      <c r="W442" s="253"/>
      <c r="AT442" s="172" t="s">
        <v>169</v>
      </c>
      <c r="AU442" s="172" t="s">
        <v>81</v>
      </c>
      <c r="AV442" s="13" t="s">
        <v>81</v>
      </c>
      <c r="AW442" s="13" t="s">
        <v>29</v>
      </c>
      <c r="AX442" s="13" t="s">
        <v>77</v>
      </c>
      <c r="AY442" s="172" t="s">
        <v>162</v>
      </c>
    </row>
    <row r="443" spans="2:65" s="1" customFormat="1" ht="24.2" customHeight="1" x14ac:dyDescent="0.2">
      <c r="B443" s="121"/>
      <c r="C443" s="151" t="s">
        <v>294</v>
      </c>
      <c r="D443" s="151" t="s">
        <v>164</v>
      </c>
      <c r="E443" s="152" t="s">
        <v>312</v>
      </c>
      <c r="F443" s="153" t="s">
        <v>313</v>
      </c>
      <c r="G443" s="154" t="s">
        <v>167</v>
      </c>
      <c r="H443" s="155">
        <v>127.215</v>
      </c>
      <c r="I443" s="156"/>
      <c r="J443" s="157">
        <f>ROUND(I443*H443,2)</f>
        <v>0</v>
      </c>
      <c r="K443" s="158"/>
      <c r="L443" s="32"/>
      <c r="M443" s="159" t="s">
        <v>1</v>
      </c>
      <c r="N443" s="120" t="s">
        <v>38</v>
      </c>
      <c r="P443" s="160">
        <f>O443*H443</f>
        <v>0</v>
      </c>
      <c r="Q443" s="160">
        <v>1.5300000000000001E-3</v>
      </c>
      <c r="R443" s="160">
        <f>Q443*H443</f>
        <v>0.19463895000000003</v>
      </c>
      <c r="S443" s="160">
        <v>0</v>
      </c>
      <c r="T443" s="161">
        <f>S443*H443</f>
        <v>0</v>
      </c>
      <c r="W443" s="245"/>
      <c r="AR443" s="162" t="s">
        <v>87</v>
      </c>
      <c r="AT443" s="162" t="s">
        <v>164</v>
      </c>
      <c r="AU443" s="162" t="s">
        <v>81</v>
      </c>
      <c r="AY443" s="17" t="s">
        <v>162</v>
      </c>
      <c r="BE443" s="163">
        <f>IF(N443="základná",J443,0)</f>
        <v>0</v>
      </c>
      <c r="BF443" s="163">
        <f>IF(N443="znížená",J443,0)</f>
        <v>0</v>
      </c>
      <c r="BG443" s="163">
        <f>IF(N443="zákl. prenesená",J443,0)</f>
        <v>0</v>
      </c>
      <c r="BH443" s="163">
        <f>IF(N443="zníž. prenesená",J443,0)</f>
        <v>0</v>
      </c>
      <c r="BI443" s="163">
        <f>IF(N443="nulová",J443,0)</f>
        <v>0</v>
      </c>
      <c r="BJ443" s="17" t="s">
        <v>81</v>
      </c>
      <c r="BK443" s="163">
        <f>ROUND(I443*H443,2)</f>
        <v>0</v>
      </c>
      <c r="BL443" s="17" t="s">
        <v>87</v>
      </c>
      <c r="BM443" s="162" t="s">
        <v>2152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2153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2154</v>
      </c>
      <c r="H445" s="174">
        <v>35.340000000000003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3" customFormat="1" x14ac:dyDescent="0.2">
      <c r="B446" s="171"/>
      <c r="D446" s="165" t="s">
        <v>169</v>
      </c>
      <c r="E446" s="172" t="s">
        <v>1</v>
      </c>
      <c r="F446" s="173" t="s">
        <v>2155</v>
      </c>
      <c r="H446" s="174">
        <v>7.5</v>
      </c>
      <c r="I446" s="175"/>
      <c r="L446" s="171"/>
      <c r="M446" s="176"/>
      <c r="T446" s="177"/>
      <c r="W446" s="240"/>
      <c r="AT446" s="172" t="s">
        <v>169</v>
      </c>
      <c r="AU446" s="172" t="s">
        <v>81</v>
      </c>
      <c r="AV446" s="13" t="s">
        <v>81</v>
      </c>
      <c r="AW446" s="13" t="s">
        <v>29</v>
      </c>
      <c r="AX446" s="13" t="s">
        <v>72</v>
      </c>
      <c r="AY446" s="172" t="s">
        <v>162</v>
      </c>
    </row>
    <row r="447" spans="2:65" s="15" customFormat="1" x14ac:dyDescent="0.2">
      <c r="B447" s="185"/>
      <c r="D447" s="165" t="s">
        <v>169</v>
      </c>
      <c r="E447" s="186" t="s">
        <v>1</v>
      </c>
      <c r="F447" s="187" t="s">
        <v>187</v>
      </c>
      <c r="H447" s="188">
        <v>42.84</v>
      </c>
      <c r="I447" s="189"/>
      <c r="L447" s="185"/>
      <c r="M447" s="190"/>
      <c r="T447" s="191"/>
      <c r="W447" s="241"/>
      <c r="AT447" s="186" t="s">
        <v>169</v>
      </c>
      <c r="AU447" s="186" t="s">
        <v>81</v>
      </c>
      <c r="AV447" s="15" t="s">
        <v>84</v>
      </c>
      <c r="AW447" s="15" t="s">
        <v>29</v>
      </c>
      <c r="AX447" s="15" t="s">
        <v>72</v>
      </c>
      <c r="AY447" s="186" t="s">
        <v>162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315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51" s="12" customFormat="1" x14ac:dyDescent="0.2">
      <c r="B449" s="164"/>
      <c r="D449" s="165" t="s">
        <v>169</v>
      </c>
      <c r="E449" s="166" t="s">
        <v>1</v>
      </c>
      <c r="F449" s="167" t="s">
        <v>2008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51" s="13" customFormat="1" x14ac:dyDescent="0.2">
      <c r="B450" s="171"/>
      <c r="D450" s="165" t="s">
        <v>169</v>
      </c>
      <c r="E450" s="172" t="s">
        <v>1</v>
      </c>
      <c r="F450" s="173" t="s">
        <v>2156</v>
      </c>
      <c r="H450" s="174">
        <v>28.8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72</v>
      </c>
      <c r="AY450" s="172" t="s">
        <v>162</v>
      </c>
    </row>
    <row r="451" spans="2:51" s="12" customFormat="1" x14ac:dyDescent="0.2">
      <c r="B451" s="164"/>
      <c r="D451" s="165" t="s">
        <v>169</v>
      </c>
      <c r="E451" s="166" t="s">
        <v>1</v>
      </c>
      <c r="F451" s="167" t="s">
        <v>2010</v>
      </c>
      <c r="H451" s="166" t="s">
        <v>1</v>
      </c>
      <c r="I451" s="168"/>
      <c r="L451" s="164"/>
      <c r="M451" s="169"/>
      <c r="T451" s="170"/>
      <c r="W451" s="239"/>
      <c r="AT451" s="166" t="s">
        <v>169</v>
      </c>
      <c r="AU451" s="166" t="s">
        <v>81</v>
      </c>
      <c r="AV451" s="12" t="s">
        <v>77</v>
      </c>
      <c r="AW451" s="12" t="s">
        <v>29</v>
      </c>
      <c r="AX451" s="12" t="s">
        <v>72</v>
      </c>
      <c r="AY451" s="166" t="s">
        <v>162</v>
      </c>
    </row>
    <row r="452" spans="2:51" s="13" customFormat="1" x14ac:dyDescent="0.2">
      <c r="B452" s="171"/>
      <c r="D452" s="165" t="s">
        <v>169</v>
      </c>
      <c r="E452" s="172" t="s">
        <v>1</v>
      </c>
      <c r="F452" s="173" t="s">
        <v>1642</v>
      </c>
      <c r="H452" s="174">
        <v>7.2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72</v>
      </c>
      <c r="AY452" s="172" t="s">
        <v>162</v>
      </c>
    </row>
    <row r="453" spans="2:51" s="12" customFormat="1" x14ac:dyDescent="0.2">
      <c r="B453" s="164"/>
      <c r="D453" s="165" t="s">
        <v>169</v>
      </c>
      <c r="E453" s="166" t="s">
        <v>1</v>
      </c>
      <c r="F453" s="167" t="s">
        <v>2011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51" s="13" customFormat="1" x14ac:dyDescent="0.2">
      <c r="B454" s="171"/>
      <c r="D454" s="165" t="s">
        <v>169</v>
      </c>
      <c r="E454" s="172" t="s">
        <v>1</v>
      </c>
      <c r="F454" s="173" t="s">
        <v>1643</v>
      </c>
      <c r="H454" s="174">
        <v>5.4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51" s="12" customFormat="1" x14ac:dyDescent="0.2">
      <c r="B455" s="164"/>
      <c r="D455" s="165" t="s">
        <v>169</v>
      </c>
      <c r="E455" s="166" t="s">
        <v>1</v>
      </c>
      <c r="F455" s="167" t="s">
        <v>2013</v>
      </c>
      <c r="H455" s="166" t="s">
        <v>1</v>
      </c>
      <c r="I455" s="168"/>
      <c r="L455" s="164"/>
      <c r="M455" s="169"/>
      <c r="T455" s="170"/>
      <c r="W455" s="239"/>
      <c r="AT455" s="166" t="s">
        <v>169</v>
      </c>
      <c r="AU455" s="166" t="s">
        <v>81</v>
      </c>
      <c r="AV455" s="12" t="s">
        <v>77</v>
      </c>
      <c r="AW455" s="12" t="s">
        <v>29</v>
      </c>
      <c r="AX455" s="12" t="s">
        <v>72</v>
      </c>
      <c r="AY455" s="166" t="s">
        <v>162</v>
      </c>
    </row>
    <row r="456" spans="2:51" s="13" customFormat="1" x14ac:dyDescent="0.2">
      <c r="B456" s="171"/>
      <c r="D456" s="165" t="s">
        <v>169</v>
      </c>
      <c r="E456" s="172" t="s">
        <v>1</v>
      </c>
      <c r="F456" s="173" t="s">
        <v>2157</v>
      </c>
      <c r="H456" s="174">
        <v>6.75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51" s="12" customFormat="1" x14ac:dyDescent="0.2">
      <c r="B457" s="164"/>
      <c r="D457" s="165" t="s">
        <v>169</v>
      </c>
      <c r="E457" s="166" t="s">
        <v>1</v>
      </c>
      <c r="F457" s="167" t="s">
        <v>2015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51" s="13" customFormat="1" x14ac:dyDescent="0.2">
      <c r="B458" s="171"/>
      <c r="D458" s="165" t="s">
        <v>169</v>
      </c>
      <c r="E458" s="172" t="s">
        <v>1</v>
      </c>
      <c r="F458" s="173" t="s">
        <v>2158</v>
      </c>
      <c r="H458" s="174">
        <v>4.2</v>
      </c>
      <c r="I458" s="175"/>
      <c r="L458" s="171"/>
      <c r="M458" s="176"/>
      <c r="T458" s="177"/>
      <c r="W458" s="240"/>
      <c r="AT458" s="172" t="s">
        <v>169</v>
      </c>
      <c r="AU458" s="172" t="s">
        <v>81</v>
      </c>
      <c r="AV458" s="13" t="s">
        <v>81</v>
      </c>
      <c r="AW458" s="13" t="s">
        <v>29</v>
      </c>
      <c r="AX458" s="13" t="s">
        <v>72</v>
      </c>
      <c r="AY458" s="172" t="s">
        <v>162</v>
      </c>
    </row>
    <row r="459" spans="2:51" s="12" customFormat="1" x14ac:dyDescent="0.2">
      <c r="B459" s="164"/>
      <c r="D459" s="165" t="s">
        <v>169</v>
      </c>
      <c r="E459" s="166" t="s">
        <v>1</v>
      </c>
      <c r="F459" s="167" t="s">
        <v>2017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51" s="13" customFormat="1" x14ac:dyDescent="0.2">
      <c r="B460" s="171"/>
      <c r="D460" s="165" t="s">
        <v>169</v>
      </c>
      <c r="E460" s="172" t="s">
        <v>1</v>
      </c>
      <c r="F460" s="173" t="s">
        <v>2159</v>
      </c>
      <c r="H460" s="174">
        <v>9.9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51" s="12" customFormat="1" x14ac:dyDescent="0.2">
      <c r="B461" s="164"/>
      <c r="D461" s="165" t="s">
        <v>169</v>
      </c>
      <c r="E461" s="166" t="s">
        <v>1</v>
      </c>
      <c r="F461" s="167" t="s">
        <v>2019</v>
      </c>
      <c r="H461" s="166" t="s">
        <v>1</v>
      </c>
      <c r="I461" s="168"/>
      <c r="L461" s="164"/>
      <c r="M461" s="169"/>
      <c r="T461" s="170"/>
      <c r="W461" s="239"/>
      <c r="AT461" s="166" t="s">
        <v>169</v>
      </c>
      <c r="AU461" s="166" t="s">
        <v>81</v>
      </c>
      <c r="AV461" s="12" t="s">
        <v>77</v>
      </c>
      <c r="AW461" s="12" t="s">
        <v>29</v>
      </c>
      <c r="AX461" s="12" t="s">
        <v>72</v>
      </c>
      <c r="AY461" s="166" t="s">
        <v>162</v>
      </c>
    </row>
    <row r="462" spans="2:51" s="13" customFormat="1" x14ac:dyDescent="0.2">
      <c r="B462" s="171"/>
      <c r="D462" s="165" t="s">
        <v>169</v>
      </c>
      <c r="E462" s="172" t="s">
        <v>1</v>
      </c>
      <c r="F462" s="173" t="s">
        <v>2160</v>
      </c>
      <c r="H462" s="174">
        <v>0.9</v>
      </c>
      <c r="I462" s="175"/>
      <c r="L462" s="171"/>
      <c r="M462" s="176"/>
      <c r="T462" s="177"/>
      <c r="W462" s="240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72</v>
      </c>
      <c r="AY462" s="172" t="s">
        <v>162</v>
      </c>
    </row>
    <row r="463" spans="2:51" s="15" customFormat="1" x14ac:dyDescent="0.2">
      <c r="B463" s="185"/>
      <c r="D463" s="165" t="s">
        <v>169</v>
      </c>
      <c r="E463" s="186" t="s">
        <v>1</v>
      </c>
      <c r="F463" s="187" t="s">
        <v>187</v>
      </c>
      <c r="H463" s="188">
        <v>63.15</v>
      </c>
      <c r="I463" s="189"/>
      <c r="L463" s="185"/>
      <c r="M463" s="190"/>
      <c r="T463" s="191"/>
      <c r="W463" s="241"/>
      <c r="AT463" s="186" t="s">
        <v>169</v>
      </c>
      <c r="AU463" s="186" t="s">
        <v>81</v>
      </c>
      <c r="AV463" s="15" t="s">
        <v>84</v>
      </c>
      <c r="AW463" s="15" t="s">
        <v>29</v>
      </c>
      <c r="AX463" s="15" t="s">
        <v>72</v>
      </c>
      <c r="AY463" s="186" t="s">
        <v>162</v>
      </c>
    </row>
    <row r="464" spans="2:51" s="12" customFormat="1" x14ac:dyDescent="0.2">
      <c r="B464" s="164"/>
      <c r="D464" s="165" t="s">
        <v>169</v>
      </c>
      <c r="E464" s="166" t="s">
        <v>1</v>
      </c>
      <c r="F464" s="167" t="s">
        <v>2021</v>
      </c>
      <c r="H464" s="166" t="s">
        <v>1</v>
      </c>
      <c r="I464" s="168"/>
      <c r="L464" s="164"/>
      <c r="M464" s="169"/>
      <c r="T464" s="170"/>
      <c r="W464" s="239"/>
      <c r="AT464" s="166" t="s">
        <v>169</v>
      </c>
      <c r="AU464" s="166" t="s">
        <v>81</v>
      </c>
      <c r="AV464" s="12" t="s">
        <v>77</v>
      </c>
      <c r="AW464" s="12" t="s">
        <v>29</v>
      </c>
      <c r="AX464" s="12" t="s">
        <v>72</v>
      </c>
      <c r="AY464" s="166" t="s">
        <v>162</v>
      </c>
    </row>
    <row r="465" spans="2:65" s="13" customFormat="1" x14ac:dyDescent="0.2">
      <c r="B465" s="171"/>
      <c r="D465" s="165" t="s">
        <v>169</v>
      </c>
      <c r="E465" s="172" t="s">
        <v>1</v>
      </c>
      <c r="F465" s="173" t="s">
        <v>2161</v>
      </c>
      <c r="H465" s="174">
        <v>2.7</v>
      </c>
      <c r="I465" s="175"/>
      <c r="L465" s="171"/>
      <c r="M465" s="176"/>
      <c r="T465" s="177"/>
      <c r="W465" s="240"/>
      <c r="AT465" s="172" t="s">
        <v>169</v>
      </c>
      <c r="AU465" s="172" t="s">
        <v>81</v>
      </c>
      <c r="AV465" s="13" t="s">
        <v>81</v>
      </c>
      <c r="AW465" s="13" t="s">
        <v>29</v>
      </c>
      <c r="AX465" s="13" t="s">
        <v>72</v>
      </c>
      <c r="AY465" s="172" t="s">
        <v>162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2023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3" customFormat="1" x14ac:dyDescent="0.2">
      <c r="B467" s="171"/>
      <c r="D467" s="165" t="s">
        <v>169</v>
      </c>
      <c r="E467" s="172" t="s">
        <v>1</v>
      </c>
      <c r="F467" s="173" t="s">
        <v>2162</v>
      </c>
      <c r="H467" s="174">
        <v>1.35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65" s="12" customFormat="1" x14ac:dyDescent="0.2">
      <c r="B468" s="164"/>
      <c r="D468" s="165" t="s">
        <v>169</v>
      </c>
      <c r="E468" s="166" t="s">
        <v>1</v>
      </c>
      <c r="F468" s="167" t="s">
        <v>2025</v>
      </c>
      <c r="H468" s="166" t="s">
        <v>1</v>
      </c>
      <c r="I468" s="168"/>
      <c r="L468" s="164"/>
      <c r="M468" s="169"/>
      <c r="T468" s="170"/>
      <c r="W468" s="239"/>
      <c r="AT468" s="166" t="s">
        <v>169</v>
      </c>
      <c r="AU468" s="166" t="s">
        <v>81</v>
      </c>
      <c r="AV468" s="12" t="s">
        <v>77</v>
      </c>
      <c r="AW468" s="12" t="s">
        <v>29</v>
      </c>
      <c r="AX468" s="12" t="s">
        <v>72</v>
      </c>
      <c r="AY468" s="166" t="s">
        <v>162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2162</v>
      </c>
      <c r="H469" s="174">
        <v>1.35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65" s="12" customFormat="1" x14ac:dyDescent="0.2">
      <c r="B470" s="164"/>
      <c r="D470" s="165" t="s">
        <v>169</v>
      </c>
      <c r="E470" s="166" t="s">
        <v>1</v>
      </c>
      <c r="F470" s="167" t="s">
        <v>2026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3" customFormat="1" x14ac:dyDescent="0.2">
      <c r="B471" s="171"/>
      <c r="D471" s="165" t="s">
        <v>169</v>
      </c>
      <c r="E471" s="172" t="s">
        <v>1</v>
      </c>
      <c r="F471" s="173" t="s">
        <v>1167</v>
      </c>
      <c r="H471" s="174">
        <v>10.8</v>
      </c>
      <c r="I471" s="175"/>
      <c r="L471" s="171"/>
      <c r="M471" s="176"/>
      <c r="T471" s="177"/>
      <c r="W471" s="240"/>
      <c r="AT471" s="172" t="s">
        <v>169</v>
      </c>
      <c r="AU471" s="172" t="s">
        <v>81</v>
      </c>
      <c r="AV471" s="13" t="s">
        <v>81</v>
      </c>
      <c r="AW471" s="13" t="s">
        <v>29</v>
      </c>
      <c r="AX471" s="13" t="s">
        <v>72</v>
      </c>
      <c r="AY471" s="172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2028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2163</v>
      </c>
      <c r="H473" s="174">
        <v>2.3250000000000002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2" customFormat="1" x14ac:dyDescent="0.2">
      <c r="B474" s="164"/>
      <c r="D474" s="165" t="s">
        <v>169</v>
      </c>
      <c r="E474" s="166" t="s">
        <v>1</v>
      </c>
      <c r="F474" s="167" t="s">
        <v>2030</v>
      </c>
      <c r="H474" s="166" t="s">
        <v>1</v>
      </c>
      <c r="I474" s="168"/>
      <c r="L474" s="164"/>
      <c r="M474" s="169"/>
      <c r="T474" s="170"/>
      <c r="W474" s="239"/>
      <c r="AT474" s="166" t="s">
        <v>169</v>
      </c>
      <c r="AU474" s="166" t="s">
        <v>81</v>
      </c>
      <c r="AV474" s="12" t="s">
        <v>77</v>
      </c>
      <c r="AW474" s="12" t="s">
        <v>29</v>
      </c>
      <c r="AX474" s="12" t="s">
        <v>72</v>
      </c>
      <c r="AY474" s="166" t="s">
        <v>162</v>
      </c>
    </row>
    <row r="475" spans="2:65" s="13" customFormat="1" x14ac:dyDescent="0.2">
      <c r="B475" s="171"/>
      <c r="D475" s="165" t="s">
        <v>169</v>
      </c>
      <c r="E475" s="172" t="s">
        <v>1</v>
      </c>
      <c r="F475" s="173" t="s">
        <v>2161</v>
      </c>
      <c r="H475" s="174">
        <v>2.7</v>
      </c>
      <c r="I475" s="175"/>
      <c r="L475" s="171"/>
      <c r="M475" s="176"/>
      <c r="T475" s="177"/>
      <c r="W475" s="240"/>
      <c r="AT475" s="172" t="s">
        <v>169</v>
      </c>
      <c r="AU475" s="172" t="s">
        <v>81</v>
      </c>
      <c r="AV475" s="13" t="s">
        <v>81</v>
      </c>
      <c r="AW475" s="13" t="s">
        <v>29</v>
      </c>
      <c r="AX475" s="13" t="s">
        <v>72</v>
      </c>
      <c r="AY475" s="172" t="s">
        <v>162</v>
      </c>
    </row>
    <row r="476" spans="2:65" s="15" customFormat="1" x14ac:dyDescent="0.2">
      <c r="B476" s="185"/>
      <c r="D476" s="165" t="s">
        <v>169</v>
      </c>
      <c r="E476" s="186" t="s">
        <v>1</v>
      </c>
      <c r="F476" s="187" t="s">
        <v>187</v>
      </c>
      <c r="H476" s="188">
        <v>21.225000000000001</v>
      </c>
      <c r="I476" s="189"/>
      <c r="L476" s="185"/>
      <c r="M476" s="190"/>
      <c r="T476" s="191"/>
      <c r="W476" s="241"/>
      <c r="AT476" s="186" t="s">
        <v>169</v>
      </c>
      <c r="AU476" s="186" t="s">
        <v>81</v>
      </c>
      <c r="AV476" s="15" t="s">
        <v>84</v>
      </c>
      <c r="AW476" s="15" t="s">
        <v>29</v>
      </c>
      <c r="AX476" s="15" t="s">
        <v>72</v>
      </c>
      <c r="AY476" s="186" t="s">
        <v>162</v>
      </c>
    </row>
    <row r="477" spans="2:65" s="14" customFormat="1" x14ac:dyDescent="0.2">
      <c r="B477" s="178"/>
      <c r="D477" s="165" t="s">
        <v>169</v>
      </c>
      <c r="E477" s="179" t="s">
        <v>1</v>
      </c>
      <c r="F477" s="180" t="s">
        <v>174</v>
      </c>
      <c r="H477" s="181">
        <v>127.215</v>
      </c>
      <c r="I477" s="182"/>
      <c r="L477" s="178"/>
      <c r="M477" s="183"/>
      <c r="T477" s="184"/>
      <c r="W477" s="242"/>
      <c r="AT477" s="179" t="s">
        <v>169</v>
      </c>
      <c r="AU477" s="179" t="s">
        <v>81</v>
      </c>
      <c r="AV477" s="14" t="s">
        <v>87</v>
      </c>
      <c r="AW477" s="14" t="s">
        <v>29</v>
      </c>
      <c r="AX477" s="14" t="s">
        <v>77</v>
      </c>
      <c r="AY477" s="179" t="s">
        <v>162</v>
      </c>
    </row>
    <row r="478" spans="2:65" s="1" customFormat="1" ht="33" customHeight="1" x14ac:dyDescent="0.2">
      <c r="B478" s="121"/>
      <c r="C478" s="151" t="s">
        <v>302</v>
      </c>
      <c r="D478" s="151" t="s">
        <v>164</v>
      </c>
      <c r="E478" s="152" t="s">
        <v>1861</v>
      </c>
      <c r="F478" s="153" t="s">
        <v>1862</v>
      </c>
      <c r="G478" s="154" t="s">
        <v>167</v>
      </c>
      <c r="H478" s="155">
        <v>48.823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0</v>
      </c>
      <c r="R478" s="160">
        <f>Q478*H478</f>
        <v>0</v>
      </c>
      <c r="S478" s="160">
        <v>0</v>
      </c>
      <c r="T478" s="161">
        <f>S478*H478</f>
        <v>0</v>
      </c>
      <c r="W478" s="245"/>
      <c r="AR478" s="162" t="s">
        <v>87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87</v>
      </c>
      <c r="BM478" s="162" t="s">
        <v>2164</v>
      </c>
    </row>
    <row r="479" spans="2:65" s="12" customFormat="1" x14ac:dyDescent="0.2">
      <c r="B479" s="164"/>
      <c r="D479" s="165" t="s">
        <v>169</v>
      </c>
      <c r="E479" s="166" t="s">
        <v>1</v>
      </c>
      <c r="F479" s="167" t="s">
        <v>1864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3" customFormat="1" x14ac:dyDescent="0.2">
      <c r="B480" s="171"/>
      <c r="D480" s="165" t="s">
        <v>169</v>
      </c>
      <c r="E480" s="172" t="s">
        <v>1</v>
      </c>
      <c r="F480" s="173" t="s">
        <v>2147</v>
      </c>
      <c r="H480" s="174">
        <v>32.710999999999999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2148</v>
      </c>
      <c r="H481" s="174">
        <v>12.353999999999999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65" s="13" customFormat="1" x14ac:dyDescent="0.2">
      <c r="B482" s="171"/>
      <c r="D482" s="165" t="s">
        <v>169</v>
      </c>
      <c r="E482" s="172" t="s">
        <v>1</v>
      </c>
      <c r="F482" s="173" t="s">
        <v>2165</v>
      </c>
      <c r="H482" s="174">
        <v>3.9529999999999998</v>
      </c>
      <c r="I482" s="175"/>
      <c r="L482" s="171"/>
      <c r="M482" s="176"/>
      <c r="T482" s="177"/>
      <c r="W482" s="240"/>
      <c r="AT482" s="172" t="s">
        <v>169</v>
      </c>
      <c r="AU482" s="172" t="s">
        <v>81</v>
      </c>
      <c r="AV482" s="13" t="s">
        <v>81</v>
      </c>
      <c r="AW482" s="13" t="s">
        <v>29</v>
      </c>
      <c r="AX482" s="13" t="s">
        <v>72</v>
      </c>
      <c r="AY482" s="172" t="s">
        <v>162</v>
      </c>
    </row>
    <row r="483" spans="2:65" s="13" customFormat="1" x14ac:dyDescent="0.2">
      <c r="B483" s="171"/>
      <c r="D483" s="165" t="s">
        <v>169</v>
      </c>
      <c r="E483" s="172" t="s">
        <v>1</v>
      </c>
      <c r="F483" s="173" t="s">
        <v>2166</v>
      </c>
      <c r="H483" s="174">
        <v>-4.7</v>
      </c>
      <c r="I483" s="175"/>
      <c r="L483" s="171"/>
      <c r="M483" s="176"/>
      <c r="T483" s="177"/>
      <c r="W483" s="240"/>
      <c r="AT483" s="172" t="s">
        <v>169</v>
      </c>
      <c r="AU483" s="172" t="s">
        <v>81</v>
      </c>
      <c r="AV483" s="13" t="s">
        <v>81</v>
      </c>
      <c r="AW483" s="13" t="s">
        <v>29</v>
      </c>
      <c r="AX483" s="13" t="s">
        <v>72</v>
      </c>
      <c r="AY483" s="172" t="s">
        <v>162</v>
      </c>
    </row>
    <row r="484" spans="2:65" s="13" customFormat="1" x14ac:dyDescent="0.2">
      <c r="B484" s="171"/>
      <c r="D484" s="165" t="s">
        <v>169</v>
      </c>
      <c r="E484" s="172" t="s">
        <v>1</v>
      </c>
      <c r="F484" s="173" t="s">
        <v>2167</v>
      </c>
      <c r="H484" s="174">
        <v>-0.59499999999999986</v>
      </c>
      <c r="I484" s="175"/>
      <c r="L484" s="171"/>
      <c r="M484" s="176"/>
      <c r="T484" s="177"/>
      <c r="W484" s="240"/>
      <c r="AT484" s="172" t="s">
        <v>169</v>
      </c>
      <c r="AU484" s="172" t="s">
        <v>81</v>
      </c>
      <c r="AV484" s="13" t="s">
        <v>81</v>
      </c>
      <c r="AW484" s="13" t="s">
        <v>29</v>
      </c>
      <c r="AX484" s="13" t="s">
        <v>72</v>
      </c>
      <c r="AY484" s="172" t="s">
        <v>162</v>
      </c>
    </row>
    <row r="485" spans="2:65" s="13" customFormat="1" x14ac:dyDescent="0.2">
      <c r="B485" s="171"/>
      <c r="D485" s="165" t="s">
        <v>169</v>
      </c>
      <c r="E485" s="172" t="s">
        <v>1</v>
      </c>
      <c r="F485" s="173" t="s">
        <v>2168</v>
      </c>
      <c r="H485" s="174">
        <v>5.5430000000000001</v>
      </c>
      <c r="I485" s="175"/>
      <c r="L485" s="171"/>
      <c r="M485" s="176"/>
      <c r="T485" s="177"/>
      <c r="W485" s="240"/>
      <c r="AT485" s="172" t="s">
        <v>169</v>
      </c>
      <c r="AU485" s="172" t="s">
        <v>81</v>
      </c>
      <c r="AV485" s="13" t="s">
        <v>81</v>
      </c>
      <c r="AW485" s="13" t="s">
        <v>29</v>
      </c>
      <c r="AX485" s="13" t="s">
        <v>72</v>
      </c>
      <c r="AY485" s="172" t="s">
        <v>162</v>
      </c>
    </row>
    <row r="486" spans="2:65" s="13" customFormat="1" x14ac:dyDescent="0.2">
      <c r="B486" s="171"/>
      <c r="D486" s="165" t="s">
        <v>169</v>
      </c>
      <c r="E486" s="172" t="s">
        <v>1</v>
      </c>
      <c r="F486" s="173" t="s">
        <v>2169</v>
      </c>
      <c r="H486" s="174">
        <v>3.1269999999999998</v>
      </c>
      <c r="I486" s="175"/>
      <c r="L486" s="171"/>
      <c r="M486" s="176"/>
      <c r="T486" s="177"/>
      <c r="W486" s="240"/>
      <c r="AT486" s="172" t="s">
        <v>169</v>
      </c>
      <c r="AU486" s="172" t="s">
        <v>81</v>
      </c>
      <c r="AV486" s="13" t="s">
        <v>81</v>
      </c>
      <c r="AW486" s="13" t="s">
        <v>29</v>
      </c>
      <c r="AX486" s="13" t="s">
        <v>72</v>
      </c>
      <c r="AY486" s="172" t="s">
        <v>162</v>
      </c>
    </row>
    <row r="487" spans="2:65" s="13" customFormat="1" x14ac:dyDescent="0.2">
      <c r="B487" s="171"/>
      <c r="D487" s="165" t="s">
        <v>169</v>
      </c>
      <c r="E487" s="172" t="s">
        <v>1</v>
      </c>
      <c r="F487" s="173" t="s">
        <v>2170</v>
      </c>
      <c r="H487" s="174">
        <v>-3.57</v>
      </c>
      <c r="I487" s="175"/>
      <c r="L487" s="171"/>
      <c r="M487" s="176"/>
      <c r="T487" s="177"/>
      <c r="W487" s="240"/>
      <c r="AT487" s="172" t="s">
        <v>169</v>
      </c>
      <c r="AU487" s="172" t="s">
        <v>81</v>
      </c>
      <c r="AV487" s="13" t="s">
        <v>81</v>
      </c>
      <c r="AW487" s="13" t="s">
        <v>29</v>
      </c>
      <c r="AX487" s="13" t="s">
        <v>72</v>
      </c>
      <c r="AY487" s="172" t="s">
        <v>162</v>
      </c>
    </row>
    <row r="488" spans="2:65" s="14" customFormat="1" x14ac:dyDescent="0.2">
      <c r="B488" s="178"/>
      <c r="D488" s="165" t="s">
        <v>169</v>
      </c>
      <c r="E488" s="179" t="s">
        <v>1804</v>
      </c>
      <c r="F488" s="180" t="s">
        <v>174</v>
      </c>
      <c r="H488" s="181">
        <v>48.823</v>
      </c>
      <c r="I488" s="182"/>
      <c r="L488" s="178"/>
      <c r="M488" s="183"/>
      <c r="T488" s="184"/>
      <c r="W488" s="248"/>
      <c r="AT488" s="179" t="s">
        <v>169</v>
      </c>
      <c r="AU488" s="179" t="s">
        <v>81</v>
      </c>
      <c r="AV488" s="14" t="s">
        <v>87</v>
      </c>
      <c r="AW488" s="14" t="s">
        <v>29</v>
      </c>
      <c r="AX488" s="14" t="s">
        <v>77</v>
      </c>
      <c r="AY488" s="179" t="s">
        <v>162</v>
      </c>
    </row>
    <row r="489" spans="2:65" s="1" customFormat="1" ht="24.2" customHeight="1" x14ac:dyDescent="0.2">
      <c r="B489" s="121"/>
      <c r="C489" s="151" t="s">
        <v>307</v>
      </c>
      <c r="D489" s="151" t="s">
        <v>164</v>
      </c>
      <c r="E489" s="152" t="s">
        <v>1176</v>
      </c>
      <c r="F489" s="153" t="s">
        <v>1177</v>
      </c>
      <c r="G489" s="154" t="s">
        <v>177</v>
      </c>
      <c r="H489" s="155">
        <v>1.2</v>
      </c>
      <c r="I489" s="156"/>
      <c r="J489" s="157">
        <f>ROUND(I489*H489,2)</f>
        <v>0</v>
      </c>
      <c r="K489" s="158"/>
      <c r="L489" s="32"/>
      <c r="M489" s="159" t="s">
        <v>1</v>
      </c>
      <c r="N489" s="120" t="s">
        <v>38</v>
      </c>
      <c r="P489" s="160">
        <f>O489*H489</f>
        <v>0</v>
      </c>
      <c r="Q489" s="160">
        <v>1.6000000000000001E-4</v>
      </c>
      <c r="R489" s="160">
        <f>Q489*H489</f>
        <v>1.92E-4</v>
      </c>
      <c r="S489" s="160">
        <v>0</v>
      </c>
      <c r="T489" s="161">
        <f>S489*H489</f>
        <v>0</v>
      </c>
      <c r="W489" s="264"/>
      <c r="AR489" s="162" t="s">
        <v>87</v>
      </c>
      <c r="AT489" s="162" t="s">
        <v>164</v>
      </c>
      <c r="AU489" s="162" t="s">
        <v>81</v>
      </c>
      <c r="AY489" s="17" t="s">
        <v>162</v>
      </c>
      <c r="BE489" s="163">
        <f>IF(N489="základná",J489,0)</f>
        <v>0</v>
      </c>
      <c r="BF489" s="163">
        <f>IF(N489="znížená",J489,0)</f>
        <v>0</v>
      </c>
      <c r="BG489" s="163">
        <f>IF(N489="zákl. prenesená",J489,0)</f>
        <v>0</v>
      </c>
      <c r="BH489" s="163">
        <f>IF(N489="zníž. prenesená",J489,0)</f>
        <v>0</v>
      </c>
      <c r="BI489" s="163">
        <f>IF(N489="nulová",J489,0)</f>
        <v>0</v>
      </c>
      <c r="BJ489" s="17" t="s">
        <v>81</v>
      </c>
      <c r="BK489" s="163">
        <f>ROUND(I489*H489,2)</f>
        <v>0</v>
      </c>
      <c r="BL489" s="17" t="s">
        <v>87</v>
      </c>
      <c r="BM489" s="162" t="s">
        <v>2171</v>
      </c>
    </row>
    <row r="490" spans="2:65" s="13" customFormat="1" x14ac:dyDescent="0.2">
      <c r="B490" s="171"/>
      <c r="D490" s="165" t="s">
        <v>169</v>
      </c>
      <c r="E490" s="172" t="s">
        <v>1</v>
      </c>
      <c r="F490" s="173" t="s">
        <v>2172</v>
      </c>
      <c r="H490" s="174">
        <v>0.25</v>
      </c>
      <c r="I490" s="175"/>
      <c r="L490" s="171"/>
      <c r="M490" s="176"/>
      <c r="T490" s="177"/>
      <c r="W490" s="240"/>
      <c r="AT490" s="172" t="s">
        <v>169</v>
      </c>
      <c r="AU490" s="172" t="s">
        <v>81</v>
      </c>
      <c r="AV490" s="13" t="s">
        <v>81</v>
      </c>
      <c r="AW490" s="13" t="s">
        <v>29</v>
      </c>
      <c r="AX490" s="13" t="s">
        <v>72</v>
      </c>
      <c r="AY490" s="172" t="s">
        <v>162</v>
      </c>
    </row>
    <row r="491" spans="2:65" s="13" customFormat="1" x14ac:dyDescent="0.2">
      <c r="B491" s="171"/>
      <c r="D491" s="165" t="s">
        <v>169</v>
      </c>
      <c r="E491" s="172" t="s">
        <v>1</v>
      </c>
      <c r="F491" s="173" t="s">
        <v>2173</v>
      </c>
      <c r="H491" s="174">
        <v>0.95</v>
      </c>
      <c r="I491" s="175"/>
      <c r="L491" s="171"/>
      <c r="M491" s="176"/>
      <c r="T491" s="177"/>
      <c r="W491" s="240"/>
      <c r="AT491" s="172" t="s">
        <v>169</v>
      </c>
      <c r="AU491" s="172" t="s">
        <v>81</v>
      </c>
      <c r="AV491" s="13" t="s">
        <v>81</v>
      </c>
      <c r="AW491" s="13" t="s">
        <v>29</v>
      </c>
      <c r="AX491" s="13" t="s">
        <v>72</v>
      </c>
      <c r="AY491" s="172" t="s">
        <v>162</v>
      </c>
    </row>
    <row r="492" spans="2:65" s="14" customFormat="1" x14ac:dyDescent="0.2">
      <c r="B492" s="178"/>
      <c r="D492" s="165" t="s">
        <v>169</v>
      </c>
      <c r="E492" s="179" t="s">
        <v>1</v>
      </c>
      <c r="F492" s="180" t="s">
        <v>174</v>
      </c>
      <c r="H492" s="181">
        <v>1.2</v>
      </c>
      <c r="I492" s="182"/>
      <c r="L492" s="178"/>
      <c r="M492" s="183"/>
      <c r="T492" s="184"/>
      <c r="W492" s="242"/>
      <c r="AT492" s="179" t="s">
        <v>169</v>
      </c>
      <c r="AU492" s="179" t="s">
        <v>81</v>
      </c>
      <c r="AV492" s="14" t="s">
        <v>87</v>
      </c>
      <c r="AW492" s="14" t="s">
        <v>29</v>
      </c>
      <c r="AX492" s="14" t="s">
        <v>77</v>
      </c>
      <c r="AY492" s="179" t="s">
        <v>162</v>
      </c>
    </row>
    <row r="493" spans="2:65" s="1" customFormat="1" ht="37.9" customHeight="1" x14ac:dyDescent="0.2">
      <c r="B493" s="121"/>
      <c r="C493" s="151" t="s">
        <v>311</v>
      </c>
      <c r="D493" s="151" t="s">
        <v>164</v>
      </c>
      <c r="E493" s="152" t="s">
        <v>319</v>
      </c>
      <c r="F493" s="153" t="s">
        <v>320</v>
      </c>
      <c r="G493" s="154" t="s">
        <v>177</v>
      </c>
      <c r="H493" s="155">
        <v>1.2</v>
      </c>
      <c r="I493" s="156"/>
      <c r="J493" s="157">
        <f>ROUND(I493*H493,2)</f>
        <v>0</v>
      </c>
      <c r="K493" s="158"/>
      <c r="L493" s="32"/>
      <c r="M493" s="159" t="s">
        <v>1</v>
      </c>
      <c r="N493" s="120" t="s">
        <v>38</v>
      </c>
      <c r="P493" s="160">
        <f>O493*H493</f>
        <v>0</v>
      </c>
      <c r="Q493" s="160">
        <v>1.6000000000000001E-4</v>
      </c>
      <c r="R493" s="160">
        <f>Q493*H493</f>
        <v>1.92E-4</v>
      </c>
      <c r="S493" s="160">
        <v>0</v>
      </c>
      <c r="T493" s="161">
        <f>S493*H493</f>
        <v>0</v>
      </c>
      <c r="W493" s="264"/>
      <c r="AR493" s="162" t="s">
        <v>87</v>
      </c>
      <c r="AT493" s="162" t="s">
        <v>164</v>
      </c>
      <c r="AU493" s="162" t="s">
        <v>81</v>
      </c>
      <c r="AY493" s="17" t="s">
        <v>162</v>
      </c>
      <c r="BE493" s="163">
        <f>IF(N493="základná",J493,0)</f>
        <v>0</v>
      </c>
      <c r="BF493" s="163">
        <f>IF(N493="znížená",J493,0)</f>
        <v>0</v>
      </c>
      <c r="BG493" s="163">
        <f>IF(N493="zákl. prenesená",J493,0)</f>
        <v>0</v>
      </c>
      <c r="BH493" s="163">
        <f>IF(N493="zníž. prenesená",J493,0)</f>
        <v>0</v>
      </c>
      <c r="BI493" s="163">
        <f>IF(N493="nulová",J493,0)</f>
        <v>0</v>
      </c>
      <c r="BJ493" s="17" t="s">
        <v>81</v>
      </c>
      <c r="BK493" s="163">
        <f>ROUND(I493*H493,2)</f>
        <v>0</v>
      </c>
      <c r="BL493" s="17" t="s">
        <v>87</v>
      </c>
      <c r="BM493" s="162" t="s">
        <v>2174</v>
      </c>
    </row>
    <row r="494" spans="2:65" s="12" customFormat="1" x14ac:dyDescent="0.2">
      <c r="B494" s="164"/>
      <c r="D494" s="165" t="s">
        <v>169</v>
      </c>
      <c r="E494" s="166" t="s">
        <v>1</v>
      </c>
      <c r="F494" s="167" t="s">
        <v>771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3" customFormat="1" x14ac:dyDescent="0.2">
      <c r="B495" s="171"/>
      <c r="D495" s="165" t="s">
        <v>169</v>
      </c>
      <c r="E495" s="172" t="s">
        <v>1</v>
      </c>
      <c r="F495" s="173" t="s">
        <v>772</v>
      </c>
      <c r="H495" s="174">
        <v>1.2</v>
      </c>
      <c r="I495" s="175"/>
      <c r="L495" s="171"/>
      <c r="M495" s="176"/>
      <c r="T495" s="177"/>
      <c r="W495" s="240"/>
      <c r="AT495" s="172" t="s">
        <v>169</v>
      </c>
      <c r="AU495" s="172" t="s">
        <v>81</v>
      </c>
      <c r="AV495" s="13" t="s">
        <v>81</v>
      </c>
      <c r="AW495" s="13" t="s">
        <v>29</v>
      </c>
      <c r="AX495" s="13" t="s">
        <v>72</v>
      </c>
      <c r="AY495" s="172" t="s">
        <v>162</v>
      </c>
    </row>
    <row r="496" spans="2:65" s="14" customFormat="1" x14ac:dyDescent="0.2">
      <c r="B496" s="178"/>
      <c r="D496" s="165" t="s">
        <v>169</v>
      </c>
      <c r="E496" s="179" t="s">
        <v>1</v>
      </c>
      <c r="F496" s="180" t="s">
        <v>174</v>
      </c>
      <c r="H496" s="181">
        <v>1.2</v>
      </c>
      <c r="I496" s="182"/>
      <c r="L496" s="178"/>
      <c r="M496" s="183"/>
      <c r="T496" s="184"/>
      <c r="W496" s="242"/>
      <c r="AT496" s="179" t="s">
        <v>169</v>
      </c>
      <c r="AU496" s="179" t="s">
        <v>81</v>
      </c>
      <c r="AV496" s="14" t="s">
        <v>87</v>
      </c>
      <c r="AW496" s="14" t="s">
        <v>29</v>
      </c>
      <c r="AX496" s="14" t="s">
        <v>77</v>
      </c>
      <c r="AY496" s="179" t="s">
        <v>162</v>
      </c>
    </row>
    <row r="497" spans="2:65" s="1" customFormat="1" ht="24.2" customHeight="1" x14ac:dyDescent="0.2">
      <c r="B497" s="121"/>
      <c r="C497" s="151" t="s">
        <v>318</v>
      </c>
      <c r="D497" s="151" t="s">
        <v>164</v>
      </c>
      <c r="E497" s="152" t="s">
        <v>1183</v>
      </c>
      <c r="F497" s="153" t="s">
        <v>1184</v>
      </c>
      <c r="G497" s="154" t="s">
        <v>177</v>
      </c>
      <c r="H497" s="155">
        <v>2.25</v>
      </c>
      <c r="I497" s="156"/>
      <c r="J497" s="157">
        <f>ROUND(I497*H497,2)</f>
        <v>0</v>
      </c>
      <c r="K497" s="158"/>
      <c r="L497" s="32"/>
      <c r="M497" s="159" t="s">
        <v>1</v>
      </c>
      <c r="N497" s="120" t="s">
        <v>38</v>
      </c>
      <c r="P497" s="160">
        <f>O497*H497</f>
        <v>0</v>
      </c>
      <c r="Q497" s="160">
        <v>1.6000000000000001E-4</v>
      </c>
      <c r="R497" s="160">
        <f>Q497*H497</f>
        <v>3.6000000000000002E-4</v>
      </c>
      <c r="S497" s="160">
        <v>0</v>
      </c>
      <c r="T497" s="161">
        <f>S497*H497</f>
        <v>0</v>
      </c>
      <c r="W497" s="269"/>
      <c r="AR497" s="162" t="s">
        <v>87</v>
      </c>
      <c r="AT497" s="162" t="s">
        <v>164</v>
      </c>
      <c r="AU497" s="162" t="s">
        <v>81</v>
      </c>
      <c r="AY497" s="17" t="s">
        <v>162</v>
      </c>
      <c r="BE497" s="163">
        <f>IF(N497="základná",J497,0)</f>
        <v>0</v>
      </c>
      <c r="BF497" s="163">
        <f>IF(N497="znížená",J497,0)</f>
        <v>0</v>
      </c>
      <c r="BG497" s="163">
        <f>IF(N497="zákl. prenesená",J497,0)</f>
        <v>0</v>
      </c>
      <c r="BH497" s="163">
        <f>IF(N497="zníž. prenesená",J497,0)</f>
        <v>0</v>
      </c>
      <c r="BI497" s="163">
        <f>IF(N497="nulová",J497,0)</f>
        <v>0</v>
      </c>
      <c r="BJ497" s="17" t="s">
        <v>81</v>
      </c>
      <c r="BK497" s="163">
        <f>ROUND(I497*H497,2)</f>
        <v>0</v>
      </c>
      <c r="BL497" s="17" t="s">
        <v>87</v>
      </c>
      <c r="BM497" s="162" t="s">
        <v>2175</v>
      </c>
    </row>
    <row r="498" spans="2:65" s="13" customFormat="1" x14ac:dyDescent="0.2">
      <c r="B498" s="171"/>
      <c r="D498" s="165" t="s">
        <v>169</v>
      </c>
      <c r="E498" s="172" t="s">
        <v>1</v>
      </c>
      <c r="F498" s="173" t="s">
        <v>2176</v>
      </c>
      <c r="H498" s="174">
        <v>0.8</v>
      </c>
      <c r="I498" s="175"/>
      <c r="L498" s="171"/>
      <c r="M498" s="176"/>
      <c r="T498" s="177"/>
      <c r="W498" s="246"/>
      <c r="AT498" s="172" t="s">
        <v>169</v>
      </c>
      <c r="AU498" s="172" t="s">
        <v>81</v>
      </c>
      <c r="AV498" s="13" t="s">
        <v>81</v>
      </c>
      <c r="AW498" s="13" t="s">
        <v>29</v>
      </c>
      <c r="AX498" s="13" t="s">
        <v>72</v>
      </c>
      <c r="AY498" s="172" t="s">
        <v>162</v>
      </c>
    </row>
    <row r="499" spans="2:65" s="13" customFormat="1" x14ac:dyDescent="0.2">
      <c r="B499" s="171"/>
      <c r="D499" s="165" t="s">
        <v>169</v>
      </c>
      <c r="E499" s="172" t="s">
        <v>1</v>
      </c>
      <c r="F499" s="173" t="s">
        <v>2177</v>
      </c>
      <c r="H499" s="174">
        <v>0.95</v>
      </c>
      <c r="I499" s="175"/>
      <c r="L499" s="171"/>
      <c r="M499" s="176"/>
      <c r="T499" s="177"/>
      <c r="W499" s="240"/>
      <c r="AT499" s="172" t="s">
        <v>169</v>
      </c>
      <c r="AU499" s="172" t="s">
        <v>81</v>
      </c>
      <c r="AV499" s="13" t="s">
        <v>81</v>
      </c>
      <c r="AW499" s="13" t="s">
        <v>29</v>
      </c>
      <c r="AX499" s="13" t="s">
        <v>72</v>
      </c>
      <c r="AY499" s="172" t="s">
        <v>162</v>
      </c>
    </row>
    <row r="500" spans="2:65" s="13" customFormat="1" x14ac:dyDescent="0.2">
      <c r="B500" s="171"/>
      <c r="D500" s="165" t="s">
        <v>169</v>
      </c>
      <c r="E500" s="172" t="s">
        <v>1</v>
      </c>
      <c r="F500" s="173" t="s">
        <v>2178</v>
      </c>
      <c r="H500" s="174">
        <v>0.5</v>
      </c>
      <c r="I500" s="175"/>
      <c r="L500" s="171"/>
      <c r="M500" s="176"/>
      <c r="T500" s="177"/>
      <c r="W500" s="240"/>
      <c r="AT500" s="172" t="s">
        <v>169</v>
      </c>
      <c r="AU500" s="172" t="s">
        <v>81</v>
      </c>
      <c r="AV500" s="13" t="s">
        <v>81</v>
      </c>
      <c r="AW500" s="13" t="s">
        <v>29</v>
      </c>
      <c r="AX500" s="13" t="s">
        <v>72</v>
      </c>
      <c r="AY500" s="172" t="s">
        <v>162</v>
      </c>
    </row>
    <row r="501" spans="2:65" s="14" customFormat="1" x14ac:dyDescent="0.2">
      <c r="B501" s="178"/>
      <c r="D501" s="165" t="s">
        <v>169</v>
      </c>
      <c r="E501" s="179" t="s">
        <v>1</v>
      </c>
      <c r="F501" s="180" t="s">
        <v>174</v>
      </c>
      <c r="H501" s="181">
        <v>2.25</v>
      </c>
      <c r="I501" s="182"/>
      <c r="L501" s="178"/>
      <c r="M501" s="183"/>
      <c r="T501" s="184"/>
      <c r="W501" s="248"/>
      <c r="AT501" s="179" t="s">
        <v>169</v>
      </c>
      <c r="AU501" s="179" t="s">
        <v>81</v>
      </c>
      <c r="AV501" s="14" t="s">
        <v>87</v>
      </c>
      <c r="AW501" s="14" t="s">
        <v>29</v>
      </c>
      <c r="AX501" s="14" t="s">
        <v>77</v>
      </c>
      <c r="AY501" s="179" t="s">
        <v>162</v>
      </c>
    </row>
    <row r="502" spans="2:65" s="1" customFormat="1" ht="24.2" customHeight="1" x14ac:dyDescent="0.2">
      <c r="B502" s="121"/>
      <c r="C502" s="151" t="s">
        <v>7</v>
      </c>
      <c r="D502" s="151" t="s">
        <v>164</v>
      </c>
      <c r="E502" s="152" t="s">
        <v>329</v>
      </c>
      <c r="F502" s="153" t="s">
        <v>330</v>
      </c>
      <c r="G502" s="154" t="s">
        <v>177</v>
      </c>
      <c r="H502" s="155">
        <v>2</v>
      </c>
      <c r="I502" s="156"/>
      <c r="J502" s="157">
        <f>ROUND(I502*H502,2)</f>
        <v>0</v>
      </c>
      <c r="K502" s="158"/>
      <c r="L502" s="32"/>
      <c r="M502" s="159" t="s">
        <v>1</v>
      </c>
      <c r="N502" s="120" t="s">
        <v>38</v>
      </c>
      <c r="P502" s="160">
        <f>O502*H502</f>
        <v>0</v>
      </c>
      <c r="Q502" s="160">
        <v>5.0000000000000002E-5</v>
      </c>
      <c r="R502" s="160">
        <f>Q502*H502</f>
        <v>1E-4</v>
      </c>
      <c r="S502" s="160">
        <v>0</v>
      </c>
      <c r="T502" s="161">
        <f>S502*H502</f>
        <v>0</v>
      </c>
      <c r="W502" s="245"/>
      <c r="AR502" s="162" t="s">
        <v>87</v>
      </c>
      <c r="AT502" s="162" t="s">
        <v>164</v>
      </c>
      <c r="AU502" s="162" t="s">
        <v>81</v>
      </c>
      <c r="AY502" s="17" t="s">
        <v>162</v>
      </c>
      <c r="BE502" s="163">
        <f>IF(N502="základná",J502,0)</f>
        <v>0</v>
      </c>
      <c r="BF502" s="163">
        <f>IF(N502="znížená",J502,0)</f>
        <v>0</v>
      </c>
      <c r="BG502" s="163">
        <f>IF(N502="zákl. prenesená",J502,0)</f>
        <v>0</v>
      </c>
      <c r="BH502" s="163">
        <f>IF(N502="zníž. prenesená",J502,0)</f>
        <v>0</v>
      </c>
      <c r="BI502" s="163">
        <f>IF(N502="nulová",J502,0)</f>
        <v>0</v>
      </c>
      <c r="BJ502" s="17" t="s">
        <v>81</v>
      </c>
      <c r="BK502" s="163">
        <f>ROUND(I502*H502,2)</f>
        <v>0</v>
      </c>
      <c r="BL502" s="17" t="s">
        <v>87</v>
      </c>
      <c r="BM502" s="162" t="s">
        <v>2179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1657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3" customFormat="1" x14ac:dyDescent="0.2">
      <c r="B504" s="171"/>
      <c r="D504" s="165" t="s">
        <v>169</v>
      </c>
      <c r="E504" s="172" t="s">
        <v>1</v>
      </c>
      <c r="F504" s="173" t="s">
        <v>1658</v>
      </c>
      <c r="H504" s="174">
        <v>2</v>
      </c>
      <c r="I504" s="175"/>
      <c r="L504" s="171"/>
      <c r="M504" s="176"/>
      <c r="T504" s="177"/>
      <c r="W504" s="240"/>
      <c r="AT504" s="172" t="s">
        <v>169</v>
      </c>
      <c r="AU504" s="172" t="s">
        <v>81</v>
      </c>
      <c r="AV504" s="13" t="s">
        <v>81</v>
      </c>
      <c r="AW504" s="13" t="s">
        <v>29</v>
      </c>
      <c r="AX504" s="13" t="s">
        <v>72</v>
      </c>
      <c r="AY504" s="172" t="s">
        <v>162</v>
      </c>
    </row>
    <row r="505" spans="2:65" s="14" customFormat="1" x14ac:dyDescent="0.2">
      <c r="B505" s="178"/>
      <c r="D505" s="165" t="s">
        <v>169</v>
      </c>
      <c r="E505" s="179" t="s">
        <v>1</v>
      </c>
      <c r="F505" s="180" t="s">
        <v>174</v>
      </c>
      <c r="H505" s="181">
        <v>2</v>
      </c>
      <c r="I505" s="182"/>
      <c r="L505" s="178"/>
      <c r="M505" s="183"/>
      <c r="T505" s="184"/>
      <c r="W505" s="242"/>
      <c r="AT505" s="179" t="s">
        <v>169</v>
      </c>
      <c r="AU505" s="179" t="s">
        <v>81</v>
      </c>
      <c r="AV505" s="14" t="s">
        <v>87</v>
      </c>
      <c r="AW505" s="14" t="s">
        <v>29</v>
      </c>
      <c r="AX505" s="14" t="s">
        <v>77</v>
      </c>
      <c r="AY505" s="179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336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" customFormat="1" ht="24.2" customHeight="1" x14ac:dyDescent="0.2">
      <c r="B507" s="121"/>
      <c r="C507" s="151" t="s">
        <v>328</v>
      </c>
      <c r="D507" s="151" t="s">
        <v>164</v>
      </c>
      <c r="E507" s="152" t="s">
        <v>338</v>
      </c>
      <c r="F507" s="153" t="s">
        <v>339</v>
      </c>
      <c r="G507" s="154" t="s">
        <v>340</v>
      </c>
      <c r="H507" s="155">
        <v>42</v>
      </c>
      <c r="I507" s="156"/>
      <c r="J507" s="157">
        <f>ROUND(I507*H507,2)</f>
        <v>0</v>
      </c>
      <c r="K507" s="158"/>
      <c r="L507" s="32"/>
      <c r="M507" s="159" t="s">
        <v>1</v>
      </c>
      <c r="N507" s="120" t="s">
        <v>38</v>
      </c>
      <c r="P507" s="160">
        <f>O507*H507</f>
        <v>0</v>
      </c>
      <c r="Q507" s="160">
        <v>0</v>
      </c>
      <c r="R507" s="160">
        <f>Q507*H507</f>
        <v>0</v>
      </c>
      <c r="S507" s="160">
        <v>1.2E-2</v>
      </c>
      <c r="T507" s="161">
        <f>S507*H507</f>
        <v>0.504</v>
      </c>
      <c r="W507" s="251"/>
      <c r="AR507" s="162" t="s">
        <v>87</v>
      </c>
      <c r="AT507" s="162" t="s">
        <v>164</v>
      </c>
      <c r="AU507" s="162" t="s">
        <v>81</v>
      </c>
      <c r="AY507" s="17" t="s">
        <v>162</v>
      </c>
      <c r="BE507" s="163">
        <f>IF(N507="základná",J507,0)</f>
        <v>0</v>
      </c>
      <c r="BF507" s="163">
        <f>IF(N507="znížená",J507,0)</f>
        <v>0</v>
      </c>
      <c r="BG507" s="163">
        <f>IF(N507="zákl. prenesená",J507,0)</f>
        <v>0</v>
      </c>
      <c r="BH507" s="163">
        <f>IF(N507="zníž. prenesená",J507,0)</f>
        <v>0</v>
      </c>
      <c r="BI507" s="163">
        <f>IF(N507="nulová",J507,0)</f>
        <v>0</v>
      </c>
      <c r="BJ507" s="17" t="s">
        <v>81</v>
      </c>
      <c r="BK507" s="163">
        <f>ROUND(I507*H507,2)</f>
        <v>0</v>
      </c>
      <c r="BL507" s="17" t="s">
        <v>87</v>
      </c>
      <c r="BM507" s="162" t="s">
        <v>2180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2181</v>
      </c>
      <c r="H508" s="166" t="s">
        <v>1</v>
      </c>
      <c r="I508" s="168"/>
      <c r="L508" s="164"/>
      <c r="M508" s="169"/>
      <c r="T508" s="170"/>
      <c r="W508" s="252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3" customFormat="1" x14ac:dyDescent="0.2">
      <c r="B509" s="171"/>
      <c r="D509" s="165" t="s">
        <v>169</v>
      </c>
      <c r="E509" s="172" t="s">
        <v>1</v>
      </c>
      <c r="F509" s="173" t="s">
        <v>2182</v>
      </c>
      <c r="H509" s="174">
        <v>16</v>
      </c>
      <c r="I509" s="175"/>
      <c r="L509" s="171"/>
      <c r="M509" s="176"/>
      <c r="T509" s="177"/>
      <c r="W509" s="240"/>
      <c r="AT509" s="172" t="s">
        <v>169</v>
      </c>
      <c r="AU509" s="172" t="s">
        <v>81</v>
      </c>
      <c r="AV509" s="13" t="s">
        <v>81</v>
      </c>
      <c r="AW509" s="13" t="s">
        <v>29</v>
      </c>
      <c r="AX509" s="13" t="s">
        <v>72</v>
      </c>
      <c r="AY509" s="172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2183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3" customFormat="1" x14ac:dyDescent="0.2">
      <c r="B511" s="171"/>
      <c r="D511" s="165" t="s">
        <v>169</v>
      </c>
      <c r="E511" s="172" t="s">
        <v>1</v>
      </c>
      <c r="F511" s="173" t="s">
        <v>1207</v>
      </c>
      <c r="H511" s="174">
        <v>4</v>
      </c>
      <c r="I511" s="175"/>
      <c r="L511" s="171"/>
      <c r="M511" s="176"/>
      <c r="T511" s="177"/>
      <c r="W511" s="240"/>
      <c r="AT511" s="172" t="s">
        <v>169</v>
      </c>
      <c r="AU511" s="172" t="s">
        <v>81</v>
      </c>
      <c r="AV511" s="13" t="s">
        <v>81</v>
      </c>
      <c r="AW511" s="13" t="s">
        <v>29</v>
      </c>
      <c r="AX511" s="13" t="s">
        <v>72</v>
      </c>
      <c r="AY511" s="172" t="s">
        <v>162</v>
      </c>
    </row>
    <row r="512" spans="2:65" s="12" customFormat="1" x14ac:dyDescent="0.2">
      <c r="B512" s="164"/>
      <c r="D512" s="165" t="s">
        <v>169</v>
      </c>
      <c r="E512" s="166" t="s">
        <v>1</v>
      </c>
      <c r="F512" s="167" t="s">
        <v>2184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3" customFormat="1" x14ac:dyDescent="0.2">
      <c r="B513" s="171"/>
      <c r="D513" s="165" t="s">
        <v>169</v>
      </c>
      <c r="E513" s="172" t="s">
        <v>1</v>
      </c>
      <c r="F513" s="173" t="s">
        <v>2185</v>
      </c>
      <c r="H513" s="174">
        <v>3</v>
      </c>
      <c r="I513" s="175"/>
      <c r="L513" s="171"/>
      <c r="M513" s="176"/>
      <c r="T513" s="177"/>
      <c r="W513" s="240"/>
      <c r="AT513" s="172" t="s">
        <v>169</v>
      </c>
      <c r="AU513" s="172" t="s">
        <v>81</v>
      </c>
      <c r="AV513" s="13" t="s">
        <v>81</v>
      </c>
      <c r="AW513" s="13" t="s">
        <v>29</v>
      </c>
      <c r="AX513" s="13" t="s">
        <v>72</v>
      </c>
      <c r="AY513" s="172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2186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3" customFormat="1" x14ac:dyDescent="0.2">
      <c r="B515" s="171"/>
      <c r="D515" s="165" t="s">
        <v>169</v>
      </c>
      <c r="E515" s="172" t="s">
        <v>1</v>
      </c>
      <c r="F515" s="173" t="s">
        <v>2185</v>
      </c>
      <c r="H515" s="174">
        <v>3</v>
      </c>
      <c r="I515" s="175"/>
      <c r="L515" s="171"/>
      <c r="M515" s="176"/>
      <c r="T515" s="177"/>
      <c r="W515" s="240"/>
      <c r="AT515" s="172" t="s">
        <v>169</v>
      </c>
      <c r="AU515" s="172" t="s">
        <v>81</v>
      </c>
      <c r="AV515" s="13" t="s">
        <v>81</v>
      </c>
      <c r="AW515" s="13" t="s">
        <v>29</v>
      </c>
      <c r="AX515" s="13" t="s">
        <v>72</v>
      </c>
      <c r="AY515" s="172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2187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3" customFormat="1" x14ac:dyDescent="0.2">
      <c r="B517" s="171"/>
      <c r="D517" s="165" t="s">
        <v>169</v>
      </c>
      <c r="E517" s="172" t="s">
        <v>1</v>
      </c>
      <c r="F517" s="173" t="s">
        <v>1207</v>
      </c>
      <c r="H517" s="174">
        <v>4</v>
      </c>
      <c r="I517" s="175"/>
      <c r="L517" s="171"/>
      <c r="M517" s="176"/>
      <c r="T517" s="177"/>
      <c r="W517" s="240"/>
      <c r="AT517" s="172" t="s">
        <v>169</v>
      </c>
      <c r="AU517" s="172" t="s">
        <v>81</v>
      </c>
      <c r="AV517" s="13" t="s">
        <v>81</v>
      </c>
      <c r="AW517" s="13" t="s">
        <v>29</v>
      </c>
      <c r="AX517" s="13" t="s">
        <v>72</v>
      </c>
      <c r="AY517" s="172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2188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2189</v>
      </c>
      <c r="H519" s="174">
        <v>11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72</v>
      </c>
      <c r="AY519" s="172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2190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3" customFormat="1" x14ac:dyDescent="0.2">
      <c r="B521" s="171"/>
      <c r="D521" s="165" t="s">
        <v>169</v>
      </c>
      <c r="E521" s="172" t="s">
        <v>1</v>
      </c>
      <c r="F521" s="173" t="s">
        <v>77</v>
      </c>
      <c r="H521" s="174">
        <v>1</v>
      </c>
      <c r="I521" s="175"/>
      <c r="L521" s="171"/>
      <c r="M521" s="176"/>
      <c r="T521" s="177"/>
      <c r="W521" s="240"/>
      <c r="AT521" s="172" t="s">
        <v>169</v>
      </c>
      <c r="AU521" s="172" t="s">
        <v>81</v>
      </c>
      <c r="AV521" s="13" t="s">
        <v>81</v>
      </c>
      <c r="AW521" s="13" t="s">
        <v>29</v>
      </c>
      <c r="AX521" s="13" t="s">
        <v>72</v>
      </c>
      <c r="AY521" s="172" t="s">
        <v>162</v>
      </c>
    </row>
    <row r="522" spans="2:65" s="14" customFormat="1" x14ac:dyDescent="0.2">
      <c r="B522" s="178"/>
      <c r="D522" s="165" t="s">
        <v>169</v>
      </c>
      <c r="E522" s="179" t="s">
        <v>1</v>
      </c>
      <c r="F522" s="180" t="s">
        <v>174</v>
      </c>
      <c r="H522" s="181">
        <v>42</v>
      </c>
      <c r="I522" s="182"/>
      <c r="L522" s="178"/>
      <c r="M522" s="183"/>
      <c r="T522" s="184"/>
      <c r="W522" s="242"/>
      <c r="AT522" s="179" t="s">
        <v>169</v>
      </c>
      <c r="AU522" s="179" t="s">
        <v>81</v>
      </c>
      <c r="AV522" s="14" t="s">
        <v>87</v>
      </c>
      <c r="AW522" s="14" t="s">
        <v>29</v>
      </c>
      <c r="AX522" s="14" t="s">
        <v>77</v>
      </c>
      <c r="AY522" s="179" t="s">
        <v>162</v>
      </c>
    </row>
    <row r="523" spans="2:65" s="1" customFormat="1" ht="24.2" customHeight="1" x14ac:dyDescent="0.2">
      <c r="B523" s="121"/>
      <c r="C523" s="151" t="s">
        <v>337</v>
      </c>
      <c r="D523" s="151" t="s">
        <v>164</v>
      </c>
      <c r="E523" s="152" t="s">
        <v>2191</v>
      </c>
      <c r="F523" s="153" t="s">
        <v>2192</v>
      </c>
      <c r="G523" s="154" t="s">
        <v>340</v>
      </c>
      <c r="H523" s="155">
        <v>2</v>
      </c>
      <c r="I523" s="156"/>
      <c r="J523" s="157">
        <f>ROUND(I523*H523,2)</f>
        <v>0</v>
      </c>
      <c r="K523" s="158"/>
      <c r="L523" s="32"/>
      <c r="M523" s="159" t="s">
        <v>1</v>
      </c>
      <c r="N523" s="120" t="s">
        <v>38</v>
      </c>
      <c r="P523" s="160">
        <f>O523*H523</f>
        <v>0</v>
      </c>
      <c r="Q523" s="160">
        <v>0</v>
      </c>
      <c r="R523" s="160">
        <f>Q523*H523</f>
        <v>0</v>
      </c>
      <c r="S523" s="160">
        <v>2.4E-2</v>
      </c>
      <c r="T523" s="161">
        <f>S523*H523</f>
        <v>4.8000000000000001E-2</v>
      </c>
      <c r="W523" s="245"/>
      <c r="AR523" s="162" t="s">
        <v>87</v>
      </c>
      <c r="AT523" s="162" t="s">
        <v>164</v>
      </c>
      <c r="AU523" s="162" t="s">
        <v>81</v>
      </c>
      <c r="AY523" s="17" t="s">
        <v>162</v>
      </c>
      <c r="BE523" s="163">
        <f>IF(N523="základná",J523,0)</f>
        <v>0</v>
      </c>
      <c r="BF523" s="163">
        <f>IF(N523="znížená",J523,0)</f>
        <v>0</v>
      </c>
      <c r="BG523" s="163">
        <f>IF(N523="zákl. prenesená",J523,0)</f>
        <v>0</v>
      </c>
      <c r="BH523" s="163">
        <f>IF(N523="zníž. prenesená",J523,0)</f>
        <v>0</v>
      </c>
      <c r="BI523" s="163">
        <f>IF(N523="nulová",J523,0)</f>
        <v>0</v>
      </c>
      <c r="BJ523" s="17" t="s">
        <v>81</v>
      </c>
      <c r="BK523" s="163">
        <f>ROUND(I523*H523,2)</f>
        <v>0</v>
      </c>
      <c r="BL523" s="17" t="s">
        <v>87</v>
      </c>
      <c r="BM523" s="162" t="s">
        <v>2193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2194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3" customFormat="1" x14ac:dyDescent="0.2">
      <c r="B525" s="171"/>
      <c r="D525" s="165" t="s">
        <v>169</v>
      </c>
      <c r="E525" s="172" t="s">
        <v>1</v>
      </c>
      <c r="F525" s="173" t="s">
        <v>81</v>
      </c>
      <c r="H525" s="174">
        <v>2</v>
      </c>
      <c r="I525" s="175"/>
      <c r="L525" s="171"/>
      <c r="M525" s="176"/>
      <c r="T525" s="177"/>
      <c r="W525" s="240"/>
      <c r="AT525" s="172" t="s">
        <v>169</v>
      </c>
      <c r="AU525" s="172" t="s">
        <v>81</v>
      </c>
      <c r="AV525" s="13" t="s">
        <v>81</v>
      </c>
      <c r="AW525" s="13" t="s">
        <v>29</v>
      </c>
      <c r="AX525" s="13" t="s">
        <v>72</v>
      </c>
      <c r="AY525" s="172" t="s">
        <v>162</v>
      </c>
    </row>
    <row r="526" spans="2:65" s="14" customFormat="1" x14ac:dyDescent="0.2">
      <c r="B526" s="178"/>
      <c r="D526" s="165" t="s">
        <v>169</v>
      </c>
      <c r="E526" s="179" t="s">
        <v>1</v>
      </c>
      <c r="F526" s="180" t="s">
        <v>174</v>
      </c>
      <c r="H526" s="181">
        <v>2</v>
      </c>
      <c r="I526" s="182"/>
      <c r="L526" s="178"/>
      <c r="M526" s="183"/>
      <c r="T526" s="184"/>
      <c r="W526" s="242"/>
      <c r="AT526" s="179" t="s">
        <v>169</v>
      </c>
      <c r="AU526" s="179" t="s">
        <v>81</v>
      </c>
      <c r="AV526" s="14" t="s">
        <v>87</v>
      </c>
      <c r="AW526" s="14" t="s">
        <v>29</v>
      </c>
      <c r="AX526" s="14" t="s">
        <v>77</v>
      </c>
      <c r="AY526" s="179" t="s">
        <v>162</v>
      </c>
    </row>
    <row r="527" spans="2:65" s="1" customFormat="1" ht="24.2" customHeight="1" x14ac:dyDescent="0.2">
      <c r="B527" s="121"/>
      <c r="C527" s="151" t="s">
        <v>344</v>
      </c>
      <c r="D527" s="151" t="s">
        <v>164</v>
      </c>
      <c r="E527" s="152" t="s">
        <v>782</v>
      </c>
      <c r="F527" s="153" t="s">
        <v>783</v>
      </c>
      <c r="G527" s="154" t="s">
        <v>167</v>
      </c>
      <c r="H527" s="155">
        <v>28.14</v>
      </c>
      <c r="I527" s="156"/>
      <c r="J527" s="157">
        <f>ROUND(I527*H527,2)</f>
        <v>0</v>
      </c>
      <c r="K527" s="158"/>
      <c r="L527" s="32"/>
      <c r="M527" s="159" t="s">
        <v>1</v>
      </c>
      <c r="N527" s="120" t="s">
        <v>38</v>
      </c>
      <c r="P527" s="160">
        <f>O527*H527</f>
        <v>0</v>
      </c>
      <c r="Q527" s="160">
        <v>0</v>
      </c>
      <c r="R527" s="160">
        <f>Q527*H527</f>
        <v>0</v>
      </c>
      <c r="S527" s="160">
        <v>4.1000000000000009E-2</v>
      </c>
      <c r="T527" s="161">
        <f>S527*H527</f>
        <v>1.1537400000000002</v>
      </c>
      <c r="W527" s="245"/>
      <c r="AR527" s="162" t="s">
        <v>87</v>
      </c>
      <c r="AT527" s="162" t="s">
        <v>164</v>
      </c>
      <c r="AU527" s="162" t="s">
        <v>81</v>
      </c>
      <c r="AY527" s="17" t="s">
        <v>162</v>
      </c>
      <c r="BE527" s="163">
        <f>IF(N527="základná",J527,0)</f>
        <v>0</v>
      </c>
      <c r="BF527" s="163">
        <f>IF(N527="znížená",J527,0)</f>
        <v>0</v>
      </c>
      <c r="BG527" s="163">
        <f>IF(N527="zákl. prenesená",J527,0)</f>
        <v>0</v>
      </c>
      <c r="BH527" s="163">
        <f>IF(N527="zníž. prenesená",J527,0)</f>
        <v>0</v>
      </c>
      <c r="BI527" s="163">
        <f>IF(N527="nulová",J527,0)</f>
        <v>0</v>
      </c>
      <c r="BJ527" s="17" t="s">
        <v>81</v>
      </c>
      <c r="BK527" s="163">
        <f>ROUND(I527*H527,2)</f>
        <v>0</v>
      </c>
      <c r="BL527" s="17" t="s">
        <v>87</v>
      </c>
      <c r="BM527" s="162" t="s">
        <v>2195</v>
      </c>
    </row>
    <row r="528" spans="2:65" s="12" customFormat="1" x14ac:dyDescent="0.2">
      <c r="B528" s="164"/>
      <c r="D528" s="165" t="s">
        <v>169</v>
      </c>
      <c r="E528" s="166" t="s">
        <v>1</v>
      </c>
      <c r="F528" s="167" t="s">
        <v>2008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3" customFormat="1" x14ac:dyDescent="0.2">
      <c r="B529" s="171"/>
      <c r="D529" s="165" t="s">
        <v>169</v>
      </c>
      <c r="E529" s="172" t="s">
        <v>1</v>
      </c>
      <c r="F529" s="173" t="s">
        <v>2009</v>
      </c>
      <c r="H529" s="174">
        <v>17.28</v>
      </c>
      <c r="I529" s="175"/>
      <c r="L529" s="171"/>
      <c r="M529" s="176"/>
      <c r="T529" s="177"/>
      <c r="W529" s="240"/>
      <c r="AT529" s="172" t="s">
        <v>169</v>
      </c>
      <c r="AU529" s="172" t="s">
        <v>81</v>
      </c>
      <c r="AV529" s="13" t="s">
        <v>81</v>
      </c>
      <c r="AW529" s="13" t="s">
        <v>29</v>
      </c>
      <c r="AX529" s="13" t="s">
        <v>72</v>
      </c>
      <c r="AY529" s="172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2011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3" customFormat="1" x14ac:dyDescent="0.2">
      <c r="B531" s="171"/>
      <c r="D531" s="165" t="s">
        <v>169</v>
      </c>
      <c r="E531" s="172" t="s">
        <v>1</v>
      </c>
      <c r="F531" s="173" t="s">
        <v>2012</v>
      </c>
      <c r="H531" s="174">
        <v>2.16</v>
      </c>
      <c r="I531" s="175"/>
      <c r="L531" s="171"/>
      <c r="M531" s="176"/>
      <c r="T531" s="177"/>
      <c r="W531" s="240"/>
      <c r="AT531" s="172" t="s">
        <v>169</v>
      </c>
      <c r="AU531" s="172" t="s">
        <v>81</v>
      </c>
      <c r="AV531" s="13" t="s">
        <v>81</v>
      </c>
      <c r="AW531" s="13" t="s">
        <v>29</v>
      </c>
      <c r="AX531" s="13" t="s">
        <v>72</v>
      </c>
      <c r="AY531" s="172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2013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3" customFormat="1" x14ac:dyDescent="0.2">
      <c r="B533" s="171"/>
      <c r="D533" s="165" t="s">
        <v>169</v>
      </c>
      <c r="E533" s="172" t="s">
        <v>1</v>
      </c>
      <c r="F533" s="173" t="s">
        <v>2014</v>
      </c>
      <c r="H533" s="174">
        <v>2.7</v>
      </c>
      <c r="I533" s="175"/>
      <c r="L533" s="171"/>
      <c r="M533" s="176"/>
      <c r="T533" s="177"/>
      <c r="W533" s="240"/>
      <c r="AT533" s="172" t="s">
        <v>169</v>
      </c>
      <c r="AU533" s="172" t="s">
        <v>81</v>
      </c>
      <c r="AV533" s="13" t="s">
        <v>81</v>
      </c>
      <c r="AW533" s="13" t="s">
        <v>29</v>
      </c>
      <c r="AX533" s="13" t="s">
        <v>72</v>
      </c>
      <c r="AY533" s="172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2015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3" customFormat="1" x14ac:dyDescent="0.2">
      <c r="B535" s="171"/>
      <c r="D535" s="165" t="s">
        <v>169</v>
      </c>
      <c r="E535" s="172" t="s">
        <v>1</v>
      </c>
      <c r="F535" s="173" t="s">
        <v>2016</v>
      </c>
      <c r="H535" s="174">
        <v>1.6799999999999997</v>
      </c>
      <c r="I535" s="175"/>
      <c r="L535" s="171"/>
      <c r="M535" s="176"/>
      <c r="T535" s="177"/>
      <c r="W535" s="240"/>
      <c r="AT535" s="172" t="s">
        <v>169</v>
      </c>
      <c r="AU535" s="172" t="s">
        <v>81</v>
      </c>
      <c r="AV535" s="13" t="s">
        <v>81</v>
      </c>
      <c r="AW535" s="13" t="s">
        <v>29</v>
      </c>
      <c r="AX535" s="13" t="s">
        <v>72</v>
      </c>
      <c r="AY535" s="172" t="s">
        <v>162</v>
      </c>
    </row>
    <row r="536" spans="2:65" s="12" customFormat="1" x14ac:dyDescent="0.2">
      <c r="B536" s="164"/>
      <c r="D536" s="165" t="s">
        <v>169</v>
      </c>
      <c r="E536" s="166" t="s">
        <v>1</v>
      </c>
      <c r="F536" s="167" t="s">
        <v>2017</v>
      </c>
      <c r="H536" s="166" t="s">
        <v>1</v>
      </c>
      <c r="I536" s="168"/>
      <c r="L536" s="164"/>
      <c r="M536" s="169"/>
      <c r="T536" s="170"/>
      <c r="W536" s="239"/>
      <c r="AT536" s="166" t="s">
        <v>169</v>
      </c>
      <c r="AU536" s="166" t="s">
        <v>81</v>
      </c>
      <c r="AV536" s="12" t="s">
        <v>77</v>
      </c>
      <c r="AW536" s="12" t="s">
        <v>29</v>
      </c>
      <c r="AX536" s="12" t="s">
        <v>72</v>
      </c>
      <c r="AY536" s="166" t="s">
        <v>162</v>
      </c>
    </row>
    <row r="537" spans="2:65" s="13" customFormat="1" x14ac:dyDescent="0.2">
      <c r="B537" s="171"/>
      <c r="D537" s="165" t="s">
        <v>169</v>
      </c>
      <c r="E537" s="172" t="s">
        <v>1</v>
      </c>
      <c r="F537" s="173" t="s">
        <v>2018</v>
      </c>
      <c r="H537" s="174">
        <v>3.96</v>
      </c>
      <c r="I537" s="175"/>
      <c r="L537" s="171"/>
      <c r="M537" s="176"/>
      <c r="T537" s="177"/>
      <c r="W537" s="240"/>
      <c r="AT537" s="172" t="s">
        <v>169</v>
      </c>
      <c r="AU537" s="172" t="s">
        <v>81</v>
      </c>
      <c r="AV537" s="13" t="s">
        <v>81</v>
      </c>
      <c r="AW537" s="13" t="s">
        <v>29</v>
      </c>
      <c r="AX537" s="13" t="s">
        <v>72</v>
      </c>
      <c r="AY537" s="172" t="s">
        <v>162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2019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2020</v>
      </c>
      <c r="H539" s="174">
        <v>0.36</v>
      </c>
      <c r="I539" s="175"/>
      <c r="L539" s="171"/>
      <c r="M539" s="176"/>
      <c r="T539" s="177"/>
      <c r="W539" s="240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72</v>
      </c>
      <c r="AY539" s="172" t="s">
        <v>162</v>
      </c>
    </row>
    <row r="540" spans="2:65" s="14" customFormat="1" x14ac:dyDescent="0.2">
      <c r="B540" s="178"/>
      <c r="D540" s="165" t="s">
        <v>169</v>
      </c>
      <c r="E540" s="179" t="s">
        <v>1</v>
      </c>
      <c r="F540" s="180" t="s">
        <v>174</v>
      </c>
      <c r="H540" s="181">
        <v>28.14</v>
      </c>
      <c r="I540" s="182"/>
      <c r="L540" s="178"/>
      <c r="M540" s="183"/>
      <c r="T540" s="184"/>
      <c r="W540" s="242"/>
      <c r="AT540" s="179" t="s">
        <v>169</v>
      </c>
      <c r="AU540" s="179" t="s">
        <v>81</v>
      </c>
      <c r="AV540" s="14" t="s">
        <v>87</v>
      </c>
      <c r="AW540" s="14" t="s">
        <v>29</v>
      </c>
      <c r="AX540" s="14" t="s">
        <v>77</v>
      </c>
      <c r="AY540" s="179" t="s">
        <v>162</v>
      </c>
    </row>
    <row r="541" spans="2:65" s="1" customFormat="1" ht="24.2" customHeight="1" x14ac:dyDescent="0.2">
      <c r="B541" s="121"/>
      <c r="C541" s="151" t="s">
        <v>350</v>
      </c>
      <c r="D541" s="151" t="s">
        <v>164</v>
      </c>
      <c r="E541" s="152" t="s">
        <v>351</v>
      </c>
      <c r="F541" s="153" t="s">
        <v>352</v>
      </c>
      <c r="G541" s="154" t="s">
        <v>167</v>
      </c>
      <c r="H541" s="155">
        <v>3.12</v>
      </c>
      <c r="I541" s="156"/>
      <c r="J541" s="157">
        <f>ROUND(I541*H541,2)</f>
        <v>0</v>
      </c>
      <c r="K541" s="158"/>
      <c r="L541" s="32"/>
      <c r="M541" s="159" t="s">
        <v>1</v>
      </c>
      <c r="N541" s="120" t="s">
        <v>38</v>
      </c>
      <c r="P541" s="160">
        <f>O541*H541</f>
        <v>0</v>
      </c>
      <c r="Q541" s="160">
        <v>0</v>
      </c>
      <c r="R541" s="160">
        <f>Q541*H541</f>
        <v>0</v>
      </c>
      <c r="S541" s="160">
        <v>3.1E-2</v>
      </c>
      <c r="T541" s="161">
        <f>S541*H541</f>
        <v>9.672E-2</v>
      </c>
      <c r="W541" s="245"/>
      <c r="AR541" s="162" t="s">
        <v>87</v>
      </c>
      <c r="AT541" s="162" t="s">
        <v>164</v>
      </c>
      <c r="AU541" s="162" t="s">
        <v>81</v>
      </c>
      <c r="AY541" s="17" t="s">
        <v>162</v>
      </c>
      <c r="BE541" s="163">
        <f>IF(N541="základná",J541,0)</f>
        <v>0</v>
      </c>
      <c r="BF541" s="163">
        <f>IF(N541="znížená",J541,0)</f>
        <v>0</v>
      </c>
      <c r="BG541" s="163">
        <f>IF(N541="zákl. prenesená",J541,0)</f>
        <v>0</v>
      </c>
      <c r="BH541" s="163">
        <f>IF(N541="zníž. prenesená",J541,0)</f>
        <v>0</v>
      </c>
      <c r="BI541" s="163">
        <f>IF(N541="nulová",J541,0)</f>
        <v>0</v>
      </c>
      <c r="BJ541" s="17" t="s">
        <v>81</v>
      </c>
      <c r="BK541" s="163">
        <f>ROUND(I541*H541,2)</f>
        <v>0</v>
      </c>
      <c r="BL541" s="17" t="s">
        <v>87</v>
      </c>
      <c r="BM541" s="162" t="s">
        <v>2196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2010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3" customFormat="1" x14ac:dyDescent="0.2">
      <c r="B543" s="171"/>
      <c r="D543" s="165" t="s">
        <v>169</v>
      </c>
      <c r="E543" s="172" t="s">
        <v>1</v>
      </c>
      <c r="F543" s="173" t="s">
        <v>1550</v>
      </c>
      <c r="H543" s="174">
        <v>3.12</v>
      </c>
      <c r="I543" s="175"/>
      <c r="L543" s="171"/>
      <c r="M543" s="176"/>
      <c r="T543" s="177"/>
      <c r="W543" s="240"/>
      <c r="AT543" s="172" t="s">
        <v>169</v>
      </c>
      <c r="AU543" s="172" t="s">
        <v>81</v>
      </c>
      <c r="AV543" s="13" t="s">
        <v>81</v>
      </c>
      <c r="AW543" s="13" t="s">
        <v>29</v>
      </c>
      <c r="AX543" s="13" t="s">
        <v>72</v>
      </c>
      <c r="AY543" s="172" t="s">
        <v>162</v>
      </c>
    </row>
    <row r="544" spans="2:65" s="14" customFormat="1" x14ac:dyDescent="0.2">
      <c r="B544" s="178"/>
      <c r="D544" s="165" t="s">
        <v>169</v>
      </c>
      <c r="E544" s="179" t="s">
        <v>1</v>
      </c>
      <c r="F544" s="180" t="s">
        <v>174</v>
      </c>
      <c r="H544" s="181">
        <v>3.12</v>
      </c>
      <c r="I544" s="182"/>
      <c r="L544" s="178"/>
      <c r="M544" s="183"/>
      <c r="T544" s="184"/>
      <c r="W544" s="248"/>
      <c r="AT544" s="179" t="s">
        <v>169</v>
      </c>
      <c r="AU544" s="179" t="s">
        <v>81</v>
      </c>
      <c r="AV544" s="14" t="s">
        <v>87</v>
      </c>
      <c r="AW544" s="14" t="s">
        <v>29</v>
      </c>
      <c r="AX544" s="14" t="s">
        <v>77</v>
      </c>
      <c r="AY544" s="179" t="s">
        <v>162</v>
      </c>
    </row>
    <row r="545" spans="2:65" s="1" customFormat="1" ht="24.2" customHeight="1" x14ac:dyDescent="0.2">
      <c r="B545" s="121"/>
      <c r="C545" s="151" t="s">
        <v>355</v>
      </c>
      <c r="D545" s="151" t="s">
        <v>164</v>
      </c>
      <c r="E545" s="152" t="s">
        <v>2197</v>
      </c>
      <c r="F545" s="153" t="s">
        <v>2198</v>
      </c>
      <c r="G545" s="154" t="s">
        <v>340</v>
      </c>
      <c r="H545" s="155">
        <v>11</v>
      </c>
      <c r="I545" s="156"/>
      <c r="J545" s="157">
        <f>ROUND(I545*H545,2)</f>
        <v>0</v>
      </c>
      <c r="K545" s="158"/>
      <c r="L545" s="32"/>
      <c r="M545" s="159" t="s">
        <v>1</v>
      </c>
      <c r="N545" s="120" t="s">
        <v>38</v>
      </c>
      <c r="P545" s="160">
        <f>O545*H545</f>
        <v>0</v>
      </c>
      <c r="Q545" s="160">
        <v>0</v>
      </c>
      <c r="R545" s="160">
        <f>Q545*H545</f>
        <v>0</v>
      </c>
      <c r="S545" s="160">
        <v>0.03</v>
      </c>
      <c r="T545" s="161">
        <f>S545*H545</f>
        <v>0.32999999999999996</v>
      </c>
      <c r="W545" s="245"/>
      <c r="AR545" s="162" t="s">
        <v>87</v>
      </c>
      <c r="AT545" s="162" t="s">
        <v>164</v>
      </c>
      <c r="AU545" s="162" t="s">
        <v>81</v>
      </c>
      <c r="AY545" s="17" t="s">
        <v>162</v>
      </c>
      <c r="BE545" s="163">
        <f>IF(N545="základná",J545,0)</f>
        <v>0</v>
      </c>
      <c r="BF545" s="163">
        <f>IF(N545="znížená",J545,0)</f>
        <v>0</v>
      </c>
      <c r="BG545" s="163">
        <f>IF(N545="zákl. prenesená",J545,0)</f>
        <v>0</v>
      </c>
      <c r="BH545" s="163">
        <f>IF(N545="zníž. prenesená",J545,0)</f>
        <v>0</v>
      </c>
      <c r="BI545" s="163">
        <f>IF(N545="nulová",J545,0)</f>
        <v>0</v>
      </c>
      <c r="BJ545" s="17" t="s">
        <v>81</v>
      </c>
      <c r="BK545" s="163">
        <f>ROUND(I545*H545,2)</f>
        <v>0</v>
      </c>
      <c r="BL545" s="17" t="s">
        <v>87</v>
      </c>
      <c r="BM545" s="162" t="s">
        <v>2199</v>
      </c>
    </row>
    <row r="546" spans="2:65" s="12" customFormat="1" x14ac:dyDescent="0.2">
      <c r="B546" s="164"/>
      <c r="D546" s="165" t="s">
        <v>169</v>
      </c>
      <c r="E546" s="166" t="s">
        <v>1</v>
      </c>
      <c r="F546" s="167" t="s">
        <v>2200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3" customFormat="1" x14ac:dyDescent="0.2">
      <c r="B547" s="171"/>
      <c r="D547" s="165" t="s">
        <v>169</v>
      </c>
      <c r="E547" s="172" t="s">
        <v>1</v>
      </c>
      <c r="F547" s="173" t="s">
        <v>77</v>
      </c>
      <c r="H547" s="174">
        <v>1</v>
      </c>
      <c r="I547" s="175"/>
      <c r="L547" s="171"/>
      <c r="M547" s="176"/>
      <c r="T547" s="177"/>
      <c r="W547" s="240"/>
      <c r="AT547" s="172" t="s">
        <v>169</v>
      </c>
      <c r="AU547" s="172" t="s">
        <v>81</v>
      </c>
      <c r="AV547" s="13" t="s">
        <v>81</v>
      </c>
      <c r="AW547" s="13" t="s">
        <v>29</v>
      </c>
      <c r="AX547" s="13" t="s">
        <v>72</v>
      </c>
      <c r="AY547" s="172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2201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3" customFormat="1" x14ac:dyDescent="0.2">
      <c r="B549" s="171"/>
      <c r="D549" s="165" t="s">
        <v>169</v>
      </c>
      <c r="E549" s="172" t="s">
        <v>1</v>
      </c>
      <c r="F549" s="173" t="s">
        <v>1212</v>
      </c>
      <c r="H549" s="174">
        <v>8</v>
      </c>
      <c r="I549" s="175"/>
      <c r="L549" s="171"/>
      <c r="M549" s="176"/>
      <c r="T549" s="177"/>
      <c r="W549" s="240"/>
      <c r="AT549" s="172" t="s">
        <v>169</v>
      </c>
      <c r="AU549" s="172" t="s">
        <v>81</v>
      </c>
      <c r="AV549" s="13" t="s">
        <v>81</v>
      </c>
      <c r="AW549" s="13" t="s">
        <v>29</v>
      </c>
      <c r="AX549" s="13" t="s">
        <v>72</v>
      </c>
      <c r="AY549" s="172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2202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3" customFormat="1" x14ac:dyDescent="0.2">
      <c r="B551" s="171"/>
      <c r="D551" s="165" t="s">
        <v>169</v>
      </c>
      <c r="E551" s="172" t="s">
        <v>1</v>
      </c>
      <c r="F551" s="173" t="s">
        <v>81</v>
      </c>
      <c r="H551" s="174">
        <v>2</v>
      </c>
      <c r="I551" s="175"/>
      <c r="L551" s="171"/>
      <c r="M551" s="176"/>
      <c r="T551" s="177"/>
      <c r="W551" s="240"/>
      <c r="AT551" s="172" t="s">
        <v>169</v>
      </c>
      <c r="AU551" s="172" t="s">
        <v>81</v>
      </c>
      <c r="AV551" s="13" t="s">
        <v>81</v>
      </c>
      <c r="AW551" s="13" t="s">
        <v>29</v>
      </c>
      <c r="AX551" s="13" t="s">
        <v>72</v>
      </c>
      <c r="AY551" s="172" t="s">
        <v>162</v>
      </c>
    </row>
    <row r="552" spans="2:65" s="14" customFormat="1" x14ac:dyDescent="0.2">
      <c r="B552" s="178"/>
      <c r="D552" s="165" t="s">
        <v>169</v>
      </c>
      <c r="E552" s="179" t="s">
        <v>1</v>
      </c>
      <c r="F552" s="180" t="s">
        <v>174</v>
      </c>
      <c r="H552" s="181">
        <v>11</v>
      </c>
      <c r="I552" s="182"/>
      <c r="L552" s="178"/>
      <c r="M552" s="183"/>
      <c r="T552" s="184"/>
      <c r="W552" s="242"/>
      <c r="AT552" s="179" t="s">
        <v>169</v>
      </c>
      <c r="AU552" s="179" t="s">
        <v>81</v>
      </c>
      <c r="AV552" s="14" t="s">
        <v>87</v>
      </c>
      <c r="AW552" s="14" t="s">
        <v>29</v>
      </c>
      <c r="AX552" s="14" t="s">
        <v>77</v>
      </c>
      <c r="AY552" s="179" t="s">
        <v>162</v>
      </c>
    </row>
    <row r="553" spans="2:65" s="1" customFormat="1" ht="24.2" customHeight="1" x14ac:dyDescent="0.2">
      <c r="B553" s="121"/>
      <c r="C553" s="151" t="s">
        <v>360</v>
      </c>
      <c r="D553" s="151" t="s">
        <v>164</v>
      </c>
      <c r="E553" s="152" t="s">
        <v>2203</v>
      </c>
      <c r="F553" s="153" t="s">
        <v>2204</v>
      </c>
      <c r="G553" s="154" t="s">
        <v>167</v>
      </c>
      <c r="H553" s="155">
        <v>1.8180000000000001</v>
      </c>
      <c r="I553" s="156"/>
      <c r="J553" s="157">
        <f>ROUND(I553*H553,2)</f>
        <v>0</v>
      </c>
      <c r="K553" s="158"/>
      <c r="L553" s="32"/>
      <c r="M553" s="159" t="s">
        <v>1</v>
      </c>
      <c r="N553" s="120" t="s">
        <v>38</v>
      </c>
      <c r="P553" s="160">
        <f>O553*H553</f>
        <v>0</v>
      </c>
      <c r="Q553" s="160">
        <v>0</v>
      </c>
      <c r="R553" s="160">
        <f>Q553*H553</f>
        <v>0</v>
      </c>
      <c r="S553" s="160">
        <v>7.5999999999999984E-2</v>
      </c>
      <c r="T553" s="161">
        <f>S553*H553</f>
        <v>0.13816799999999999</v>
      </c>
      <c r="W553" s="245"/>
      <c r="AR553" s="162" t="s">
        <v>87</v>
      </c>
      <c r="AT553" s="162" t="s">
        <v>164</v>
      </c>
      <c r="AU553" s="162" t="s">
        <v>81</v>
      </c>
      <c r="AY553" s="17" t="s">
        <v>162</v>
      </c>
      <c r="BE553" s="163">
        <f>IF(N553="základná",J553,0)</f>
        <v>0</v>
      </c>
      <c r="BF553" s="163">
        <f>IF(N553="znížená",J553,0)</f>
        <v>0</v>
      </c>
      <c r="BG553" s="163">
        <f>IF(N553="zákl. prenesená",J553,0)</f>
        <v>0</v>
      </c>
      <c r="BH553" s="163">
        <f>IF(N553="zníž. prenesená",J553,0)</f>
        <v>0</v>
      </c>
      <c r="BI553" s="163">
        <f>IF(N553="nulová",J553,0)</f>
        <v>0</v>
      </c>
      <c r="BJ553" s="17" t="s">
        <v>81</v>
      </c>
      <c r="BK553" s="163">
        <f>ROUND(I553*H553,2)</f>
        <v>0</v>
      </c>
      <c r="BL553" s="17" t="s">
        <v>87</v>
      </c>
      <c r="BM553" s="162" t="s">
        <v>2205</v>
      </c>
    </row>
    <row r="554" spans="2:65" s="12" customFormat="1" x14ac:dyDescent="0.2">
      <c r="B554" s="164"/>
      <c r="D554" s="165" t="s">
        <v>169</v>
      </c>
      <c r="E554" s="166" t="s">
        <v>1</v>
      </c>
      <c r="F554" s="167" t="s">
        <v>2025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3" customFormat="1" x14ac:dyDescent="0.2">
      <c r="B555" s="171"/>
      <c r="D555" s="165" t="s">
        <v>169</v>
      </c>
      <c r="E555" s="172" t="s">
        <v>1</v>
      </c>
      <c r="F555" s="173" t="s">
        <v>2024</v>
      </c>
      <c r="H555" s="174">
        <v>1.8180000000000001</v>
      </c>
      <c r="I555" s="175"/>
      <c r="L555" s="171"/>
      <c r="M555" s="176"/>
      <c r="T555" s="177"/>
      <c r="W555" s="240"/>
      <c r="AT555" s="172" t="s">
        <v>169</v>
      </c>
      <c r="AU555" s="172" t="s">
        <v>81</v>
      </c>
      <c r="AV555" s="13" t="s">
        <v>81</v>
      </c>
      <c r="AW555" s="13" t="s">
        <v>29</v>
      </c>
      <c r="AX555" s="13" t="s">
        <v>72</v>
      </c>
      <c r="AY555" s="172" t="s">
        <v>162</v>
      </c>
    </row>
    <row r="556" spans="2:65" s="14" customFormat="1" x14ac:dyDescent="0.2">
      <c r="B556" s="178"/>
      <c r="D556" s="165" t="s">
        <v>169</v>
      </c>
      <c r="E556" s="179" t="s">
        <v>1</v>
      </c>
      <c r="F556" s="180" t="s">
        <v>174</v>
      </c>
      <c r="H556" s="181">
        <v>1.8180000000000001</v>
      </c>
      <c r="I556" s="182"/>
      <c r="L556" s="178"/>
      <c r="M556" s="183"/>
      <c r="T556" s="184"/>
      <c r="W556" s="242"/>
      <c r="AT556" s="179" t="s">
        <v>169</v>
      </c>
      <c r="AU556" s="179" t="s">
        <v>81</v>
      </c>
      <c r="AV556" s="14" t="s">
        <v>87</v>
      </c>
      <c r="AW556" s="14" t="s">
        <v>29</v>
      </c>
      <c r="AX556" s="14" t="s">
        <v>77</v>
      </c>
      <c r="AY556" s="179" t="s">
        <v>162</v>
      </c>
    </row>
    <row r="557" spans="2:65" s="1" customFormat="1" ht="24.2" customHeight="1" x14ac:dyDescent="0.2">
      <c r="B557" s="121"/>
      <c r="C557" s="151" t="s">
        <v>364</v>
      </c>
      <c r="D557" s="151" t="s">
        <v>164</v>
      </c>
      <c r="E557" s="152" t="s">
        <v>2206</v>
      </c>
      <c r="F557" s="153" t="s">
        <v>2207</v>
      </c>
      <c r="G557" s="154" t="s">
        <v>167</v>
      </c>
      <c r="H557" s="155">
        <v>22.751999999999999</v>
      </c>
      <c r="I557" s="156"/>
      <c r="J557" s="157">
        <f>ROUND(I557*H557,2)</f>
        <v>0</v>
      </c>
      <c r="K557" s="158"/>
      <c r="L557" s="32"/>
      <c r="M557" s="159" t="s">
        <v>1</v>
      </c>
      <c r="N557" s="120" t="s">
        <v>38</v>
      </c>
      <c r="P557" s="160">
        <f>O557*H557</f>
        <v>0</v>
      </c>
      <c r="Q557" s="160">
        <v>0</v>
      </c>
      <c r="R557" s="160">
        <f>Q557*H557</f>
        <v>0</v>
      </c>
      <c r="S557" s="160">
        <v>6.3E-2</v>
      </c>
      <c r="T557" s="161">
        <f>S557*H557</f>
        <v>1.433376</v>
      </c>
      <c r="W557" s="245"/>
      <c r="AR557" s="162" t="s">
        <v>87</v>
      </c>
      <c r="AT557" s="162" t="s">
        <v>164</v>
      </c>
      <c r="AU557" s="162" t="s">
        <v>81</v>
      </c>
      <c r="AY557" s="17" t="s">
        <v>162</v>
      </c>
      <c r="BE557" s="163">
        <f>IF(N557="základná",J557,0)</f>
        <v>0</v>
      </c>
      <c r="BF557" s="163">
        <f>IF(N557="znížená",J557,0)</f>
        <v>0</v>
      </c>
      <c r="BG557" s="163">
        <f>IF(N557="zákl. prenesená",J557,0)</f>
        <v>0</v>
      </c>
      <c r="BH557" s="163">
        <f>IF(N557="zníž. prenesená",J557,0)</f>
        <v>0</v>
      </c>
      <c r="BI557" s="163">
        <f>IF(N557="nulová",J557,0)</f>
        <v>0</v>
      </c>
      <c r="BJ557" s="17" t="s">
        <v>81</v>
      </c>
      <c r="BK557" s="163">
        <f>ROUND(I557*H557,2)</f>
        <v>0</v>
      </c>
      <c r="BL557" s="17" t="s">
        <v>87</v>
      </c>
      <c r="BM557" s="162" t="s">
        <v>2208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2021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2022</v>
      </c>
      <c r="H559" s="174">
        <v>3.6360000000000001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72</v>
      </c>
      <c r="AY559" s="172" t="s">
        <v>162</v>
      </c>
    </row>
    <row r="560" spans="2:65" s="12" customFormat="1" x14ac:dyDescent="0.2">
      <c r="B560" s="164"/>
      <c r="D560" s="165" t="s">
        <v>169</v>
      </c>
      <c r="E560" s="166" t="s">
        <v>1</v>
      </c>
      <c r="F560" s="167" t="s">
        <v>2026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3" customFormat="1" x14ac:dyDescent="0.2">
      <c r="B561" s="171"/>
      <c r="D561" s="165" t="s">
        <v>169</v>
      </c>
      <c r="E561" s="172" t="s">
        <v>1</v>
      </c>
      <c r="F561" s="173" t="s">
        <v>2027</v>
      </c>
      <c r="H561" s="174">
        <v>15.48</v>
      </c>
      <c r="I561" s="175"/>
      <c r="L561" s="171"/>
      <c r="M561" s="176"/>
      <c r="T561" s="177"/>
      <c r="W561" s="240"/>
      <c r="AT561" s="172" t="s">
        <v>169</v>
      </c>
      <c r="AU561" s="172" t="s">
        <v>81</v>
      </c>
      <c r="AV561" s="13" t="s">
        <v>81</v>
      </c>
      <c r="AW561" s="13" t="s">
        <v>29</v>
      </c>
      <c r="AX561" s="13" t="s">
        <v>72</v>
      </c>
      <c r="AY561" s="172" t="s">
        <v>162</v>
      </c>
    </row>
    <row r="562" spans="2:65" s="12" customFormat="1" x14ac:dyDescent="0.2">
      <c r="B562" s="164"/>
      <c r="D562" s="165" t="s">
        <v>169</v>
      </c>
      <c r="E562" s="166" t="s">
        <v>1</v>
      </c>
      <c r="F562" s="167" t="s">
        <v>2030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3" customFormat="1" x14ac:dyDescent="0.2">
      <c r="B563" s="171"/>
      <c r="D563" s="165" t="s">
        <v>169</v>
      </c>
      <c r="E563" s="172" t="s">
        <v>1</v>
      </c>
      <c r="F563" s="173" t="s">
        <v>2022</v>
      </c>
      <c r="H563" s="174">
        <v>3.6360000000000001</v>
      </c>
      <c r="I563" s="175"/>
      <c r="L563" s="171"/>
      <c r="M563" s="176"/>
      <c r="T563" s="177"/>
      <c r="W563" s="240"/>
      <c r="AT563" s="172" t="s">
        <v>169</v>
      </c>
      <c r="AU563" s="172" t="s">
        <v>81</v>
      </c>
      <c r="AV563" s="13" t="s">
        <v>81</v>
      </c>
      <c r="AW563" s="13" t="s">
        <v>29</v>
      </c>
      <c r="AX563" s="13" t="s">
        <v>72</v>
      </c>
      <c r="AY563" s="172" t="s">
        <v>162</v>
      </c>
    </row>
    <row r="564" spans="2:65" s="14" customFormat="1" x14ac:dyDescent="0.2">
      <c r="B564" s="178"/>
      <c r="D564" s="165" t="s">
        <v>169</v>
      </c>
      <c r="E564" s="179" t="s">
        <v>1</v>
      </c>
      <c r="F564" s="180" t="s">
        <v>174</v>
      </c>
      <c r="H564" s="181">
        <v>22.751999999999999</v>
      </c>
      <c r="I564" s="182"/>
      <c r="L564" s="178"/>
      <c r="M564" s="183"/>
      <c r="T564" s="184"/>
      <c r="W564" s="248"/>
      <c r="AT564" s="179" t="s">
        <v>169</v>
      </c>
      <c r="AU564" s="179" t="s">
        <v>81</v>
      </c>
      <c r="AV564" s="14" t="s">
        <v>87</v>
      </c>
      <c r="AW564" s="14" t="s">
        <v>29</v>
      </c>
      <c r="AX564" s="14" t="s">
        <v>77</v>
      </c>
      <c r="AY564" s="179" t="s">
        <v>162</v>
      </c>
    </row>
    <row r="565" spans="2:65" s="1" customFormat="1" ht="24.2" customHeight="1" x14ac:dyDescent="0.2">
      <c r="B565" s="121"/>
      <c r="C565" s="151" t="s">
        <v>368</v>
      </c>
      <c r="D565" s="151" t="s">
        <v>164</v>
      </c>
      <c r="E565" s="152" t="s">
        <v>2209</v>
      </c>
      <c r="F565" s="153" t="s">
        <v>2210</v>
      </c>
      <c r="G565" s="154" t="s">
        <v>340</v>
      </c>
      <c r="H565" s="155">
        <v>3</v>
      </c>
      <c r="I565" s="156"/>
      <c r="J565" s="157">
        <f>ROUND(I565*H565,2)</f>
        <v>0</v>
      </c>
      <c r="K565" s="158"/>
      <c r="L565" s="32"/>
      <c r="M565" s="159" t="s">
        <v>1</v>
      </c>
      <c r="N565" s="120" t="s">
        <v>38</v>
      </c>
      <c r="P565" s="160">
        <f>O565*H565</f>
        <v>0</v>
      </c>
      <c r="Q565" s="160">
        <v>0</v>
      </c>
      <c r="R565" s="160">
        <f>Q565*H565</f>
        <v>0</v>
      </c>
      <c r="S565" s="160">
        <v>2.6000000000000002E-2</v>
      </c>
      <c r="T565" s="161">
        <f>S565*H565</f>
        <v>7.8000000000000014E-2</v>
      </c>
      <c r="W565" s="245"/>
      <c r="AR565" s="162" t="s">
        <v>87</v>
      </c>
      <c r="AT565" s="162" t="s">
        <v>164</v>
      </c>
      <c r="AU565" s="162" t="s">
        <v>81</v>
      </c>
      <c r="AY565" s="17" t="s">
        <v>162</v>
      </c>
      <c r="BE565" s="163">
        <f>IF(N565="základná",J565,0)</f>
        <v>0</v>
      </c>
      <c r="BF565" s="163">
        <f>IF(N565="znížená",J565,0)</f>
        <v>0</v>
      </c>
      <c r="BG565" s="163">
        <f>IF(N565="zákl. prenesená",J565,0)</f>
        <v>0</v>
      </c>
      <c r="BH565" s="163">
        <f>IF(N565="zníž. prenesená",J565,0)</f>
        <v>0</v>
      </c>
      <c r="BI565" s="163">
        <f>IF(N565="nulová",J565,0)</f>
        <v>0</v>
      </c>
      <c r="BJ565" s="17" t="s">
        <v>81</v>
      </c>
      <c r="BK565" s="163">
        <f>ROUND(I565*H565,2)</f>
        <v>0</v>
      </c>
      <c r="BL565" s="17" t="s">
        <v>87</v>
      </c>
      <c r="BM565" s="162" t="s">
        <v>2211</v>
      </c>
    </row>
    <row r="566" spans="2:65" s="12" customFormat="1" x14ac:dyDescent="0.2">
      <c r="B566" s="164"/>
      <c r="D566" s="165" t="s">
        <v>169</v>
      </c>
      <c r="E566" s="166" t="s">
        <v>1</v>
      </c>
      <c r="F566" s="167" t="s">
        <v>2212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3" customFormat="1" x14ac:dyDescent="0.2">
      <c r="B567" s="171"/>
      <c r="D567" s="165" t="s">
        <v>169</v>
      </c>
      <c r="E567" s="172" t="s">
        <v>1</v>
      </c>
      <c r="F567" s="173" t="s">
        <v>77</v>
      </c>
      <c r="H567" s="174">
        <v>1</v>
      </c>
      <c r="I567" s="175"/>
      <c r="L567" s="171"/>
      <c r="M567" s="176"/>
      <c r="T567" s="177"/>
      <c r="W567" s="240"/>
      <c r="AT567" s="172" t="s">
        <v>169</v>
      </c>
      <c r="AU567" s="172" t="s">
        <v>81</v>
      </c>
      <c r="AV567" s="13" t="s">
        <v>81</v>
      </c>
      <c r="AW567" s="13" t="s">
        <v>29</v>
      </c>
      <c r="AX567" s="13" t="s">
        <v>72</v>
      </c>
      <c r="AY567" s="172" t="s">
        <v>162</v>
      </c>
    </row>
    <row r="568" spans="2:65" s="12" customFormat="1" x14ac:dyDescent="0.2">
      <c r="B568" s="164"/>
      <c r="D568" s="165" t="s">
        <v>169</v>
      </c>
      <c r="E568" s="166" t="s">
        <v>1</v>
      </c>
      <c r="F568" s="167" t="s">
        <v>2213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3" customFormat="1" x14ac:dyDescent="0.2">
      <c r="B569" s="171"/>
      <c r="D569" s="165" t="s">
        <v>169</v>
      </c>
      <c r="E569" s="172" t="s">
        <v>1</v>
      </c>
      <c r="F569" s="173" t="s">
        <v>81</v>
      </c>
      <c r="H569" s="174">
        <v>2</v>
      </c>
      <c r="I569" s="175"/>
      <c r="L569" s="171"/>
      <c r="M569" s="176"/>
      <c r="T569" s="177"/>
      <c r="W569" s="240"/>
      <c r="AT569" s="172" t="s">
        <v>169</v>
      </c>
      <c r="AU569" s="172" t="s">
        <v>81</v>
      </c>
      <c r="AV569" s="13" t="s">
        <v>81</v>
      </c>
      <c r="AW569" s="13" t="s">
        <v>29</v>
      </c>
      <c r="AX569" s="13" t="s">
        <v>72</v>
      </c>
      <c r="AY569" s="172" t="s">
        <v>162</v>
      </c>
    </row>
    <row r="570" spans="2:65" s="14" customFormat="1" x14ac:dyDescent="0.2">
      <c r="B570" s="178"/>
      <c r="D570" s="165" t="s">
        <v>169</v>
      </c>
      <c r="E570" s="179" t="s">
        <v>1</v>
      </c>
      <c r="F570" s="180" t="s">
        <v>174</v>
      </c>
      <c r="H570" s="181">
        <v>3</v>
      </c>
      <c r="I570" s="182"/>
      <c r="L570" s="178"/>
      <c r="M570" s="183"/>
      <c r="T570" s="184"/>
      <c r="W570" s="248"/>
      <c r="AT570" s="179" t="s">
        <v>169</v>
      </c>
      <c r="AU570" s="179" t="s">
        <v>81</v>
      </c>
      <c r="AV570" s="14" t="s">
        <v>87</v>
      </c>
      <c r="AW570" s="14" t="s">
        <v>29</v>
      </c>
      <c r="AX570" s="14" t="s">
        <v>77</v>
      </c>
      <c r="AY570" s="179" t="s">
        <v>162</v>
      </c>
    </row>
    <row r="571" spans="2:65" s="1" customFormat="1" ht="24.2" customHeight="1" x14ac:dyDescent="0.2">
      <c r="B571" s="121"/>
      <c r="C571" s="151" t="s">
        <v>372</v>
      </c>
      <c r="D571" s="151" t="s">
        <v>164</v>
      </c>
      <c r="E571" s="152" t="s">
        <v>2214</v>
      </c>
      <c r="F571" s="153" t="s">
        <v>2215</v>
      </c>
      <c r="G571" s="154" t="s">
        <v>167</v>
      </c>
      <c r="H571" s="155">
        <v>1.8180000000000001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0</v>
      </c>
      <c r="R571" s="160">
        <f>Q571*H571</f>
        <v>0</v>
      </c>
      <c r="S571" s="160">
        <v>8.4000000000000005E-2</v>
      </c>
      <c r="T571" s="161">
        <f>S571*H571</f>
        <v>0.15271200000000001</v>
      </c>
      <c r="W571" s="245"/>
      <c r="AR571" s="162" t="s">
        <v>87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87</v>
      </c>
      <c r="BM571" s="162" t="s">
        <v>2216</v>
      </c>
    </row>
    <row r="572" spans="2:65" s="12" customFormat="1" x14ac:dyDescent="0.2">
      <c r="B572" s="164"/>
      <c r="D572" s="165" t="s">
        <v>169</v>
      </c>
      <c r="E572" s="166" t="s">
        <v>1</v>
      </c>
      <c r="F572" s="167" t="s">
        <v>2023</v>
      </c>
      <c r="H572" s="166" t="s">
        <v>1</v>
      </c>
      <c r="I572" s="168"/>
      <c r="L572" s="164"/>
      <c r="M572" s="169"/>
      <c r="T572" s="170"/>
      <c r="W572" s="239"/>
      <c r="AT572" s="166" t="s">
        <v>169</v>
      </c>
      <c r="AU572" s="166" t="s">
        <v>81</v>
      </c>
      <c r="AV572" s="12" t="s">
        <v>77</v>
      </c>
      <c r="AW572" s="12" t="s">
        <v>29</v>
      </c>
      <c r="AX572" s="12" t="s">
        <v>72</v>
      </c>
      <c r="AY572" s="166" t="s">
        <v>162</v>
      </c>
    </row>
    <row r="573" spans="2:65" s="13" customFormat="1" x14ac:dyDescent="0.2">
      <c r="B573" s="171"/>
      <c r="D573" s="165" t="s">
        <v>169</v>
      </c>
      <c r="E573" s="172" t="s">
        <v>1</v>
      </c>
      <c r="F573" s="173" t="s">
        <v>2024</v>
      </c>
      <c r="H573" s="174">
        <v>1.8180000000000001</v>
      </c>
      <c r="I573" s="175"/>
      <c r="L573" s="171"/>
      <c r="M573" s="176"/>
      <c r="T573" s="177"/>
      <c r="W573" s="240"/>
      <c r="AT573" s="172" t="s">
        <v>169</v>
      </c>
      <c r="AU573" s="172" t="s">
        <v>81</v>
      </c>
      <c r="AV573" s="13" t="s">
        <v>81</v>
      </c>
      <c r="AW573" s="13" t="s">
        <v>29</v>
      </c>
      <c r="AX573" s="13" t="s">
        <v>72</v>
      </c>
      <c r="AY573" s="172" t="s">
        <v>162</v>
      </c>
    </row>
    <row r="574" spans="2:65" s="14" customFormat="1" x14ac:dyDescent="0.2">
      <c r="B574" s="178"/>
      <c r="D574" s="165" t="s">
        <v>169</v>
      </c>
      <c r="E574" s="179" t="s">
        <v>1</v>
      </c>
      <c r="F574" s="180" t="s">
        <v>174</v>
      </c>
      <c r="H574" s="181">
        <v>1.8180000000000001</v>
      </c>
      <c r="I574" s="182"/>
      <c r="L574" s="178"/>
      <c r="M574" s="183"/>
      <c r="T574" s="184"/>
      <c r="W574" s="242"/>
      <c r="AT574" s="179" t="s">
        <v>169</v>
      </c>
      <c r="AU574" s="179" t="s">
        <v>81</v>
      </c>
      <c r="AV574" s="14" t="s">
        <v>87</v>
      </c>
      <c r="AW574" s="14" t="s">
        <v>29</v>
      </c>
      <c r="AX574" s="14" t="s">
        <v>77</v>
      </c>
      <c r="AY574" s="179" t="s">
        <v>162</v>
      </c>
    </row>
    <row r="575" spans="2:65" s="1" customFormat="1" ht="24.2" customHeight="1" x14ac:dyDescent="0.2">
      <c r="B575" s="121"/>
      <c r="C575" s="151" t="s">
        <v>377</v>
      </c>
      <c r="D575" s="151" t="s">
        <v>164</v>
      </c>
      <c r="E575" s="152" t="s">
        <v>2217</v>
      </c>
      <c r="F575" s="153" t="s">
        <v>2218</v>
      </c>
      <c r="G575" s="154" t="s">
        <v>167</v>
      </c>
      <c r="H575" s="155">
        <v>3.1309999999999998</v>
      </c>
      <c r="I575" s="156"/>
      <c r="J575" s="157">
        <f>ROUND(I575*H575,2)</f>
        <v>0</v>
      </c>
      <c r="K575" s="158"/>
      <c r="L575" s="32"/>
      <c r="M575" s="159" t="s">
        <v>1</v>
      </c>
      <c r="N575" s="120" t="s">
        <v>38</v>
      </c>
      <c r="P575" s="160">
        <f>O575*H575</f>
        <v>0</v>
      </c>
      <c r="Q575" s="160">
        <v>0</v>
      </c>
      <c r="R575" s="160">
        <f>Q575*H575</f>
        <v>0</v>
      </c>
      <c r="S575" s="160">
        <v>6.2E-2</v>
      </c>
      <c r="T575" s="161">
        <f>S575*H575</f>
        <v>0.19412199999999999</v>
      </c>
      <c r="W575" s="245"/>
      <c r="AR575" s="162" t="s">
        <v>87</v>
      </c>
      <c r="AT575" s="162" t="s">
        <v>164</v>
      </c>
      <c r="AU575" s="162" t="s">
        <v>81</v>
      </c>
      <c r="AY575" s="17" t="s">
        <v>162</v>
      </c>
      <c r="BE575" s="163">
        <f>IF(N575="základná",J575,0)</f>
        <v>0</v>
      </c>
      <c r="BF575" s="163">
        <f>IF(N575="znížená",J575,0)</f>
        <v>0</v>
      </c>
      <c r="BG575" s="163">
        <f>IF(N575="zákl. prenesená",J575,0)</f>
        <v>0</v>
      </c>
      <c r="BH575" s="163">
        <f>IF(N575="zníž. prenesená",J575,0)</f>
        <v>0</v>
      </c>
      <c r="BI575" s="163">
        <f>IF(N575="nulová",J575,0)</f>
        <v>0</v>
      </c>
      <c r="BJ575" s="17" t="s">
        <v>81</v>
      </c>
      <c r="BK575" s="163">
        <f>ROUND(I575*H575,2)</f>
        <v>0</v>
      </c>
      <c r="BL575" s="17" t="s">
        <v>87</v>
      </c>
      <c r="BM575" s="162" t="s">
        <v>2219</v>
      </c>
    </row>
    <row r="576" spans="2:65" s="12" customFormat="1" x14ac:dyDescent="0.2">
      <c r="B576" s="164"/>
      <c r="D576" s="165" t="s">
        <v>169</v>
      </c>
      <c r="E576" s="166" t="s">
        <v>1</v>
      </c>
      <c r="F576" s="167" t="s">
        <v>2028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3" customFormat="1" x14ac:dyDescent="0.2">
      <c r="B577" s="171"/>
      <c r="D577" s="165" t="s">
        <v>169</v>
      </c>
      <c r="E577" s="172" t="s">
        <v>1</v>
      </c>
      <c r="F577" s="173" t="s">
        <v>2029</v>
      </c>
      <c r="H577" s="174">
        <v>3.1309999999999998</v>
      </c>
      <c r="I577" s="175"/>
      <c r="L577" s="171"/>
      <c r="M577" s="176"/>
      <c r="T577" s="177"/>
      <c r="W577" s="240"/>
      <c r="AT577" s="172" t="s">
        <v>169</v>
      </c>
      <c r="AU577" s="172" t="s">
        <v>81</v>
      </c>
      <c r="AV577" s="13" t="s">
        <v>81</v>
      </c>
      <c r="AW577" s="13" t="s">
        <v>29</v>
      </c>
      <c r="AX577" s="13" t="s">
        <v>72</v>
      </c>
      <c r="AY577" s="172" t="s">
        <v>162</v>
      </c>
    </row>
    <row r="578" spans="2:65" s="14" customFormat="1" x14ac:dyDescent="0.2">
      <c r="B578" s="178"/>
      <c r="D578" s="165" t="s">
        <v>169</v>
      </c>
      <c r="E578" s="179" t="s">
        <v>1</v>
      </c>
      <c r="F578" s="180" t="s">
        <v>174</v>
      </c>
      <c r="H578" s="181">
        <v>3.1309999999999998</v>
      </c>
      <c r="I578" s="182"/>
      <c r="L578" s="178"/>
      <c r="M578" s="183"/>
      <c r="T578" s="184"/>
      <c r="W578" s="248"/>
      <c r="AT578" s="179" t="s">
        <v>169</v>
      </c>
      <c r="AU578" s="179" t="s">
        <v>81</v>
      </c>
      <c r="AV578" s="14" t="s">
        <v>87</v>
      </c>
      <c r="AW578" s="14" t="s">
        <v>29</v>
      </c>
      <c r="AX578" s="14" t="s">
        <v>77</v>
      </c>
      <c r="AY578" s="179" t="s">
        <v>162</v>
      </c>
    </row>
    <row r="579" spans="2:65" s="1" customFormat="1" ht="21.75" customHeight="1" x14ac:dyDescent="0.2">
      <c r="B579" s="121"/>
      <c r="C579" s="151" t="s">
        <v>382</v>
      </c>
      <c r="D579" s="151" t="s">
        <v>164</v>
      </c>
      <c r="E579" s="152" t="s">
        <v>373</v>
      </c>
      <c r="F579" s="153" t="s">
        <v>374</v>
      </c>
      <c r="G579" s="154" t="s">
        <v>375</v>
      </c>
      <c r="H579" s="155">
        <v>4.5640000000000001</v>
      </c>
      <c r="I579" s="156"/>
      <c r="J579" s="157">
        <f>ROUND(I579*H579,2)</f>
        <v>0</v>
      </c>
      <c r="K579" s="158"/>
      <c r="L579" s="32"/>
      <c r="M579" s="159" t="s">
        <v>1</v>
      </c>
      <c r="N579" s="120" t="s">
        <v>38</v>
      </c>
      <c r="P579" s="160">
        <f>O579*H579</f>
        <v>0</v>
      </c>
      <c r="Q579" s="160">
        <v>0</v>
      </c>
      <c r="R579" s="160">
        <f>Q579*H579</f>
        <v>0</v>
      </c>
      <c r="S579" s="160">
        <v>0</v>
      </c>
      <c r="T579" s="161">
        <f>S579*H579</f>
        <v>0</v>
      </c>
      <c r="W579" s="245"/>
      <c r="AR579" s="162" t="s">
        <v>87</v>
      </c>
      <c r="AT579" s="162" t="s">
        <v>164</v>
      </c>
      <c r="AU579" s="162" t="s">
        <v>81</v>
      </c>
      <c r="AY579" s="17" t="s">
        <v>162</v>
      </c>
      <c r="BE579" s="163">
        <f>IF(N579="základná",J579,0)</f>
        <v>0</v>
      </c>
      <c r="BF579" s="163">
        <f>IF(N579="znížená",J579,0)</f>
        <v>0</v>
      </c>
      <c r="BG579" s="163">
        <f>IF(N579="zákl. prenesená",J579,0)</f>
        <v>0</v>
      </c>
      <c r="BH579" s="163">
        <f>IF(N579="zníž. prenesená",J579,0)</f>
        <v>0</v>
      </c>
      <c r="BI579" s="163">
        <f>IF(N579="nulová",J579,0)</f>
        <v>0</v>
      </c>
      <c r="BJ579" s="17" t="s">
        <v>81</v>
      </c>
      <c r="BK579" s="163">
        <f>ROUND(I579*H579,2)</f>
        <v>0</v>
      </c>
      <c r="BL579" s="17" t="s">
        <v>87</v>
      </c>
      <c r="BM579" s="162" t="s">
        <v>2220</v>
      </c>
    </row>
    <row r="580" spans="2:65" s="1" customFormat="1" ht="21.75" customHeight="1" x14ac:dyDescent="0.2">
      <c r="B580" s="121"/>
      <c r="C580" s="151" t="s">
        <v>386</v>
      </c>
      <c r="D580" s="151" t="s">
        <v>164</v>
      </c>
      <c r="E580" s="152" t="s">
        <v>383</v>
      </c>
      <c r="F580" s="153" t="s">
        <v>384</v>
      </c>
      <c r="G580" s="154" t="s">
        <v>375</v>
      </c>
      <c r="H580" s="155">
        <v>4.5640000000000001</v>
      </c>
      <c r="I580" s="156"/>
      <c r="J580" s="157">
        <f>ROUND(I580*H580,2)</f>
        <v>0</v>
      </c>
      <c r="K580" s="158"/>
      <c r="L580" s="32"/>
      <c r="M580" s="159" t="s">
        <v>1</v>
      </c>
      <c r="N580" s="120" t="s">
        <v>38</v>
      </c>
      <c r="P580" s="160">
        <f>O580*H580</f>
        <v>0</v>
      </c>
      <c r="Q580" s="160">
        <v>0</v>
      </c>
      <c r="R580" s="160">
        <f>Q580*H580</f>
        <v>0</v>
      </c>
      <c r="S580" s="160">
        <v>0</v>
      </c>
      <c r="T580" s="161">
        <f>S580*H580</f>
        <v>0</v>
      </c>
      <c r="W580" s="245"/>
      <c r="AR580" s="162" t="s">
        <v>87</v>
      </c>
      <c r="AT580" s="162" t="s">
        <v>164</v>
      </c>
      <c r="AU580" s="162" t="s">
        <v>81</v>
      </c>
      <c r="AY580" s="17" t="s">
        <v>162</v>
      </c>
      <c r="BE580" s="163">
        <f>IF(N580="základná",J580,0)</f>
        <v>0</v>
      </c>
      <c r="BF580" s="163">
        <f>IF(N580="znížená",J580,0)</f>
        <v>0</v>
      </c>
      <c r="BG580" s="163">
        <f>IF(N580="zákl. prenesená",J580,0)</f>
        <v>0</v>
      </c>
      <c r="BH580" s="163">
        <f>IF(N580="zníž. prenesená",J580,0)</f>
        <v>0</v>
      </c>
      <c r="BI580" s="163">
        <f>IF(N580="nulová",J580,0)</f>
        <v>0</v>
      </c>
      <c r="BJ580" s="17" t="s">
        <v>81</v>
      </c>
      <c r="BK580" s="163">
        <f>ROUND(I580*H580,2)</f>
        <v>0</v>
      </c>
      <c r="BL580" s="17" t="s">
        <v>87</v>
      </c>
      <c r="BM580" s="162" t="s">
        <v>2221</v>
      </c>
    </row>
    <row r="581" spans="2:65" s="1" customFormat="1" ht="24.2" customHeight="1" x14ac:dyDescent="0.2">
      <c r="B581" s="121"/>
      <c r="C581" s="151" t="s">
        <v>391</v>
      </c>
      <c r="D581" s="151" t="s">
        <v>164</v>
      </c>
      <c r="E581" s="152" t="s">
        <v>387</v>
      </c>
      <c r="F581" s="153" t="s">
        <v>388</v>
      </c>
      <c r="G581" s="154" t="s">
        <v>375</v>
      </c>
      <c r="H581" s="155">
        <v>118.664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0</v>
      </c>
      <c r="R581" s="160">
        <f>Q581*H581</f>
        <v>0</v>
      </c>
      <c r="S581" s="160">
        <v>0</v>
      </c>
      <c r="T581" s="161">
        <f>S581*H581</f>
        <v>0</v>
      </c>
      <c r="W581" s="245"/>
      <c r="AR581" s="162" t="s">
        <v>87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87</v>
      </c>
      <c r="BM581" s="162" t="s">
        <v>2222</v>
      </c>
    </row>
    <row r="582" spans="2:65" s="13" customFormat="1" x14ac:dyDescent="0.2">
      <c r="B582" s="171"/>
      <c r="D582" s="165" t="s">
        <v>169</v>
      </c>
      <c r="F582" s="173" t="s">
        <v>2223</v>
      </c>
      <c r="H582" s="174">
        <v>118.664</v>
      </c>
      <c r="I582" s="175"/>
      <c r="L582" s="171"/>
      <c r="M582" s="176"/>
      <c r="T582" s="177"/>
      <c r="W582" s="253"/>
      <c r="AT582" s="172" t="s">
        <v>169</v>
      </c>
      <c r="AU582" s="172" t="s">
        <v>81</v>
      </c>
      <c r="AV582" s="13" t="s">
        <v>81</v>
      </c>
      <c r="AW582" s="13" t="s">
        <v>3</v>
      </c>
      <c r="AX582" s="13" t="s">
        <v>77</v>
      </c>
      <c r="AY582" s="172" t="s">
        <v>162</v>
      </c>
    </row>
    <row r="583" spans="2:65" s="1" customFormat="1" ht="24.2" customHeight="1" x14ac:dyDescent="0.2">
      <c r="B583" s="121"/>
      <c r="C583" s="151" t="s">
        <v>395</v>
      </c>
      <c r="D583" s="151" t="s">
        <v>164</v>
      </c>
      <c r="E583" s="152" t="s">
        <v>392</v>
      </c>
      <c r="F583" s="153" t="s">
        <v>393</v>
      </c>
      <c r="G583" s="154" t="s">
        <v>375</v>
      </c>
      <c r="H583" s="155">
        <v>4.5640000000000001</v>
      </c>
      <c r="I583" s="156"/>
      <c r="J583" s="157">
        <f>ROUND(I583*H583,2)</f>
        <v>0</v>
      </c>
      <c r="K583" s="158"/>
      <c r="L583" s="32"/>
      <c r="M583" s="159" t="s">
        <v>1</v>
      </c>
      <c r="N583" s="120" t="s">
        <v>38</v>
      </c>
      <c r="P583" s="160">
        <f>O583*H583</f>
        <v>0</v>
      </c>
      <c r="Q583" s="160">
        <v>0</v>
      </c>
      <c r="R583" s="160">
        <f>Q583*H583</f>
        <v>0</v>
      </c>
      <c r="S583" s="160">
        <v>0</v>
      </c>
      <c r="T583" s="161">
        <f>S583*H583</f>
        <v>0</v>
      </c>
      <c r="W583" s="245"/>
      <c r="AR583" s="162" t="s">
        <v>87</v>
      </c>
      <c r="AT583" s="162" t="s">
        <v>164</v>
      </c>
      <c r="AU583" s="162" t="s">
        <v>81</v>
      </c>
      <c r="AY583" s="17" t="s">
        <v>162</v>
      </c>
      <c r="BE583" s="163">
        <f>IF(N583="základná",J583,0)</f>
        <v>0</v>
      </c>
      <c r="BF583" s="163">
        <f>IF(N583="znížená",J583,0)</f>
        <v>0</v>
      </c>
      <c r="BG583" s="163">
        <f>IF(N583="zákl. prenesená",J583,0)</f>
        <v>0</v>
      </c>
      <c r="BH583" s="163">
        <f>IF(N583="zníž. prenesená",J583,0)</f>
        <v>0</v>
      </c>
      <c r="BI583" s="163">
        <f>IF(N583="nulová",J583,0)</f>
        <v>0</v>
      </c>
      <c r="BJ583" s="17" t="s">
        <v>81</v>
      </c>
      <c r="BK583" s="163">
        <f>ROUND(I583*H583,2)</f>
        <v>0</v>
      </c>
      <c r="BL583" s="17" t="s">
        <v>87</v>
      </c>
      <c r="BM583" s="162" t="s">
        <v>2224</v>
      </c>
    </row>
    <row r="584" spans="2:65" s="1" customFormat="1" ht="24.2" customHeight="1" x14ac:dyDescent="0.2">
      <c r="B584" s="121"/>
      <c r="C584" s="151" t="s">
        <v>400</v>
      </c>
      <c r="D584" s="151" t="s">
        <v>164</v>
      </c>
      <c r="E584" s="152" t="s">
        <v>396</v>
      </c>
      <c r="F584" s="153" t="s">
        <v>397</v>
      </c>
      <c r="G584" s="154" t="s">
        <v>375</v>
      </c>
      <c r="H584" s="155">
        <v>63.896000000000001</v>
      </c>
      <c r="I584" s="156"/>
      <c r="J584" s="157">
        <f>ROUND(I584*H584,2)</f>
        <v>0</v>
      </c>
      <c r="K584" s="158"/>
      <c r="L584" s="32"/>
      <c r="M584" s="159" t="s">
        <v>1</v>
      </c>
      <c r="N584" s="120" t="s">
        <v>38</v>
      </c>
      <c r="P584" s="160">
        <f>O584*H584</f>
        <v>0</v>
      </c>
      <c r="Q584" s="160">
        <v>0</v>
      </c>
      <c r="R584" s="160">
        <f>Q584*H584</f>
        <v>0</v>
      </c>
      <c r="S584" s="160">
        <v>0</v>
      </c>
      <c r="T584" s="161">
        <f>S584*H584</f>
        <v>0</v>
      </c>
      <c r="W584" s="245"/>
      <c r="AR584" s="162" t="s">
        <v>87</v>
      </c>
      <c r="AT584" s="162" t="s">
        <v>164</v>
      </c>
      <c r="AU584" s="162" t="s">
        <v>81</v>
      </c>
      <c r="AY584" s="17" t="s">
        <v>162</v>
      </c>
      <c r="BE584" s="163">
        <f>IF(N584="základná",J584,0)</f>
        <v>0</v>
      </c>
      <c r="BF584" s="163">
        <f>IF(N584="znížená",J584,0)</f>
        <v>0</v>
      </c>
      <c r="BG584" s="163">
        <f>IF(N584="zákl. prenesená",J584,0)</f>
        <v>0</v>
      </c>
      <c r="BH584" s="163">
        <f>IF(N584="zníž. prenesená",J584,0)</f>
        <v>0</v>
      </c>
      <c r="BI584" s="163">
        <f>IF(N584="nulová",J584,0)</f>
        <v>0</v>
      </c>
      <c r="BJ584" s="17" t="s">
        <v>81</v>
      </c>
      <c r="BK584" s="163">
        <f>ROUND(I584*H584,2)</f>
        <v>0</v>
      </c>
      <c r="BL584" s="17" t="s">
        <v>87</v>
      </c>
      <c r="BM584" s="162" t="s">
        <v>2225</v>
      </c>
    </row>
    <row r="585" spans="2:65" s="13" customFormat="1" x14ac:dyDescent="0.2">
      <c r="B585" s="171"/>
      <c r="D585" s="165" t="s">
        <v>169</v>
      </c>
      <c r="F585" s="173" t="s">
        <v>2226</v>
      </c>
      <c r="H585" s="174">
        <v>63.896000000000001</v>
      </c>
      <c r="I585" s="175"/>
      <c r="L585" s="171"/>
      <c r="M585" s="176"/>
      <c r="T585" s="177"/>
      <c r="W585" s="253"/>
      <c r="AT585" s="172" t="s">
        <v>169</v>
      </c>
      <c r="AU585" s="172" t="s">
        <v>81</v>
      </c>
      <c r="AV585" s="13" t="s">
        <v>81</v>
      </c>
      <c r="AW585" s="13" t="s">
        <v>3</v>
      </c>
      <c r="AX585" s="13" t="s">
        <v>77</v>
      </c>
      <c r="AY585" s="172" t="s">
        <v>162</v>
      </c>
    </row>
    <row r="586" spans="2:65" s="1" customFormat="1" ht="24.2" customHeight="1" x14ac:dyDescent="0.2">
      <c r="B586" s="121"/>
      <c r="C586" s="151" t="s">
        <v>406</v>
      </c>
      <c r="D586" s="151" t="s">
        <v>164</v>
      </c>
      <c r="E586" s="152" t="s">
        <v>401</v>
      </c>
      <c r="F586" s="153" t="s">
        <v>402</v>
      </c>
      <c r="G586" s="154" t="s">
        <v>375</v>
      </c>
      <c r="H586" s="155">
        <v>4.5640000000000001</v>
      </c>
      <c r="I586" s="156"/>
      <c r="J586" s="157">
        <f>ROUND(I586*H586,2)</f>
        <v>0</v>
      </c>
      <c r="K586" s="158"/>
      <c r="L586" s="32"/>
      <c r="M586" s="159" t="s">
        <v>1</v>
      </c>
      <c r="N586" s="120" t="s">
        <v>38</v>
      </c>
      <c r="P586" s="160">
        <f>O586*H586</f>
        <v>0</v>
      </c>
      <c r="Q586" s="160">
        <v>0</v>
      </c>
      <c r="R586" s="160">
        <f>Q586*H586</f>
        <v>0</v>
      </c>
      <c r="S586" s="160">
        <v>0</v>
      </c>
      <c r="T586" s="161">
        <f>S586*H586</f>
        <v>0</v>
      </c>
      <c r="W586" s="245"/>
      <c r="AR586" s="162" t="s">
        <v>87</v>
      </c>
      <c r="AT586" s="162" t="s">
        <v>164</v>
      </c>
      <c r="AU586" s="162" t="s">
        <v>81</v>
      </c>
      <c r="AY586" s="17" t="s">
        <v>162</v>
      </c>
      <c r="BE586" s="163">
        <f>IF(N586="základná",J586,0)</f>
        <v>0</v>
      </c>
      <c r="BF586" s="163">
        <f>IF(N586="znížená",J586,0)</f>
        <v>0</v>
      </c>
      <c r="BG586" s="163">
        <f>IF(N586="zákl. prenesená",J586,0)</f>
        <v>0</v>
      </c>
      <c r="BH586" s="163">
        <f>IF(N586="zníž. prenesená",J586,0)</f>
        <v>0</v>
      </c>
      <c r="BI586" s="163">
        <f>IF(N586="nulová",J586,0)</f>
        <v>0</v>
      </c>
      <c r="BJ586" s="17" t="s">
        <v>81</v>
      </c>
      <c r="BK586" s="163">
        <f>ROUND(I586*H586,2)</f>
        <v>0</v>
      </c>
      <c r="BL586" s="17" t="s">
        <v>87</v>
      </c>
      <c r="BM586" s="162" t="s">
        <v>2227</v>
      </c>
    </row>
    <row r="587" spans="2:65" s="11" customFormat="1" ht="22.9" customHeight="1" x14ac:dyDescent="0.2">
      <c r="B587" s="139"/>
      <c r="D587" s="140" t="s">
        <v>71</v>
      </c>
      <c r="E587" s="149" t="s">
        <v>404</v>
      </c>
      <c r="F587" s="149" t="s">
        <v>405</v>
      </c>
      <c r="I587" s="142"/>
      <c r="J587" s="150">
        <f>BK587</f>
        <v>0</v>
      </c>
      <c r="L587" s="139"/>
      <c r="M587" s="144"/>
      <c r="P587" s="145">
        <f>P588</f>
        <v>0</v>
      </c>
      <c r="R587" s="145">
        <f>R588</f>
        <v>0</v>
      </c>
      <c r="T587" s="146">
        <f>T588</f>
        <v>0</v>
      </c>
      <c r="W587" s="238"/>
      <c r="AR587" s="140" t="s">
        <v>77</v>
      </c>
      <c r="AT587" s="147" t="s">
        <v>71</v>
      </c>
      <c r="AU587" s="147" t="s">
        <v>77</v>
      </c>
      <c r="AY587" s="140" t="s">
        <v>162</v>
      </c>
      <c r="BK587" s="148">
        <f>BK588</f>
        <v>0</v>
      </c>
    </row>
    <row r="588" spans="2:65" s="1" customFormat="1" ht="24.2" customHeight="1" x14ac:dyDescent="0.2">
      <c r="B588" s="121"/>
      <c r="C588" s="151" t="s">
        <v>414</v>
      </c>
      <c r="D588" s="151" t="s">
        <v>164</v>
      </c>
      <c r="E588" s="152" t="s">
        <v>407</v>
      </c>
      <c r="F588" s="153" t="s">
        <v>408</v>
      </c>
      <c r="G588" s="154" t="s">
        <v>375</v>
      </c>
      <c r="H588" s="155">
        <v>6.6059999999999999</v>
      </c>
      <c r="I588" s="156"/>
      <c r="J588" s="157">
        <f>ROUND(I588*H588,2)</f>
        <v>0</v>
      </c>
      <c r="K588" s="158"/>
      <c r="L588" s="32"/>
      <c r="M588" s="159" t="s">
        <v>1</v>
      </c>
      <c r="N588" s="120" t="s">
        <v>38</v>
      </c>
      <c r="P588" s="160">
        <f>O588*H588</f>
        <v>0</v>
      </c>
      <c r="Q588" s="160">
        <v>0</v>
      </c>
      <c r="R588" s="160">
        <f>Q588*H588</f>
        <v>0</v>
      </c>
      <c r="S588" s="160">
        <v>0</v>
      </c>
      <c r="T588" s="161">
        <f>S588*H588</f>
        <v>0</v>
      </c>
      <c r="W588" s="245"/>
      <c r="AR588" s="162" t="s">
        <v>87</v>
      </c>
      <c r="AT588" s="162" t="s">
        <v>164</v>
      </c>
      <c r="AU588" s="162" t="s">
        <v>81</v>
      </c>
      <c r="AY588" s="17" t="s">
        <v>162</v>
      </c>
      <c r="BE588" s="163">
        <f>IF(N588="základná",J588,0)</f>
        <v>0</v>
      </c>
      <c r="BF588" s="163">
        <f>IF(N588="znížená",J588,0)</f>
        <v>0</v>
      </c>
      <c r="BG588" s="163">
        <f>IF(N588="zákl. prenesená",J588,0)</f>
        <v>0</v>
      </c>
      <c r="BH588" s="163">
        <f>IF(N588="zníž. prenesená",J588,0)</f>
        <v>0</v>
      </c>
      <c r="BI588" s="163">
        <f>IF(N588="nulová",J588,0)</f>
        <v>0</v>
      </c>
      <c r="BJ588" s="17" t="s">
        <v>81</v>
      </c>
      <c r="BK588" s="163">
        <f>ROUND(I588*H588,2)</f>
        <v>0</v>
      </c>
      <c r="BL588" s="17" t="s">
        <v>87</v>
      </c>
      <c r="BM588" s="162" t="s">
        <v>2228</v>
      </c>
    </row>
    <row r="589" spans="2:65" s="11" customFormat="1" ht="25.9" customHeight="1" x14ac:dyDescent="0.2">
      <c r="B589" s="139"/>
      <c r="D589" s="140" t="s">
        <v>71</v>
      </c>
      <c r="E589" s="141" t="s">
        <v>410</v>
      </c>
      <c r="F589" s="141" t="s">
        <v>411</v>
      </c>
      <c r="I589" s="142"/>
      <c r="J589" s="143">
        <f>BK589</f>
        <v>0</v>
      </c>
      <c r="L589" s="139"/>
      <c r="M589" s="144"/>
      <c r="P589" s="145">
        <f>P590+P597+P737+P913</f>
        <v>0</v>
      </c>
      <c r="R589" s="145">
        <f>R590+R597+R737+R913</f>
        <v>0.13329289999999999</v>
      </c>
      <c r="T589" s="146">
        <f>T590+T597+T737+T913</f>
        <v>0.43537199999999998</v>
      </c>
      <c r="W589" s="238"/>
      <c r="AR589" s="140" t="s">
        <v>81</v>
      </c>
      <c r="AT589" s="147" t="s">
        <v>71</v>
      </c>
      <c r="AU589" s="147" t="s">
        <v>72</v>
      </c>
      <c r="AY589" s="140" t="s">
        <v>162</v>
      </c>
      <c r="BK589" s="148">
        <f>BK590+BK597+BK737+BK913</f>
        <v>0</v>
      </c>
    </row>
    <row r="590" spans="2:65" s="11" customFormat="1" ht="22.9" customHeight="1" x14ac:dyDescent="0.2">
      <c r="B590" s="139"/>
      <c r="D590" s="140" t="s">
        <v>71</v>
      </c>
      <c r="E590" s="149" t="s">
        <v>491</v>
      </c>
      <c r="F590" s="149" t="s">
        <v>492</v>
      </c>
      <c r="I590" s="142"/>
      <c r="J590" s="150">
        <f>BK590</f>
        <v>0</v>
      </c>
      <c r="L590" s="139"/>
      <c r="M590" s="144"/>
      <c r="P590" s="145">
        <f>SUM(P591:P596)</f>
        <v>0</v>
      </c>
      <c r="R590" s="145">
        <f>SUM(R591:R596)</f>
        <v>3.7945999999999987E-2</v>
      </c>
      <c r="T590" s="146">
        <f>SUM(T591:T596)</f>
        <v>0.128002</v>
      </c>
      <c r="W590" s="238"/>
      <c r="AR590" s="140" t="s">
        <v>81</v>
      </c>
      <c r="AT590" s="147" t="s">
        <v>71</v>
      </c>
      <c r="AU590" s="147" t="s">
        <v>77</v>
      </c>
      <c r="AY590" s="140" t="s">
        <v>162</v>
      </c>
      <c r="BK590" s="148">
        <f>SUM(BK591:BK596)</f>
        <v>0</v>
      </c>
    </row>
    <row r="591" spans="2:65" s="1" customFormat="1" ht="49.15" customHeight="1" x14ac:dyDescent="0.2">
      <c r="B591" s="121"/>
      <c r="C591" s="151" t="s">
        <v>422</v>
      </c>
      <c r="D591" s="151" t="s">
        <v>164</v>
      </c>
      <c r="E591" s="152" t="s">
        <v>1327</v>
      </c>
      <c r="F591" s="153" t="s">
        <v>1328</v>
      </c>
      <c r="G591" s="154" t="s">
        <v>177</v>
      </c>
      <c r="H591" s="155">
        <v>34</v>
      </c>
      <c r="I591" s="156"/>
      <c r="J591" s="157">
        <f>ROUND(I591*H591,2)</f>
        <v>0</v>
      </c>
      <c r="K591" s="158"/>
      <c r="L591" s="32"/>
      <c r="M591" s="159" t="s">
        <v>1</v>
      </c>
      <c r="N591" s="120" t="s">
        <v>38</v>
      </c>
      <c r="P591" s="160">
        <f>O591*H591</f>
        <v>0</v>
      </c>
      <c r="Q591" s="160">
        <v>7.6999999999999963E-4</v>
      </c>
      <c r="R591" s="160">
        <f>Q591*H591</f>
        <v>2.6179999999999988E-2</v>
      </c>
      <c r="S591" s="160">
        <v>0</v>
      </c>
      <c r="T591" s="161">
        <f>S591*H591</f>
        <v>0</v>
      </c>
      <c r="W591" s="262"/>
      <c r="AR591" s="162" t="s">
        <v>302</v>
      </c>
      <c r="AT591" s="162" t="s">
        <v>164</v>
      </c>
      <c r="AU591" s="162" t="s">
        <v>81</v>
      </c>
      <c r="AY591" s="17" t="s">
        <v>162</v>
      </c>
      <c r="BE591" s="163">
        <f>IF(N591="základná",J591,0)</f>
        <v>0</v>
      </c>
      <c r="BF591" s="163">
        <f>IF(N591="znížená",J591,0)</f>
        <v>0</v>
      </c>
      <c r="BG591" s="163">
        <f>IF(N591="zákl. prenesená",J591,0)</f>
        <v>0</v>
      </c>
      <c r="BH591" s="163">
        <f>IF(N591="zníž. prenesená",J591,0)</f>
        <v>0</v>
      </c>
      <c r="BI591" s="163">
        <f>IF(N591="nulová",J591,0)</f>
        <v>0</v>
      </c>
      <c r="BJ591" s="17" t="s">
        <v>81</v>
      </c>
      <c r="BK591" s="163">
        <f>ROUND(I591*H591,2)</f>
        <v>0</v>
      </c>
      <c r="BL591" s="17" t="s">
        <v>302</v>
      </c>
      <c r="BM591" s="162" t="s">
        <v>2229</v>
      </c>
    </row>
    <row r="592" spans="2:65" s="1" customFormat="1" ht="49.15" customHeight="1" x14ac:dyDescent="0.2">
      <c r="B592" s="121"/>
      <c r="C592" s="151" t="s">
        <v>429</v>
      </c>
      <c r="D592" s="151" t="s">
        <v>164</v>
      </c>
      <c r="E592" s="152" t="s">
        <v>502</v>
      </c>
      <c r="F592" s="153" t="s">
        <v>2230</v>
      </c>
      <c r="G592" s="154" t="s">
        <v>177</v>
      </c>
      <c r="H592" s="155">
        <v>10.6</v>
      </c>
      <c r="I592" s="156"/>
      <c r="J592" s="157">
        <f>ROUND(I592*H592,2)</f>
        <v>0</v>
      </c>
      <c r="K592" s="158"/>
      <c r="L592" s="32"/>
      <c r="M592" s="159" t="s">
        <v>1</v>
      </c>
      <c r="N592" s="120" t="s">
        <v>38</v>
      </c>
      <c r="P592" s="160">
        <f>O592*H592</f>
        <v>0</v>
      </c>
      <c r="Q592" s="160">
        <v>1.1100000000000001E-3</v>
      </c>
      <c r="R592" s="160">
        <f>Q592*H592</f>
        <v>1.1766E-2</v>
      </c>
      <c r="S592" s="160">
        <v>0</v>
      </c>
      <c r="T592" s="161">
        <f>S592*H592</f>
        <v>0</v>
      </c>
      <c r="W592" s="262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>IF(N592="základná",J592,0)</f>
        <v>0</v>
      </c>
      <c r="BF592" s="163">
        <f>IF(N592="znížená",J592,0)</f>
        <v>0</v>
      </c>
      <c r="BG592" s="163">
        <f>IF(N592="zákl. prenesená",J592,0)</f>
        <v>0</v>
      </c>
      <c r="BH592" s="163">
        <f>IF(N592="zníž. prenesená",J592,0)</f>
        <v>0</v>
      </c>
      <c r="BI592" s="163">
        <f>IF(N592="nulová",J592,0)</f>
        <v>0</v>
      </c>
      <c r="BJ592" s="17" t="s">
        <v>81</v>
      </c>
      <c r="BK592" s="163">
        <f>ROUND(I592*H592,2)</f>
        <v>0</v>
      </c>
      <c r="BL592" s="17" t="s">
        <v>302</v>
      </c>
      <c r="BM592" s="162" t="s">
        <v>2231</v>
      </c>
    </row>
    <row r="593" spans="2:65" s="1" customFormat="1" ht="24.2" customHeight="1" x14ac:dyDescent="0.2">
      <c r="B593" s="121"/>
      <c r="C593" s="151" t="s">
        <v>437</v>
      </c>
      <c r="D593" s="151" t="s">
        <v>164</v>
      </c>
      <c r="E593" s="152" t="s">
        <v>507</v>
      </c>
      <c r="F593" s="153" t="s">
        <v>508</v>
      </c>
      <c r="G593" s="154" t="s">
        <v>177</v>
      </c>
      <c r="H593" s="155">
        <v>44.6</v>
      </c>
      <c r="I593" s="156"/>
      <c r="J593" s="157">
        <f>ROUND(I593*H593,2)</f>
        <v>0</v>
      </c>
      <c r="K593" s="158"/>
      <c r="L593" s="32"/>
      <c r="M593" s="159" t="s">
        <v>1</v>
      </c>
      <c r="N593" s="120" t="s">
        <v>38</v>
      </c>
      <c r="P593" s="160">
        <f>O593*H593</f>
        <v>0</v>
      </c>
      <c r="Q593" s="160">
        <v>0</v>
      </c>
      <c r="R593" s="160">
        <f>Q593*H593</f>
        <v>0</v>
      </c>
      <c r="S593" s="160">
        <v>2.8700000000000002E-3</v>
      </c>
      <c r="T593" s="161">
        <f>S593*H593</f>
        <v>0.128002</v>
      </c>
      <c r="W593" s="245"/>
      <c r="AR593" s="162" t="s">
        <v>302</v>
      </c>
      <c r="AT593" s="162" t="s">
        <v>164</v>
      </c>
      <c r="AU593" s="162" t="s">
        <v>81</v>
      </c>
      <c r="AY593" s="17" t="s">
        <v>162</v>
      </c>
      <c r="BE593" s="163">
        <f>IF(N593="základná",J593,0)</f>
        <v>0</v>
      </c>
      <c r="BF593" s="163">
        <f>IF(N593="znížená",J593,0)</f>
        <v>0</v>
      </c>
      <c r="BG593" s="163">
        <f>IF(N593="zákl. prenesená",J593,0)</f>
        <v>0</v>
      </c>
      <c r="BH593" s="163">
        <f>IF(N593="zníž. prenesená",J593,0)</f>
        <v>0</v>
      </c>
      <c r="BI593" s="163">
        <f>IF(N593="nulová",J593,0)</f>
        <v>0</v>
      </c>
      <c r="BJ593" s="17" t="s">
        <v>81</v>
      </c>
      <c r="BK593" s="163">
        <f>ROUND(I593*H593,2)</f>
        <v>0</v>
      </c>
      <c r="BL593" s="17" t="s">
        <v>302</v>
      </c>
      <c r="BM593" s="162" t="s">
        <v>2232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2233</v>
      </c>
      <c r="H594" s="174">
        <v>44.6</v>
      </c>
      <c r="I594" s="175"/>
      <c r="L594" s="171"/>
      <c r="M594" s="176"/>
      <c r="T594" s="177"/>
      <c r="W594" s="253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77</v>
      </c>
      <c r="AY594" s="172" t="s">
        <v>162</v>
      </c>
    </row>
    <row r="595" spans="2:65" s="1" customFormat="1" ht="24.2" customHeight="1" x14ac:dyDescent="0.2">
      <c r="B595" s="121"/>
      <c r="C595" s="151" t="s">
        <v>443</v>
      </c>
      <c r="D595" s="151" t="s">
        <v>164</v>
      </c>
      <c r="E595" s="152" t="s">
        <v>2234</v>
      </c>
      <c r="F595" s="153" t="s">
        <v>2235</v>
      </c>
      <c r="G595" s="154" t="s">
        <v>464</v>
      </c>
      <c r="H595" s="203"/>
      <c r="I595" s="156"/>
      <c r="J595" s="157">
        <f>ROUND(I595*H595,2)</f>
        <v>0</v>
      </c>
      <c r="K595" s="158"/>
      <c r="L595" s="32"/>
      <c r="M595" s="159" t="s">
        <v>1</v>
      </c>
      <c r="N595" s="120" t="s">
        <v>38</v>
      </c>
      <c r="P595" s="160">
        <f>O595*H595</f>
        <v>0</v>
      </c>
      <c r="Q595" s="160">
        <v>0</v>
      </c>
      <c r="R595" s="160">
        <f>Q595*H595</f>
        <v>0</v>
      </c>
      <c r="S595" s="160">
        <v>0</v>
      </c>
      <c r="T595" s="161">
        <f>S595*H595</f>
        <v>0</v>
      </c>
      <c r="W595" s="245"/>
      <c r="AR595" s="162" t="s">
        <v>302</v>
      </c>
      <c r="AT595" s="162" t="s">
        <v>164</v>
      </c>
      <c r="AU595" s="162" t="s">
        <v>81</v>
      </c>
      <c r="AY595" s="17" t="s">
        <v>162</v>
      </c>
      <c r="BE595" s="163">
        <f>IF(N595="základná",J595,0)</f>
        <v>0</v>
      </c>
      <c r="BF595" s="163">
        <f>IF(N595="znížená",J595,0)</f>
        <v>0</v>
      </c>
      <c r="BG595" s="163">
        <f>IF(N595="zákl. prenesená",J595,0)</f>
        <v>0</v>
      </c>
      <c r="BH595" s="163">
        <f>IF(N595="zníž. prenesená",J595,0)</f>
        <v>0</v>
      </c>
      <c r="BI595" s="163">
        <f>IF(N595="nulová",J595,0)</f>
        <v>0</v>
      </c>
      <c r="BJ595" s="17" t="s">
        <v>81</v>
      </c>
      <c r="BK595" s="163">
        <f>ROUND(I595*H595,2)</f>
        <v>0</v>
      </c>
      <c r="BL595" s="17" t="s">
        <v>302</v>
      </c>
      <c r="BM595" s="162" t="s">
        <v>2236</v>
      </c>
    </row>
    <row r="596" spans="2:65" s="1" customFormat="1" ht="24.2" customHeight="1" x14ac:dyDescent="0.2">
      <c r="B596" s="121"/>
      <c r="C596" s="151" t="s">
        <v>447</v>
      </c>
      <c r="D596" s="151" t="s">
        <v>164</v>
      </c>
      <c r="E596" s="152" t="s">
        <v>536</v>
      </c>
      <c r="F596" s="153" t="s">
        <v>537</v>
      </c>
      <c r="G596" s="154" t="s">
        <v>464</v>
      </c>
      <c r="H596" s="203"/>
      <c r="I596" s="156"/>
      <c r="J596" s="157">
        <f>ROUND(I596*H596,2)</f>
        <v>0</v>
      </c>
      <c r="K596" s="158"/>
      <c r="L596" s="32"/>
      <c r="M596" s="159" t="s">
        <v>1</v>
      </c>
      <c r="N596" s="120" t="s">
        <v>38</v>
      </c>
      <c r="P596" s="160">
        <f>O596*H596</f>
        <v>0</v>
      </c>
      <c r="Q596" s="160">
        <v>0</v>
      </c>
      <c r="R596" s="160">
        <f>Q596*H596</f>
        <v>0</v>
      </c>
      <c r="S596" s="160">
        <v>0</v>
      </c>
      <c r="T596" s="161">
        <f>S596*H596</f>
        <v>0</v>
      </c>
      <c r="W596" s="245"/>
      <c r="AR596" s="162" t="s">
        <v>302</v>
      </c>
      <c r="AT596" s="162" t="s">
        <v>164</v>
      </c>
      <c r="AU596" s="162" t="s">
        <v>81</v>
      </c>
      <c r="AY596" s="17" t="s">
        <v>162</v>
      </c>
      <c r="BE596" s="163">
        <f>IF(N596="základná",J596,0)</f>
        <v>0</v>
      </c>
      <c r="BF596" s="163">
        <f>IF(N596="znížená",J596,0)</f>
        <v>0</v>
      </c>
      <c r="BG596" s="163">
        <f>IF(N596="zákl. prenesená",J596,0)</f>
        <v>0</v>
      </c>
      <c r="BH596" s="163">
        <f>IF(N596="zníž. prenesená",J596,0)</f>
        <v>0</v>
      </c>
      <c r="BI596" s="163">
        <f>IF(N596="nulová",J596,0)</f>
        <v>0</v>
      </c>
      <c r="BJ596" s="17" t="s">
        <v>81</v>
      </c>
      <c r="BK596" s="163">
        <f>ROUND(I596*H596,2)</f>
        <v>0</v>
      </c>
      <c r="BL596" s="17" t="s">
        <v>302</v>
      </c>
      <c r="BM596" s="162" t="s">
        <v>2237</v>
      </c>
    </row>
    <row r="597" spans="2:65" s="11" customFormat="1" ht="22.9" customHeight="1" x14ac:dyDescent="0.2">
      <c r="B597" s="139"/>
      <c r="D597" s="140" t="s">
        <v>71</v>
      </c>
      <c r="E597" s="149" t="s">
        <v>539</v>
      </c>
      <c r="F597" s="149" t="s">
        <v>540</v>
      </c>
      <c r="I597" s="142"/>
      <c r="J597" s="150">
        <f>BK597</f>
        <v>0</v>
      </c>
      <c r="L597" s="139"/>
      <c r="M597" s="144"/>
      <c r="P597" s="145">
        <f>SUM(P598:P736)</f>
        <v>0</v>
      </c>
      <c r="R597" s="145">
        <f>SUM(R598:R736)</f>
        <v>5.9380000000000002E-2</v>
      </c>
      <c r="T597" s="146">
        <f>SUM(T598:T736)</f>
        <v>0.30399999999999999</v>
      </c>
      <c r="W597" s="247"/>
      <c r="AR597" s="140" t="s">
        <v>81</v>
      </c>
      <c r="AT597" s="147" t="s">
        <v>71</v>
      </c>
      <c r="AU597" s="147" t="s">
        <v>77</v>
      </c>
      <c r="AY597" s="140" t="s">
        <v>162</v>
      </c>
      <c r="BK597" s="148">
        <f>SUM(BK598:BK736)</f>
        <v>0</v>
      </c>
    </row>
    <row r="598" spans="2:65" s="1" customFormat="1" ht="49.15" customHeight="1" x14ac:dyDescent="0.2">
      <c r="B598" s="121"/>
      <c r="C598" s="151" t="s">
        <v>451</v>
      </c>
      <c r="D598" s="151" t="s">
        <v>164</v>
      </c>
      <c r="E598" s="152" t="s">
        <v>2238</v>
      </c>
      <c r="F598" s="153" t="s">
        <v>2239</v>
      </c>
      <c r="G598" s="154" t="s">
        <v>340</v>
      </c>
      <c r="H598" s="155">
        <v>16</v>
      </c>
      <c r="I598" s="156"/>
      <c r="J598" s="157">
        <f>ROUND(I598*H598,2)</f>
        <v>0</v>
      </c>
      <c r="K598" s="158"/>
      <c r="L598" s="32"/>
      <c r="M598" s="159" t="s">
        <v>1</v>
      </c>
      <c r="N598" s="120" t="s">
        <v>38</v>
      </c>
      <c r="P598" s="160">
        <f>O598*H598</f>
        <v>0</v>
      </c>
      <c r="Q598" s="160">
        <v>0</v>
      </c>
      <c r="R598" s="160">
        <f>Q598*H598</f>
        <v>0</v>
      </c>
      <c r="S598" s="160">
        <v>0</v>
      </c>
      <c r="T598" s="161">
        <f>S598*H598</f>
        <v>0</v>
      </c>
      <c r="W598" s="262"/>
      <c r="AR598" s="162" t="s">
        <v>302</v>
      </c>
      <c r="AT598" s="162" t="s">
        <v>164</v>
      </c>
      <c r="AU598" s="162" t="s">
        <v>81</v>
      </c>
      <c r="AY598" s="17" t="s">
        <v>162</v>
      </c>
      <c r="BE598" s="163">
        <f>IF(N598="základná",J598,0)</f>
        <v>0</v>
      </c>
      <c r="BF598" s="163">
        <f>IF(N598="znížená",J598,0)</f>
        <v>0</v>
      </c>
      <c r="BG598" s="163">
        <f>IF(N598="zákl. prenesená",J598,0)</f>
        <v>0</v>
      </c>
      <c r="BH598" s="163">
        <f>IF(N598="zníž. prenesená",J598,0)</f>
        <v>0</v>
      </c>
      <c r="BI598" s="163">
        <f>IF(N598="nulová",J598,0)</f>
        <v>0</v>
      </c>
      <c r="BJ598" s="17" t="s">
        <v>81</v>
      </c>
      <c r="BK598" s="163">
        <f>ROUND(I598*H598,2)</f>
        <v>0</v>
      </c>
      <c r="BL598" s="17" t="s">
        <v>302</v>
      </c>
      <c r="BM598" s="162" t="s">
        <v>2240</v>
      </c>
    </row>
    <row r="599" spans="2:65" s="13" customFormat="1" x14ac:dyDescent="0.2">
      <c r="B599" s="171"/>
      <c r="D599" s="165" t="s">
        <v>169</v>
      </c>
      <c r="E599" s="172" t="s">
        <v>1</v>
      </c>
      <c r="F599" s="173" t="s">
        <v>302</v>
      </c>
      <c r="H599" s="174">
        <v>16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77</v>
      </c>
      <c r="AY599" s="172" t="s">
        <v>162</v>
      </c>
    </row>
    <row r="600" spans="2:65" s="12" customFormat="1" ht="22.5" x14ac:dyDescent="0.2">
      <c r="B600" s="164"/>
      <c r="D600" s="165" t="s">
        <v>169</v>
      </c>
      <c r="E600" s="166" t="s">
        <v>1</v>
      </c>
      <c r="F600" s="167" t="s">
        <v>2241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65" s="12" customFormat="1" ht="22.5" x14ac:dyDescent="0.2">
      <c r="B601" s="164"/>
      <c r="D601" s="165" t="s">
        <v>169</v>
      </c>
      <c r="E601" s="166" t="s">
        <v>1</v>
      </c>
      <c r="F601" s="167" t="s">
        <v>547</v>
      </c>
      <c r="H601" s="166" t="s">
        <v>1</v>
      </c>
      <c r="I601" s="168"/>
      <c r="L601" s="164"/>
      <c r="M601" s="169"/>
      <c r="T601" s="170"/>
      <c r="W601" s="239"/>
      <c r="AT601" s="166" t="s">
        <v>169</v>
      </c>
      <c r="AU601" s="166" t="s">
        <v>81</v>
      </c>
      <c r="AV601" s="12" t="s">
        <v>77</v>
      </c>
      <c r="AW601" s="12" t="s">
        <v>29</v>
      </c>
      <c r="AX601" s="12" t="s">
        <v>72</v>
      </c>
      <c r="AY601" s="166" t="s">
        <v>162</v>
      </c>
    </row>
    <row r="602" spans="2:65" s="12" customFormat="1" x14ac:dyDescent="0.2">
      <c r="B602" s="164"/>
      <c r="D602" s="165" t="s">
        <v>169</v>
      </c>
      <c r="E602" s="166" t="s">
        <v>1</v>
      </c>
      <c r="F602" s="167" t="s">
        <v>548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65" s="12" customFormat="1" x14ac:dyDescent="0.2">
      <c r="B603" s="164"/>
      <c r="D603" s="165" t="s">
        <v>169</v>
      </c>
      <c r="E603" s="166" t="s">
        <v>1</v>
      </c>
      <c r="F603" s="167" t="s">
        <v>549</v>
      </c>
      <c r="H603" s="166" t="s">
        <v>1</v>
      </c>
      <c r="I603" s="168"/>
      <c r="L603" s="164"/>
      <c r="M603" s="169"/>
      <c r="T603" s="170"/>
      <c r="W603" s="239"/>
      <c r="AT603" s="166" t="s">
        <v>169</v>
      </c>
      <c r="AU603" s="166" t="s">
        <v>81</v>
      </c>
      <c r="AV603" s="12" t="s">
        <v>77</v>
      </c>
      <c r="AW603" s="12" t="s">
        <v>29</v>
      </c>
      <c r="AX603" s="12" t="s">
        <v>72</v>
      </c>
      <c r="AY603" s="166" t="s">
        <v>162</v>
      </c>
    </row>
    <row r="604" spans="2:65" s="12" customFormat="1" x14ac:dyDescent="0.2">
      <c r="B604" s="164"/>
      <c r="D604" s="165" t="s">
        <v>169</v>
      </c>
      <c r="E604" s="166" t="s">
        <v>1</v>
      </c>
      <c r="F604" s="167" t="s">
        <v>550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65" s="12" customFormat="1" x14ac:dyDescent="0.2">
      <c r="B605" s="164"/>
      <c r="D605" s="165" t="s">
        <v>169</v>
      </c>
      <c r="E605" s="166" t="s">
        <v>1</v>
      </c>
      <c r="F605" s="167" t="s">
        <v>551</v>
      </c>
      <c r="H605" s="166" t="s">
        <v>1</v>
      </c>
      <c r="I605" s="168"/>
      <c r="L605" s="164"/>
      <c r="M605" s="169"/>
      <c r="T605" s="170"/>
      <c r="W605" s="239"/>
      <c r="AT605" s="166" t="s">
        <v>169</v>
      </c>
      <c r="AU605" s="166" t="s">
        <v>81</v>
      </c>
      <c r="AV605" s="12" t="s">
        <v>77</v>
      </c>
      <c r="AW605" s="12" t="s">
        <v>29</v>
      </c>
      <c r="AX605" s="12" t="s">
        <v>72</v>
      </c>
      <c r="AY605" s="166" t="s">
        <v>162</v>
      </c>
    </row>
    <row r="606" spans="2:65" s="12" customFormat="1" ht="22.5" x14ac:dyDescent="0.2">
      <c r="B606" s="164"/>
      <c r="D606" s="165" t="s">
        <v>169</v>
      </c>
      <c r="E606" s="166" t="s">
        <v>1</v>
      </c>
      <c r="F606" s="167" t="s">
        <v>1364</v>
      </c>
      <c r="H606" s="166" t="s">
        <v>1</v>
      </c>
      <c r="I606" s="168"/>
      <c r="L606" s="164"/>
      <c r="M606" s="169"/>
      <c r="T606" s="170"/>
      <c r="W606" s="239"/>
      <c r="AT606" s="166" t="s">
        <v>169</v>
      </c>
      <c r="AU606" s="166" t="s">
        <v>81</v>
      </c>
      <c r="AV606" s="12" t="s">
        <v>77</v>
      </c>
      <c r="AW606" s="12" t="s">
        <v>29</v>
      </c>
      <c r="AX606" s="12" t="s">
        <v>72</v>
      </c>
      <c r="AY606" s="166" t="s">
        <v>162</v>
      </c>
    </row>
    <row r="607" spans="2:65" s="12" customFormat="1" x14ac:dyDescent="0.2">
      <c r="B607" s="164"/>
      <c r="D607" s="165" t="s">
        <v>169</v>
      </c>
      <c r="E607" s="166" t="s">
        <v>1</v>
      </c>
      <c r="F607" s="167" t="s">
        <v>553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2" customFormat="1" ht="22.5" x14ac:dyDescent="0.2">
      <c r="B608" s="164"/>
      <c r="D608" s="165" t="s">
        <v>169</v>
      </c>
      <c r="E608" s="166" t="s">
        <v>1</v>
      </c>
      <c r="F608" s="167" t="s">
        <v>554</v>
      </c>
      <c r="H608" s="166" t="s">
        <v>1</v>
      </c>
      <c r="I608" s="168"/>
      <c r="L608" s="164"/>
      <c r="M608" s="169"/>
      <c r="T608" s="170"/>
      <c r="W608" s="239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65" s="12" customFormat="1" ht="22.5" x14ac:dyDescent="0.2">
      <c r="B609" s="164"/>
      <c r="D609" s="165" t="s">
        <v>169</v>
      </c>
      <c r="E609" s="166" t="s">
        <v>1</v>
      </c>
      <c r="F609" s="167" t="s">
        <v>853</v>
      </c>
      <c r="H609" s="166" t="s">
        <v>1</v>
      </c>
      <c r="I609" s="168"/>
      <c r="L609" s="164"/>
      <c r="M609" s="169"/>
      <c r="T609" s="170"/>
      <c r="W609" s="239"/>
      <c r="AT609" s="166" t="s">
        <v>169</v>
      </c>
      <c r="AU609" s="166" t="s">
        <v>81</v>
      </c>
      <c r="AV609" s="12" t="s">
        <v>77</v>
      </c>
      <c r="AW609" s="12" t="s">
        <v>29</v>
      </c>
      <c r="AX609" s="12" t="s">
        <v>72</v>
      </c>
      <c r="AY609" s="166" t="s">
        <v>162</v>
      </c>
    </row>
    <row r="610" spans="2:65" s="12" customFormat="1" x14ac:dyDescent="0.2">
      <c r="B610" s="164"/>
      <c r="D610" s="165" t="s">
        <v>169</v>
      </c>
      <c r="E610" s="166" t="s">
        <v>1</v>
      </c>
      <c r="F610" s="167" t="s">
        <v>556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65" s="12" customFormat="1" x14ac:dyDescent="0.2">
      <c r="B611" s="164"/>
      <c r="D611" s="165" t="s">
        <v>169</v>
      </c>
      <c r="E611" s="166" t="s">
        <v>1</v>
      </c>
      <c r="F611" s="167" t="s">
        <v>557</v>
      </c>
      <c r="H611" s="166" t="s">
        <v>1</v>
      </c>
      <c r="I611" s="168"/>
      <c r="L611" s="164"/>
      <c r="M611" s="169"/>
      <c r="T611" s="170"/>
      <c r="W611" s="239"/>
      <c r="AT611" s="166" t="s">
        <v>169</v>
      </c>
      <c r="AU611" s="166" t="s">
        <v>81</v>
      </c>
      <c r="AV611" s="12" t="s">
        <v>77</v>
      </c>
      <c r="AW611" s="12" t="s">
        <v>29</v>
      </c>
      <c r="AX611" s="12" t="s">
        <v>72</v>
      </c>
      <c r="AY611" s="166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558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2" customFormat="1" x14ac:dyDescent="0.2">
      <c r="B613" s="164"/>
      <c r="D613" s="165" t="s">
        <v>169</v>
      </c>
      <c r="E613" s="166" t="s">
        <v>1</v>
      </c>
      <c r="F613" s="167" t="s">
        <v>559</v>
      </c>
      <c r="H613" s="166" t="s">
        <v>1</v>
      </c>
      <c r="I613" s="168"/>
      <c r="L613" s="164"/>
      <c r="M613" s="169"/>
      <c r="T613" s="170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65" s="12" customFormat="1" ht="22.5" x14ac:dyDescent="0.2">
      <c r="B614" s="164"/>
      <c r="D614" s="165" t="s">
        <v>169</v>
      </c>
      <c r="E614" s="166" t="s">
        <v>1</v>
      </c>
      <c r="F614" s="167" t="s">
        <v>560</v>
      </c>
      <c r="H614" s="166" t="s">
        <v>1</v>
      </c>
      <c r="I614" s="168"/>
      <c r="L614" s="164"/>
      <c r="M614" s="169"/>
      <c r="T614" s="170"/>
      <c r="W614" s="244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65" s="1" customFormat="1" ht="49.15" customHeight="1" x14ac:dyDescent="0.2">
      <c r="B615" s="121"/>
      <c r="C615" s="151" t="s">
        <v>456</v>
      </c>
      <c r="D615" s="151" t="s">
        <v>164</v>
      </c>
      <c r="E615" s="152" t="s">
        <v>2242</v>
      </c>
      <c r="F615" s="153" t="s">
        <v>2243</v>
      </c>
      <c r="G615" s="154" t="s">
        <v>340</v>
      </c>
      <c r="H615" s="155">
        <v>2</v>
      </c>
      <c r="I615" s="156"/>
      <c r="J615" s="157">
        <f>ROUND(I615*H615,2)</f>
        <v>0</v>
      </c>
      <c r="K615" s="158"/>
      <c r="L615" s="32"/>
      <c r="M615" s="159" t="s">
        <v>1</v>
      </c>
      <c r="N615" s="120" t="s">
        <v>38</v>
      </c>
      <c r="P615" s="160">
        <f>O615*H615</f>
        <v>0</v>
      </c>
      <c r="Q615" s="160">
        <v>0</v>
      </c>
      <c r="R615" s="160">
        <f>Q615*H615</f>
        <v>0</v>
      </c>
      <c r="S615" s="160">
        <v>0</v>
      </c>
      <c r="T615" s="161">
        <f>S615*H615</f>
        <v>0</v>
      </c>
      <c r="W615" s="262"/>
      <c r="AR615" s="162" t="s">
        <v>302</v>
      </c>
      <c r="AT615" s="162" t="s">
        <v>164</v>
      </c>
      <c r="AU615" s="162" t="s">
        <v>81</v>
      </c>
      <c r="AY615" s="17" t="s">
        <v>162</v>
      </c>
      <c r="BE615" s="163">
        <f>IF(N615="základná",J615,0)</f>
        <v>0</v>
      </c>
      <c r="BF615" s="163">
        <f>IF(N615="znížená",J615,0)</f>
        <v>0</v>
      </c>
      <c r="BG615" s="163">
        <f>IF(N615="zákl. prenesená",J615,0)</f>
        <v>0</v>
      </c>
      <c r="BH615" s="163">
        <f>IF(N615="zníž. prenesená",J615,0)</f>
        <v>0</v>
      </c>
      <c r="BI615" s="163">
        <f>IF(N615="nulová",J615,0)</f>
        <v>0</v>
      </c>
      <c r="BJ615" s="17" t="s">
        <v>81</v>
      </c>
      <c r="BK615" s="163">
        <f>ROUND(I615*H615,2)</f>
        <v>0</v>
      </c>
      <c r="BL615" s="17" t="s">
        <v>302</v>
      </c>
      <c r="BM615" s="162" t="s">
        <v>2244</v>
      </c>
    </row>
    <row r="616" spans="2:65" s="13" customFormat="1" x14ac:dyDescent="0.2">
      <c r="B616" s="171"/>
      <c r="D616" s="165" t="s">
        <v>169</v>
      </c>
      <c r="E616" s="172" t="s">
        <v>1</v>
      </c>
      <c r="F616" s="173" t="s">
        <v>81</v>
      </c>
      <c r="H616" s="174">
        <v>2</v>
      </c>
      <c r="I616" s="175"/>
      <c r="L616" s="171"/>
      <c r="M616" s="176"/>
      <c r="T616" s="177"/>
      <c r="W616" s="240"/>
      <c r="AT616" s="172" t="s">
        <v>169</v>
      </c>
      <c r="AU616" s="172" t="s">
        <v>81</v>
      </c>
      <c r="AV616" s="13" t="s">
        <v>81</v>
      </c>
      <c r="AW616" s="13" t="s">
        <v>29</v>
      </c>
      <c r="AX616" s="13" t="s">
        <v>77</v>
      </c>
      <c r="AY616" s="172" t="s">
        <v>162</v>
      </c>
    </row>
    <row r="617" spans="2:65" s="12" customFormat="1" x14ac:dyDescent="0.2">
      <c r="B617" s="164"/>
      <c r="D617" s="165" t="s">
        <v>169</v>
      </c>
      <c r="E617" s="166" t="s">
        <v>1</v>
      </c>
      <c r="F617" s="167" t="s">
        <v>1942</v>
      </c>
      <c r="H617" s="166" t="s">
        <v>1</v>
      </c>
      <c r="I617" s="168"/>
      <c r="L617" s="164"/>
      <c r="M617" s="169"/>
      <c r="T617" s="170"/>
      <c r="W617" s="239"/>
      <c r="AT617" s="166" t="s">
        <v>169</v>
      </c>
      <c r="AU617" s="166" t="s">
        <v>81</v>
      </c>
      <c r="AV617" s="12" t="s">
        <v>77</v>
      </c>
      <c r="AW617" s="12" t="s">
        <v>29</v>
      </c>
      <c r="AX617" s="12" t="s">
        <v>72</v>
      </c>
      <c r="AY617" s="166" t="s">
        <v>162</v>
      </c>
    </row>
    <row r="618" spans="2:65" s="12" customFormat="1" ht="22.5" x14ac:dyDescent="0.2">
      <c r="B618" s="164"/>
      <c r="D618" s="165" t="s">
        <v>169</v>
      </c>
      <c r="E618" s="166" t="s">
        <v>1</v>
      </c>
      <c r="F618" s="167" t="s">
        <v>547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548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2" customFormat="1" x14ac:dyDescent="0.2">
      <c r="B620" s="164"/>
      <c r="D620" s="165" t="s">
        <v>169</v>
      </c>
      <c r="E620" s="166" t="s">
        <v>1</v>
      </c>
      <c r="F620" s="167" t="s">
        <v>549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550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2" customFormat="1" x14ac:dyDescent="0.2">
      <c r="B622" s="164"/>
      <c r="D622" s="165" t="s">
        <v>169</v>
      </c>
      <c r="E622" s="166" t="s">
        <v>1</v>
      </c>
      <c r="F622" s="167" t="s">
        <v>551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65" s="12" customFormat="1" ht="22.5" x14ac:dyDescent="0.2">
      <c r="B623" s="164"/>
      <c r="D623" s="165" t="s">
        <v>169</v>
      </c>
      <c r="E623" s="166" t="s">
        <v>1</v>
      </c>
      <c r="F623" s="167" t="s">
        <v>1364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2" customFormat="1" x14ac:dyDescent="0.2">
      <c r="B624" s="164"/>
      <c r="D624" s="165" t="s">
        <v>169</v>
      </c>
      <c r="E624" s="166" t="s">
        <v>1</v>
      </c>
      <c r="F624" s="167" t="s">
        <v>553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2" customFormat="1" ht="22.5" x14ac:dyDescent="0.2">
      <c r="B625" s="164"/>
      <c r="D625" s="165" t="s">
        <v>169</v>
      </c>
      <c r="E625" s="166" t="s">
        <v>1</v>
      </c>
      <c r="F625" s="167" t="s">
        <v>1373</v>
      </c>
      <c r="H625" s="166" t="s">
        <v>1</v>
      </c>
      <c r="I625" s="168"/>
      <c r="L625" s="164"/>
      <c r="M625" s="169"/>
      <c r="T625" s="170"/>
      <c r="W625" s="239"/>
      <c r="AT625" s="166" t="s">
        <v>169</v>
      </c>
      <c r="AU625" s="166" t="s">
        <v>81</v>
      </c>
      <c r="AV625" s="12" t="s">
        <v>77</v>
      </c>
      <c r="AW625" s="12" t="s">
        <v>29</v>
      </c>
      <c r="AX625" s="12" t="s">
        <v>72</v>
      </c>
      <c r="AY625" s="166" t="s">
        <v>162</v>
      </c>
    </row>
    <row r="626" spans="2:65" s="12" customFormat="1" ht="22.5" x14ac:dyDescent="0.2">
      <c r="B626" s="164"/>
      <c r="D626" s="165" t="s">
        <v>169</v>
      </c>
      <c r="E626" s="166" t="s">
        <v>1</v>
      </c>
      <c r="F626" s="167" t="s">
        <v>853</v>
      </c>
      <c r="H626" s="166" t="s">
        <v>1</v>
      </c>
      <c r="I626" s="168"/>
      <c r="L626" s="164"/>
      <c r="M626" s="169"/>
      <c r="T626" s="170"/>
      <c r="W626" s="239"/>
      <c r="AT626" s="166" t="s">
        <v>169</v>
      </c>
      <c r="AU626" s="166" t="s">
        <v>81</v>
      </c>
      <c r="AV626" s="12" t="s">
        <v>77</v>
      </c>
      <c r="AW626" s="12" t="s">
        <v>29</v>
      </c>
      <c r="AX626" s="12" t="s">
        <v>72</v>
      </c>
      <c r="AY626" s="166" t="s">
        <v>162</v>
      </c>
    </row>
    <row r="627" spans="2:65" s="12" customFormat="1" x14ac:dyDescent="0.2">
      <c r="B627" s="164"/>
      <c r="D627" s="165" t="s">
        <v>169</v>
      </c>
      <c r="E627" s="166" t="s">
        <v>1</v>
      </c>
      <c r="F627" s="167" t="s">
        <v>556</v>
      </c>
      <c r="H627" s="166" t="s">
        <v>1</v>
      </c>
      <c r="I627" s="168"/>
      <c r="L627" s="164"/>
      <c r="M627" s="169"/>
      <c r="T627" s="170"/>
      <c r="W627" s="239"/>
      <c r="AT627" s="166" t="s">
        <v>169</v>
      </c>
      <c r="AU627" s="166" t="s">
        <v>81</v>
      </c>
      <c r="AV627" s="12" t="s">
        <v>77</v>
      </c>
      <c r="AW627" s="12" t="s">
        <v>29</v>
      </c>
      <c r="AX627" s="12" t="s">
        <v>72</v>
      </c>
      <c r="AY627" s="166" t="s">
        <v>162</v>
      </c>
    </row>
    <row r="628" spans="2:65" s="12" customFormat="1" x14ac:dyDescent="0.2">
      <c r="B628" s="164"/>
      <c r="D628" s="165" t="s">
        <v>169</v>
      </c>
      <c r="E628" s="166" t="s">
        <v>1</v>
      </c>
      <c r="F628" s="167" t="s">
        <v>557</v>
      </c>
      <c r="H628" s="166" t="s">
        <v>1</v>
      </c>
      <c r="I628" s="168"/>
      <c r="L628" s="164"/>
      <c r="M628" s="169"/>
      <c r="T628" s="170"/>
      <c r="W628" s="239"/>
      <c r="AT628" s="166" t="s">
        <v>169</v>
      </c>
      <c r="AU628" s="166" t="s">
        <v>81</v>
      </c>
      <c r="AV628" s="12" t="s">
        <v>77</v>
      </c>
      <c r="AW628" s="12" t="s">
        <v>29</v>
      </c>
      <c r="AX628" s="12" t="s">
        <v>72</v>
      </c>
      <c r="AY628" s="166" t="s">
        <v>162</v>
      </c>
    </row>
    <row r="629" spans="2:65" s="12" customFormat="1" x14ac:dyDescent="0.2">
      <c r="B629" s="164"/>
      <c r="D629" s="165" t="s">
        <v>169</v>
      </c>
      <c r="E629" s="166" t="s">
        <v>1</v>
      </c>
      <c r="F629" s="167" t="s">
        <v>558</v>
      </c>
      <c r="H629" s="166" t="s">
        <v>1</v>
      </c>
      <c r="I629" s="168"/>
      <c r="L629" s="164"/>
      <c r="M629" s="169"/>
      <c r="T629" s="170"/>
      <c r="W629" s="239"/>
      <c r="AT629" s="166" t="s">
        <v>169</v>
      </c>
      <c r="AU629" s="166" t="s">
        <v>81</v>
      </c>
      <c r="AV629" s="12" t="s">
        <v>77</v>
      </c>
      <c r="AW629" s="12" t="s">
        <v>29</v>
      </c>
      <c r="AX629" s="12" t="s">
        <v>72</v>
      </c>
      <c r="AY629" s="166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559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2" customFormat="1" ht="22.5" x14ac:dyDescent="0.2">
      <c r="B631" s="164"/>
      <c r="D631" s="165" t="s">
        <v>169</v>
      </c>
      <c r="E631" s="166" t="s">
        <v>1</v>
      </c>
      <c r="F631" s="167" t="s">
        <v>560</v>
      </c>
      <c r="H631" s="166" t="s">
        <v>1</v>
      </c>
      <c r="I631" s="168"/>
      <c r="L631" s="164"/>
      <c r="M631" s="169"/>
      <c r="T631" s="170"/>
      <c r="W631" s="244"/>
      <c r="AT631" s="166" t="s">
        <v>169</v>
      </c>
      <c r="AU631" s="166" t="s">
        <v>81</v>
      </c>
      <c r="AV631" s="12" t="s">
        <v>77</v>
      </c>
      <c r="AW631" s="12" t="s">
        <v>29</v>
      </c>
      <c r="AX631" s="12" t="s">
        <v>72</v>
      </c>
      <c r="AY631" s="166" t="s">
        <v>162</v>
      </c>
    </row>
    <row r="632" spans="2:65" s="1" customFormat="1" ht="49.15" customHeight="1" x14ac:dyDescent="0.2">
      <c r="B632" s="121"/>
      <c r="C632" s="151" t="s">
        <v>461</v>
      </c>
      <c r="D632" s="151" t="s">
        <v>164</v>
      </c>
      <c r="E632" s="152" t="s">
        <v>2245</v>
      </c>
      <c r="F632" s="153" t="s">
        <v>2246</v>
      </c>
      <c r="G632" s="154" t="s">
        <v>340</v>
      </c>
      <c r="H632" s="155">
        <v>3</v>
      </c>
      <c r="I632" s="156"/>
      <c r="J632" s="157">
        <f>ROUND(I632*H632,2)</f>
        <v>0</v>
      </c>
      <c r="K632" s="158"/>
      <c r="L632" s="32"/>
      <c r="M632" s="159" t="s">
        <v>1</v>
      </c>
      <c r="N632" s="120" t="s">
        <v>38</v>
      </c>
      <c r="P632" s="160">
        <f>O632*H632</f>
        <v>0</v>
      </c>
      <c r="Q632" s="160">
        <v>0</v>
      </c>
      <c r="R632" s="160">
        <f>Q632*H632</f>
        <v>0</v>
      </c>
      <c r="S632" s="160">
        <v>0</v>
      </c>
      <c r="T632" s="161">
        <f>S632*H632</f>
        <v>0</v>
      </c>
      <c r="W632" s="267"/>
      <c r="AR632" s="162" t="s">
        <v>302</v>
      </c>
      <c r="AT632" s="162" t="s">
        <v>164</v>
      </c>
      <c r="AU632" s="162" t="s">
        <v>81</v>
      </c>
      <c r="AY632" s="17" t="s">
        <v>162</v>
      </c>
      <c r="BE632" s="163">
        <f>IF(N632="základná",J632,0)</f>
        <v>0</v>
      </c>
      <c r="BF632" s="163">
        <f>IF(N632="znížená",J632,0)</f>
        <v>0</v>
      </c>
      <c r="BG632" s="163">
        <f>IF(N632="zákl. prenesená",J632,0)</f>
        <v>0</v>
      </c>
      <c r="BH632" s="163">
        <f>IF(N632="zníž. prenesená",J632,0)</f>
        <v>0</v>
      </c>
      <c r="BI632" s="163">
        <f>IF(N632="nulová",J632,0)</f>
        <v>0</v>
      </c>
      <c r="BJ632" s="17" t="s">
        <v>81</v>
      </c>
      <c r="BK632" s="163">
        <f>ROUND(I632*H632,2)</f>
        <v>0</v>
      </c>
      <c r="BL632" s="17" t="s">
        <v>302</v>
      </c>
      <c r="BM632" s="162" t="s">
        <v>2247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84</v>
      </c>
      <c r="H633" s="174">
        <v>3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77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2248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2" customFormat="1" ht="22.5" x14ac:dyDescent="0.2">
      <c r="B635" s="164"/>
      <c r="D635" s="165" t="s">
        <v>169</v>
      </c>
      <c r="E635" s="166" t="s">
        <v>1</v>
      </c>
      <c r="F635" s="167" t="s">
        <v>2249</v>
      </c>
      <c r="H635" s="166" t="s">
        <v>1</v>
      </c>
      <c r="I635" s="168"/>
      <c r="L635" s="164"/>
      <c r="M635" s="169"/>
      <c r="T635" s="170"/>
      <c r="W635" s="239"/>
      <c r="AT635" s="166" t="s">
        <v>169</v>
      </c>
      <c r="AU635" s="166" t="s">
        <v>81</v>
      </c>
      <c r="AV635" s="12" t="s">
        <v>77</v>
      </c>
      <c r="AW635" s="12" t="s">
        <v>29</v>
      </c>
      <c r="AX635" s="12" t="s">
        <v>72</v>
      </c>
      <c r="AY635" s="166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2250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2" customFormat="1" ht="22.5" x14ac:dyDescent="0.2">
      <c r="B637" s="164"/>
      <c r="D637" s="165" t="s">
        <v>169</v>
      </c>
      <c r="E637" s="166" t="s">
        <v>1</v>
      </c>
      <c r="F637" s="167" t="s">
        <v>547</v>
      </c>
      <c r="H637" s="166" t="s">
        <v>1</v>
      </c>
      <c r="I637" s="168"/>
      <c r="L637" s="164"/>
      <c r="M637" s="169"/>
      <c r="T637" s="170"/>
      <c r="W637" s="239"/>
      <c r="AT637" s="166" t="s">
        <v>169</v>
      </c>
      <c r="AU637" s="166" t="s">
        <v>81</v>
      </c>
      <c r="AV637" s="12" t="s">
        <v>77</v>
      </c>
      <c r="AW637" s="12" t="s">
        <v>29</v>
      </c>
      <c r="AX637" s="12" t="s">
        <v>72</v>
      </c>
      <c r="AY637" s="166" t="s">
        <v>162</v>
      </c>
    </row>
    <row r="638" spans="2:65" s="12" customFormat="1" x14ac:dyDescent="0.2">
      <c r="B638" s="164"/>
      <c r="D638" s="165" t="s">
        <v>169</v>
      </c>
      <c r="E638" s="166" t="s">
        <v>1</v>
      </c>
      <c r="F638" s="167" t="s">
        <v>548</v>
      </c>
      <c r="H638" s="166" t="s">
        <v>1</v>
      </c>
      <c r="I638" s="168"/>
      <c r="L638" s="164"/>
      <c r="M638" s="169"/>
      <c r="T638" s="170"/>
      <c r="W638" s="239"/>
      <c r="AT638" s="166" t="s">
        <v>169</v>
      </c>
      <c r="AU638" s="166" t="s">
        <v>81</v>
      </c>
      <c r="AV638" s="12" t="s">
        <v>77</v>
      </c>
      <c r="AW638" s="12" t="s">
        <v>29</v>
      </c>
      <c r="AX638" s="12" t="s">
        <v>72</v>
      </c>
      <c r="AY638" s="166" t="s">
        <v>162</v>
      </c>
    </row>
    <row r="639" spans="2:65" s="12" customFormat="1" x14ac:dyDescent="0.2">
      <c r="B639" s="164"/>
      <c r="D639" s="165" t="s">
        <v>169</v>
      </c>
      <c r="E639" s="166" t="s">
        <v>1</v>
      </c>
      <c r="F639" s="167" t="s">
        <v>549</v>
      </c>
      <c r="H639" s="166" t="s">
        <v>1</v>
      </c>
      <c r="I639" s="168"/>
      <c r="L639" s="164"/>
      <c r="M639" s="169"/>
      <c r="T639" s="170"/>
      <c r="W639" s="239"/>
      <c r="AT639" s="166" t="s">
        <v>169</v>
      </c>
      <c r="AU639" s="166" t="s">
        <v>81</v>
      </c>
      <c r="AV639" s="12" t="s">
        <v>77</v>
      </c>
      <c r="AW639" s="12" t="s">
        <v>29</v>
      </c>
      <c r="AX639" s="12" t="s">
        <v>72</v>
      </c>
      <c r="AY639" s="166" t="s">
        <v>162</v>
      </c>
    </row>
    <row r="640" spans="2:65" s="12" customFormat="1" x14ac:dyDescent="0.2">
      <c r="B640" s="164"/>
      <c r="D640" s="165" t="s">
        <v>169</v>
      </c>
      <c r="E640" s="166" t="s">
        <v>1</v>
      </c>
      <c r="F640" s="167" t="s">
        <v>550</v>
      </c>
      <c r="H640" s="166" t="s">
        <v>1</v>
      </c>
      <c r="I640" s="168"/>
      <c r="L640" s="164"/>
      <c r="M640" s="169"/>
      <c r="T640" s="170"/>
      <c r="W640" s="239"/>
      <c r="AT640" s="166" t="s">
        <v>169</v>
      </c>
      <c r="AU640" s="166" t="s">
        <v>81</v>
      </c>
      <c r="AV640" s="12" t="s">
        <v>77</v>
      </c>
      <c r="AW640" s="12" t="s">
        <v>29</v>
      </c>
      <c r="AX640" s="12" t="s">
        <v>72</v>
      </c>
      <c r="AY640" s="166" t="s">
        <v>162</v>
      </c>
    </row>
    <row r="641" spans="2:65" s="12" customFormat="1" x14ac:dyDescent="0.2">
      <c r="B641" s="164"/>
      <c r="D641" s="165" t="s">
        <v>169</v>
      </c>
      <c r="E641" s="166" t="s">
        <v>1</v>
      </c>
      <c r="F641" s="167" t="s">
        <v>551</v>
      </c>
      <c r="H641" s="166" t="s">
        <v>1</v>
      </c>
      <c r="I641" s="168"/>
      <c r="L641" s="164"/>
      <c r="M641" s="169"/>
      <c r="T641" s="170"/>
      <c r="W641" s="239"/>
      <c r="AT641" s="166" t="s">
        <v>169</v>
      </c>
      <c r="AU641" s="166" t="s">
        <v>81</v>
      </c>
      <c r="AV641" s="12" t="s">
        <v>77</v>
      </c>
      <c r="AW641" s="12" t="s">
        <v>29</v>
      </c>
      <c r="AX641" s="12" t="s">
        <v>72</v>
      </c>
      <c r="AY641" s="166" t="s">
        <v>162</v>
      </c>
    </row>
    <row r="642" spans="2:65" s="12" customFormat="1" ht="22.5" x14ac:dyDescent="0.2">
      <c r="B642" s="164"/>
      <c r="D642" s="165" t="s">
        <v>169</v>
      </c>
      <c r="E642" s="166" t="s">
        <v>1</v>
      </c>
      <c r="F642" s="167" t="s">
        <v>552</v>
      </c>
      <c r="H642" s="166" t="s">
        <v>1</v>
      </c>
      <c r="I642" s="168"/>
      <c r="L642" s="164"/>
      <c r="M642" s="169"/>
      <c r="T642" s="170"/>
      <c r="W642" s="239"/>
      <c r="AT642" s="166" t="s">
        <v>169</v>
      </c>
      <c r="AU642" s="166" t="s">
        <v>81</v>
      </c>
      <c r="AV642" s="12" t="s">
        <v>77</v>
      </c>
      <c r="AW642" s="12" t="s">
        <v>29</v>
      </c>
      <c r="AX642" s="12" t="s">
        <v>72</v>
      </c>
      <c r="AY642" s="166" t="s">
        <v>162</v>
      </c>
    </row>
    <row r="643" spans="2:65" s="12" customFormat="1" x14ac:dyDescent="0.2">
      <c r="B643" s="164"/>
      <c r="D643" s="165" t="s">
        <v>169</v>
      </c>
      <c r="E643" s="166" t="s">
        <v>1</v>
      </c>
      <c r="F643" s="167" t="s">
        <v>553</v>
      </c>
      <c r="H643" s="166" t="s">
        <v>1</v>
      </c>
      <c r="I643" s="168"/>
      <c r="L643" s="164"/>
      <c r="M643" s="169"/>
      <c r="T643" s="170"/>
      <c r="W643" s="239"/>
      <c r="AT643" s="166" t="s">
        <v>169</v>
      </c>
      <c r="AU643" s="166" t="s">
        <v>81</v>
      </c>
      <c r="AV643" s="12" t="s">
        <v>77</v>
      </c>
      <c r="AW643" s="12" t="s">
        <v>29</v>
      </c>
      <c r="AX643" s="12" t="s">
        <v>72</v>
      </c>
      <c r="AY643" s="166" t="s">
        <v>162</v>
      </c>
    </row>
    <row r="644" spans="2:65" s="12" customFormat="1" ht="22.5" x14ac:dyDescent="0.2">
      <c r="B644" s="164"/>
      <c r="D644" s="165" t="s">
        <v>169</v>
      </c>
      <c r="E644" s="166" t="s">
        <v>1</v>
      </c>
      <c r="F644" s="167" t="s">
        <v>554</v>
      </c>
      <c r="H644" s="166" t="s">
        <v>1</v>
      </c>
      <c r="I644" s="168"/>
      <c r="L644" s="164"/>
      <c r="M644" s="169"/>
      <c r="T644" s="170"/>
      <c r="W644" s="239"/>
      <c r="AT644" s="166" t="s">
        <v>169</v>
      </c>
      <c r="AU644" s="166" t="s">
        <v>81</v>
      </c>
      <c r="AV644" s="12" t="s">
        <v>77</v>
      </c>
      <c r="AW644" s="12" t="s">
        <v>29</v>
      </c>
      <c r="AX644" s="12" t="s">
        <v>72</v>
      </c>
      <c r="AY644" s="166" t="s">
        <v>162</v>
      </c>
    </row>
    <row r="645" spans="2:65" s="12" customFormat="1" ht="22.5" x14ac:dyDescent="0.2">
      <c r="B645" s="164"/>
      <c r="D645" s="165" t="s">
        <v>169</v>
      </c>
      <c r="E645" s="166" t="s">
        <v>1</v>
      </c>
      <c r="F645" s="167" t="s">
        <v>555</v>
      </c>
      <c r="H645" s="166" t="s">
        <v>1</v>
      </c>
      <c r="I645" s="168"/>
      <c r="L645" s="164"/>
      <c r="M645" s="169"/>
      <c r="T645" s="170"/>
      <c r="W645" s="239"/>
      <c r="AT645" s="166" t="s">
        <v>169</v>
      </c>
      <c r="AU645" s="166" t="s">
        <v>81</v>
      </c>
      <c r="AV645" s="12" t="s">
        <v>77</v>
      </c>
      <c r="AW645" s="12" t="s">
        <v>29</v>
      </c>
      <c r="AX645" s="12" t="s">
        <v>72</v>
      </c>
      <c r="AY645" s="166" t="s">
        <v>162</v>
      </c>
    </row>
    <row r="646" spans="2:65" s="12" customFormat="1" x14ac:dyDescent="0.2">
      <c r="B646" s="164"/>
      <c r="D646" s="165" t="s">
        <v>169</v>
      </c>
      <c r="E646" s="166" t="s">
        <v>1</v>
      </c>
      <c r="F646" s="167" t="s">
        <v>556</v>
      </c>
      <c r="H646" s="166" t="s">
        <v>1</v>
      </c>
      <c r="I646" s="168"/>
      <c r="L646" s="164"/>
      <c r="M646" s="169"/>
      <c r="T646" s="170"/>
      <c r="W646" s="239"/>
      <c r="AT646" s="166" t="s">
        <v>169</v>
      </c>
      <c r="AU646" s="166" t="s">
        <v>81</v>
      </c>
      <c r="AV646" s="12" t="s">
        <v>77</v>
      </c>
      <c r="AW646" s="12" t="s">
        <v>29</v>
      </c>
      <c r="AX646" s="12" t="s">
        <v>72</v>
      </c>
      <c r="AY646" s="166" t="s">
        <v>162</v>
      </c>
    </row>
    <row r="647" spans="2:65" s="12" customFormat="1" x14ac:dyDescent="0.2">
      <c r="B647" s="164"/>
      <c r="D647" s="165" t="s">
        <v>169</v>
      </c>
      <c r="E647" s="166" t="s">
        <v>1</v>
      </c>
      <c r="F647" s="167" t="s">
        <v>557</v>
      </c>
      <c r="H647" s="166" t="s">
        <v>1</v>
      </c>
      <c r="I647" s="168"/>
      <c r="L647" s="164"/>
      <c r="M647" s="169"/>
      <c r="T647" s="170"/>
      <c r="W647" s="239"/>
      <c r="AT647" s="166" t="s">
        <v>169</v>
      </c>
      <c r="AU647" s="166" t="s">
        <v>81</v>
      </c>
      <c r="AV647" s="12" t="s">
        <v>77</v>
      </c>
      <c r="AW647" s="12" t="s">
        <v>29</v>
      </c>
      <c r="AX647" s="12" t="s">
        <v>72</v>
      </c>
      <c r="AY647" s="166" t="s">
        <v>162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558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2" customFormat="1" x14ac:dyDescent="0.2">
      <c r="B649" s="164"/>
      <c r="D649" s="165" t="s">
        <v>169</v>
      </c>
      <c r="E649" s="166" t="s">
        <v>1</v>
      </c>
      <c r="F649" s="167" t="s">
        <v>559</v>
      </c>
      <c r="H649" s="166" t="s">
        <v>1</v>
      </c>
      <c r="I649" s="168"/>
      <c r="L649" s="164"/>
      <c r="M649" s="169"/>
      <c r="T649" s="170"/>
      <c r="W649" s="239"/>
      <c r="AT649" s="166" t="s">
        <v>169</v>
      </c>
      <c r="AU649" s="166" t="s">
        <v>81</v>
      </c>
      <c r="AV649" s="12" t="s">
        <v>77</v>
      </c>
      <c r="AW649" s="12" t="s">
        <v>29</v>
      </c>
      <c r="AX649" s="12" t="s">
        <v>72</v>
      </c>
      <c r="AY649" s="166" t="s">
        <v>162</v>
      </c>
    </row>
    <row r="650" spans="2:65" s="12" customFormat="1" ht="22.5" x14ac:dyDescent="0.2">
      <c r="B650" s="164"/>
      <c r="D650" s="165" t="s">
        <v>169</v>
      </c>
      <c r="E650" s="166" t="s">
        <v>1</v>
      </c>
      <c r="F650" s="167" t="s">
        <v>560</v>
      </c>
      <c r="H650" s="166" t="s">
        <v>1</v>
      </c>
      <c r="I650" s="168"/>
      <c r="L650" s="164"/>
      <c r="M650" s="169"/>
      <c r="T650" s="170"/>
      <c r="W650" s="239"/>
      <c r="AT650" s="166" t="s">
        <v>169</v>
      </c>
      <c r="AU650" s="166" t="s">
        <v>81</v>
      </c>
      <c r="AV650" s="12" t="s">
        <v>77</v>
      </c>
      <c r="AW650" s="12" t="s">
        <v>29</v>
      </c>
      <c r="AX650" s="12" t="s">
        <v>72</v>
      </c>
      <c r="AY650" s="166" t="s">
        <v>162</v>
      </c>
    </row>
    <row r="651" spans="2:65" s="1" customFormat="1" ht="49.15" customHeight="1" x14ac:dyDescent="0.2">
      <c r="B651" s="121"/>
      <c r="C651" s="151" t="s">
        <v>466</v>
      </c>
      <c r="D651" s="151" t="s">
        <v>164</v>
      </c>
      <c r="E651" s="152" t="s">
        <v>2251</v>
      </c>
      <c r="F651" s="153" t="s">
        <v>2252</v>
      </c>
      <c r="G651" s="154" t="s">
        <v>340</v>
      </c>
      <c r="H651" s="155">
        <v>3</v>
      </c>
      <c r="I651" s="156"/>
      <c r="J651" s="157">
        <f>ROUND(I651*H651,2)</f>
        <v>0</v>
      </c>
      <c r="K651" s="158"/>
      <c r="L651" s="32"/>
      <c r="M651" s="159" t="s">
        <v>1</v>
      </c>
      <c r="N651" s="120" t="s">
        <v>38</v>
      </c>
      <c r="P651" s="160">
        <f>O651*H651</f>
        <v>0</v>
      </c>
      <c r="Q651" s="160">
        <v>0</v>
      </c>
      <c r="R651" s="160">
        <f>Q651*H651</f>
        <v>0</v>
      </c>
      <c r="S651" s="160">
        <v>0</v>
      </c>
      <c r="T651" s="161">
        <f>S651*H651</f>
        <v>0</v>
      </c>
      <c r="W651" s="262"/>
      <c r="AR651" s="162" t="s">
        <v>302</v>
      </c>
      <c r="AT651" s="162" t="s">
        <v>164</v>
      </c>
      <c r="AU651" s="162" t="s">
        <v>81</v>
      </c>
      <c r="AY651" s="17" t="s">
        <v>162</v>
      </c>
      <c r="BE651" s="163">
        <f>IF(N651="základná",J651,0)</f>
        <v>0</v>
      </c>
      <c r="BF651" s="163">
        <f>IF(N651="znížená",J651,0)</f>
        <v>0</v>
      </c>
      <c r="BG651" s="163">
        <f>IF(N651="zákl. prenesená",J651,0)</f>
        <v>0</v>
      </c>
      <c r="BH651" s="163">
        <f>IF(N651="zníž. prenesená",J651,0)</f>
        <v>0</v>
      </c>
      <c r="BI651" s="163">
        <f>IF(N651="nulová",J651,0)</f>
        <v>0</v>
      </c>
      <c r="BJ651" s="17" t="s">
        <v>81</v>
      </c>
      <c r="BK651" s="163">
        <f>ROUND(I651*H651,2)</f>
        <v>0</v>
      </c>
      <c r="BL651" s="17" t="s">
        <v>302</v>
      </c>
      <c r="BM651" s="162" t="s">
        <v>2253</v>
      </c>
    </row>
    <row r="652" spans="2:65" s="13" customFormat="1" x14ac:dyDescent="0.2">
      <c r="B652" s="171"/>
      <c r="D652" s="165" t="s">
        <v>169</v>
      </c>
      <c r="E652" s="172" t="s">
        <v>1</v>
      </c>
      <c r="F652" s="173" t="s">
        <v>84</v>
      </c>
      <c r="H652" s="174">
        <v>3</v>
      </c>
      <c r="I652" s="175"/>
      <c r="L652" s="171"/>
      <c r="M652" s="176"/>
      <c r="T652" s="177"/>
      <c r="W652" s="240"/>
      <c r="AT652" s="172" t="s">
        <v>169</v>
      </c>
      <c r="AU652" s="172" t="s">
        <v>81</v>
      </c>
      <c r="AV652" s="13" t="s">
        <v>81</v>
      </c>
      <c r="AW652" s="13" t="s">
        <v>29</v>
      </c>
      <c r="AX652" s="13" t="s">
        <v>77</v>
      </c>
      <c r="AY652" s="172" t="s">
        <v>162</v>
      </c>
    </row>
    <row r="653" spans="2:65" s="12" customFormat="1" x14ac:dyDescent="0.2">
      <c r="B653" s="164"/>
      <c r="D653" s="165" t="s">
        <v>169</v>
      </c>
      <c r="E653" s="166" t="s">
        <v>1</v>
      </c>
      <c r="F653" s="167" t="s">
        <v>2248</v>
      </c>
      <c r="H653" s="166" t="s">
        <v>1</v>
      </c>
      <c r="I653" s="168"/>
      <c r="L653" s="164"/>
      <c r="M653" s="169"/>
      <c r="T653" s="170"/>
      <c r="W653" s="239"/>
      <c r="AT653" s="166" t="s">
        <v>169</v>
      </c>
      <c r="AU653" s="166" t="s">
        <v>81</v>
      </c>
      <c r="AV653" s="12" t="s">
        <v>77</v>
      </c>
      <c r="AW653" s="12" t="s">
        <v>29</v>
      </c>
      <c r="AX653" s="12" t="s">
        <v>72</v>
      </c>
      <c r="AY653" s="166" t="s">
        <v>162</v>
      </c>
    </row>
    <row r="654" spans="2:65" s="12" customFormat="1" ht="22.5" x14ac:dyDescent="0.2">
      <c r="B654" s="164"/>
      <c r="D654" s="165" t="s">
        <v>169</v>
      </c>
      <c r="E654" s="166" t="s">
        <v>1</v>
      </c>
      <c r="F654" s="167" t="s">
        <v>2249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2" customFormat="1" x14ac:dyDescent="0.2">
      <c r="B655" s="164"/>
      <c r="D655" s="165" t="s">
        <v>169</v>
      </c>
      <c r="E655" s="166" t="s">
        <v>1</v>
      </c>
      <c r="F655" s="167" t="s">
        <v>2250</v>
      </c>
      <c r="H655" s="166" t="s">
        <v>1</v>
      </c>
      <c r="I655" s="168"/>
      <c r="L655" s="164"/>
      <c r="M655" s="169"/>
      <c r="T655" s="170"/>
      <c r="W655" s="239"/>
      <c r="AT655" s="166" t="s">
        <v>169</v>
      </c>
      <c r="AU655" s="166" t="s">
        <v>81</v>
      </c>
      <c r="AV655" s="12" t="s">
        <v>77</v>
      </c>
      <c r="AW655" s="12" t="s">
        <v>29</v>
      </c>
      <c r="AX655" s="12" t="s">
        <v>72</v>
      </c>
      <c r="AY655" s="166" t="s">
        <v>162</v>
      </c>
    </row>
    <row r="656" spans="2:65" s="12" customFormat="1" ht="22.5" x14ac:dyDescent="0.2">
      <c r="B656" s="164"/>
      <c r="D656" s="165" t="s">
        <v>169</v>
      </c>
      <c r="E656" s="166" t="s">
        <v>1</v>
      </c>
      <c r="F656" s="167" t="s">
        <v>547</v>
      </c>
      <c r="H656" s="166" t="s">
        <v>1</v>
      </c>
      <c r="I656" s="168"/>
      <c r="L656" s="164"/>
      <c r="M656" s="169"/>
      <c r="T656" s="170"/>
      <c r="W656" s="239"/>
      <c r="AT656" s="166" t="s">
        <v>169</v>
      </c>
      <c r="AU656" s="166" t="s">
        <v>81</v>
      </c>
      <c r="AV656" s="12" t="s">
        <v>77</v>
      </c>
      <c r="AW656" s="12" t="s">
        <v>29</v>
      </c>
      <c r="AX656" s="12" t="s">
        <v>72</v>
      </c>
      <c r="AY656" s="166" t="s">
        <v>162</v>
      </c>
    </row>
    <row r="657" spans="2:65" s="12" customFormat="1" x14ac:dyDescent="0.2">
      <c r="B657" s="164"/>
      <c r="D657" s="165" t="s">
        <v>169</v>
      </c>
      <c r="E657" s="166" t="s">
        <v>1</v>
      </c>
      <c r="F657" s="167" t="s">
        <v>548</v>
      </c>
      <c r="H657" s="166" t="s">
        <v>1</v>
      </c>
      <c r="I657" s="168"/>
      <c r="L657" s="164"/>
      <c r="M657" s="169"/>
      <c r="T657" s="170"/>
      <c r="W657" s="239"/>
      <c r="AT657" s="166" t="s">
        <v>169</v>
      </c>
      <c r="AU657" s="166" t="s">
        <v>81</v>
      </c>
      <c r="AV657" s="12" t="s">
        <v>77</v>
      </c>
      <c r="AW657" s="12" t="s">
        <v>29</v>
      </c>
      <c r="AX657" s="12" t="s">
        <v>72</v>
      </c>
      <c r="AY657" s="166" t="s">
        <v>162</v>
      </c>
    </row>
    <row r="658" spans="2:65" s="12" customFormat="1" x14ac:dyDescent="0.2">
      <c r="B658" s="164"/>
      <c r="D658" s="165" t="s">
        <v>169</v>
      </c>
      <c r="E658" s="166" t="s">
        <v>1</v>
      </c>
      <c r="F658" s="167" t="s">
        <v>549</v>
      </c>
      <c r="H658" s="166" t="s">
        <v>1</v>
      </c>
      <c r="I658" s="168"/>
      <c r="L658" s="164"/>
      <c r="M658" s="169"/>
      <c r="T658" s="170"/>
      <c r="W658" s="239"/>
      <c r="AT658" s="166" t="s">
        <v>169</v>
      </c>
      <c r="AU658" s="166" t="s">
        <v>81</v>
      </c>
      <c r="AV658" s="12" t="s">
        <v>77</v>
      </c>
      <c r="AW658" s="12" t="s">
        <v>29</v>
      </c>
      <c r="AX658" s="12" t="s">
        <v>72</v>
      </c>
      <c r="AY658" s="166" t="s">
        <v>162</v>
      </c>
    </row>
    <row r="659" spans="2:65" s="12" customFormat="1" x14ac:dyDescent="0.2">
      <c r="B659" s="164"/>
      <c r="D659" s="165" t="s">
        <v>169</v>
      </c>
      <c r="E659" s="166" t="s">
        <v>1</v>
      </c>
      <c r="F659" s="167" t="s">
        <v>550</v>
      </c>
      <c r="H659" s="166" t="s">
        <v>1</v>
      </c>
      <c r="I659" s="168"/>
      <c r="L659" s="164"/>
      <c r="M659" s="169"/>
      <c r="T659" s="170"/>
      <c r="W659" s="239"/>
      <c r="AT659" s="166" t="s">
        <v>169</v>
      </c>
      <c r="AU659" s="166" t="s">
        <v>81</v>
      </c>
      <c r="AV659" s="12" t="s">
        <v>77</v>
      </c>
      <c r="AW659" s="12" t="s">
        <v>29</v>
      </c>
      <c r="AX659" s="12" t="s">
        <v>72</v>
      </c>
      <c r="AY659" s="166" t="s">
        <v>162</v>
      </c>
    </row>
    <row r="660" spans="2:65" s="12" customFormat="1" x14ac:dyDescent="0.2">
      <c r="B660" s="164"/>
      <c r="D660" s="165" t="s">
        <v>169</v>
      </c>
      <c r="E660" s="166" t="s">
        <v>1</v>
      </c>
      <c r="F660" s="167" t="s">
        <v>551</v>
      </c>
      <c r="H660" s="166" t="s">
        <v>1</v>
      </c>
      <c r="I660" s="168"/>
      <c r="L660" s="164"/>
      <c r="M660" s="169"/>
      <c r="T660" s="170"/>
      <c r="W660" s="239"/>
      <c r="AT660" s="166" t="s">
        <v>169</v>
      </c>
      <c r="AU660" s="166" t="s">
        <v>81</v>
      </c>
      <c r="AV660" s="12" t="s">
        <v>77</v>
      </c>
      <c r="AW660" s="12" t="s">
        <v>29</v>
      </c>
      <c r="AX660" s="12" t="s">
        <v>72</v>
      </c>
      <c r="AY660" s="166" t="s">
        <v>162</v>
      </c>
    </row>
    <row r="661" spans="2:65" s="12" customFormat="1" ht="22.5" x14ac:dyDescent="0.2">
      <c r="B661" s="164"/>
      <c r="D661" s="165" t="s">
        <v>169</v>
      </c>
      <c r="E661" s="166" t="s">
        <v>1</v>
      </c>
      <c r="F661" s="167" t="s">
        <v>552</v>
      </c>
      <c r="H661" s="166" t="s">
        <v>1</v>
      </c>
      <c r="I661" s="168"/>
      <c r="L661" s="164"/>
      <c r="M661" s="169"/>
      <c r="T661" s="170"/>
      <c r="W661" s="239"/>
      <c r="AT661" s="166" t="s">
        <v>169</v>
      </c>
      <c r="AU661" s="166" t="s">
        <v>81</v>
      </c>
      <c r="AV661" s="12" t="s">
        <v>77</v>
      </c>
      <c r="AW661" s="12" t="s">
        <v>29</v>
      </c>
      <c r="AX661" s="12" t="s">
        <v>72</v>
      </c>
      <c r="AY661" s="166" t="s">
        <v>162</v>
      </c>
    </row>
    <row r="662" spans="2:65" s="12" customFormat="1" x14ac:dyDescent="0.2">
      <c r="B662" s="164"/>
      <c r="D662" s="165" t="s">
        <v>169</v>
      </c>
      <c r="E662" s="166" t="s">
        <v>1</v>
      </c>
      <c r="F662" s="167" t="s">
        <v>553</v>
      </c>
      <c r="H662" s="166" t="s">
        <v>1</v>
      </c>
      <c r="I662" s="168"/>
      <c r="L662" s="164"/>
      <c r="M662" s="169"/>
      <c r="T662" s="170"/>
      <c r="W662" s="239"/>
      <c r="AT662" s="166" t="s">
        <v>169</v>
      </c>
      <c r="AU662" s="166" t="s">
        <v>81</v>
      </c>
      <c r="AV662" s="12" t="s">
        <v>77</v>
      </c>
      <c r="AW662" s="12" t="s">
        <v>29</v>
      </c>
      <c r="AX662" s="12" t="s">
        <v>72</v>
      </c>
      <c r="AY662" s="166" t="s">
        <v>162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554</v>
      </c>
      <c r="H663" s="166" t="s">
        <v>1</v>
      </c>
      <c r="I663" s="168"/>
      <c r="L663" s="164"/>
      <c r="M663" s="169"/>
      <c r="T663" s="170"/>
      <c r="W663" s="239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2" customFormat="1" ht="22.5" x14ac:dyDescent="0.2">
      <c r="B664" s="164"/>
      <c r="D664" s="165" t="s">
        <v>169</v>
      </c>
      <c r="E664" s="166" t="s">
        <v>1</v>
      </c>
      <c r="F664" s="167" t="s">
        <v>853</v>
      </c>
      <c r="H664" s="166" t="s">
        <v>1</v>
      </c>
      <c r="I664" s="168"/>
      <c r="L664" s="164"/>
      <c r="M664" s="169"/>
      <c r="T664" s="170"/>
      <c r="W664" s="239"/>
      <c r="AT664" s="166" t="s">
        <v>169</v>
      </c>
      <c r="AU664" s="166" t="s">
        <v>81</v>
      </c>
      <c r="AV664" s="12" t="s">
        <v>77</v>
      </c>
      <c r="AW664" s="12" t="s">
        <v>29</v>
      </c>
      <c r="AX664" s="12" t="s">
        <v>72</v>
      </c>
      <c r="AY664" s="166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556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2" customFormat="1" x14ac:dyDescent="0.2">
      <c r="B666" s="164"/>
      <c r="D666" s="165" t="s">
        <v>169</v>
      </c>
      <c r="E666" s="166" t="s">
        <v>1</v>
      </c>
      <c r="F666" s="167" t="s">
        <v>557</v>
      </c>
      <c r="H666" s="166" t="s">
        <v>1</v>
      </c>
      <c r="I666" s="168"/>
      <c r="L666" s="164"/>
      <c r="M666" s="169"/>
      <c r="T666" s="170"/>
      <c r="W666" s="239"/>
      <c r="AT666" s="166" t="s">
        <v>169</v>
      </c>
      <c r="AU666" s="166" t="s">
        <v>81</v>
      </c>
      <c r="AV666" s="12" t="s">
        <v>77</v>
      </c>
      <c r="AW666" s="12" t="s">
        <v>29</v>
      </c>
      <c r="AX666" s="12" t="s">
        <v>72</v>
      </c>
      <c r="AY666" s="166" t="s">
        <v>162</v>
      </c>
    </row>
    <row r="667" spans="2:65" s="12" customFormat="1" x14ac:dyDescent="0.2">
      <c r="B667" s="164"/>
      <c r="D667" s="165" t="s">
        <v>169</v>
      </c>
      <c r="E667" s="166" t="s">
        <v>1</v>
      </c>
      <c r="F667" s="167" t="s">
        <v>558</v>
      </c>
      <c r="H667" s="166" t="s">
        <v>1</v>
      </c>
      <c r="I667" s="168"/>
      <c r="L667" s="164"/>
      <c r="M667" s="169"/>
      <c r="T667" s="170"/>
      <c r="W667" s="239"/>
      <c r="AT667" s="166" t="s">
        <v>169</v>
      </c>
      <c r="AU667" s="166" t="s">
        <v>81</v>
      </c>
      <c r="AV667" s="12" t="s">
        <v>77</v>
      </c>
      <c r="AW667" s="12" t="s">
        <v>29</v>
      </c>
      <c r="AX667" s="12" t="s">
        <v>72</v>
      </c>
      <c r="AY667" s="166" t="s">
        <v>162</v>
      </c>
    </row>
    <row r="668" spans="2:65" s="12" customFormat="1" x14ac:dyDescent="0.2">
      <c r="B668" s="164"/>
      <c r="D668" s="165" t="s">
        <v>169</v>
      </c>
      <c r="E668" s="166" t="s">
        <v>1</v>
      </c>
      <c r="F668" s="167" t="s">
        <v>559</v>
      </c>
      <c r="H668" s="166" t="s">
        <v>1</v>
      </c>
      <c r="I668" s="168"/>
      <c r="L668" s="164"/>
      <c r="M668" s="169"/>
      <c r="T668" s="170"/>
      <c r="W668" s="239"/>
      <c r="AT668" s="166" t="s">
        <v>169</v>
      </c>
      <c r="AU668" s="166" t="s">
        <v>81</v>
      </c>
      <c r="AV668" s="12" t="s">
        <v>77</v>
      </c>
      <c r="AW668" s="12" t="s">
        <v>29</v>
      </c>
      <c r="AX668" s="12" t="s">
        <v>72</v>
      </c>
      <c r="AY668" s="166" t="s">
        <v>162</v>
      </c>
    </row>
    <row r="669" spans="2:65" s="12" customFormat="1" ht="22.5" x14ac:dyDescent="0.2">
      <c r="B669" s="164"/>
      <c r="D669" s="165" t="s">
        <v>169</v>
      </c>
      <c r="E669" s="166" t="s">
        <v>1</v>
      </c>
      <c r="F669" s="167" t="s">
        <v>560</v>
      </c>
      <c r="H669" s="166" t="s">
        <v>1</v>
      </c>
      <c r="I669" s="168"/>
      <c r="L669" s="164"/>
      <c r="M669" s="169"/>
      <c r="T669" s="170"/>
      <c r="W669" s="244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" customFormat="1" ht="49.15" customHeight="1" x14ac:dyDescent="0.2">
      <c r="B670" s="121"/>
      <c r="C670" s="151" t="s">
        <v>472</v>
      </c>
      <c r="D670" s="151" t="s">
        <v>164</v>
      </c>
      <c r="E670" s="152" t="s">
        <v>2254</v>
      </c>
      <c r="F670" s="153" t="s">
        <v>2255</v>
      </c>
      <c r="G670" s="154" t="s">
        <v>340</v>
      </c>
      <c r="H670" s="155">
        <v>2</v>
      </c>
      <c r="I670" s="156"/>
      <c r="J670" s="157">
        <f>ROUND(I670*H670,2)</f>
        <v>0</v>
      </c>
      <c r="K670" s="158"/>
      <c r="L670" s="32"/>
      <c r="M670" s="159" t="s">
        <v>1</v>
      </c>
      <c r="N670" s="120" t="s">
        <v>38</v>
      </c>
      <c r="P670" s="160">
        <f>O670*H670</f>
        <v>0</v>
      </c>
      <c r="Q670" s="160">
        <v>0</v>
      </c>
      <c r="R670" s="160">
        <f>Q670*H670</f>
        <v>0</v>
      </c>
      <c r="S670" s="160">
        <v>0</v>
      </c>
      <c r="T670" s="161">
        <f>S670*H670</f>
        <v>0</v>
      </c>
      <c r="W670" s="262"/>
      <c r="AR670" s="162" t="s">
        <v>302</v>
      </c>
      <c r="AT670" s="162" t="s">
        <v>164</v>
      </c>
      <c r="AU670" s="162" t="s">
        <v>81</v>
      </c>
      <c r="AY670" s="17" t="s">
        <v>162</v>
      </c>
      <c r="BE670" s="163">
        <f>IF(N670="základná",J670,0)</f>
        <v>0</v>
      </c>
      <c r="BF670" s="163">
        <f>IF(N670="znížená",J670,0)</f>
        <v>0</v>
      </c>
      <c r="BG670" s="163">
        <f>IF(N670="zákl. prenesená",J670,0)</f>
        <v>0</v>
      </c>
      <c r="BH670" s="163">
        <f>IF(N670="zníž. prenesená",J670,0)</f>
        <v>0</v>
      </c>
      <c r="BI670" s="163">
        <f>IF(N670="nulová",J670,0)</f>
        <v>0</v>
      </c>
      <c r="BJ670" s="17" t="s">
        <v>81</v>
      </c>
      <c r="BK670" s="163">
        <f>ROUND(I670*H670,2)</f>
        <v>0</v>
      </c>
      <c r="BL670" s="17" t="s">
        <v>302</v>
      </c>
      <c r="BM670" s="162" t="s">
        <v>2256</v>
      </c>
    </row>
    <row r="671" spans="2:65" s="13" customFormat="1" x14ac:dyDescent="0.2">
      <c r="B671" s="171"/>
      <c r="D671" s="165" t="s">
        <v>169</v>
      </c>
      <c r="E671" s="172" t="s">
        <v>1</v>
      </c>
      <c r="F671" s="173" t="s">
        <v>81</v>
      </c>
      <c r="H671" s="174">
        <v>2</v>
      </c>
      <c r="I671" s="175"/>
      <c r="L671" s="171"/>
      <c r="M671" s="176"/>
      <c r="T671" s="177"/>
      <c r="W671" s="240"/>
      <c r="AT671" s="172" t="s">
        <v>169</v>
      </c>
      <c r="AU671" s="172" t="s">
        <v>81</v>
      </c>
      <c r="AV671" s="13" t="s">
        <v>81</v>
      </c>
      <c r="AW671" s="13" t="s">
        <v>29</v>
      </c>
      <c r="AX671" s="13" t="s">
        <v>77</v>
      </c>
      <c r="AY671" s="172" t="s">
        <v>162</v>
      </c>
    </row>
    <row r="672" spans="2:65" s="12" customFormat="1" x14ac:dyDescent="0.2">
      <c r="B672" s="164"/>
      <c r="D672" s="165" t="s">
        <v>169</v>
      </c>
      <c r="E672" s="166" t="s">
        <v>1</v>
      </c>
      <c r="F672" s="167" t="s">
        <v>1942</v>
      </c>
      <c r="H672" s="166" t="s">
        <v>1</v>
      </c>
      <c r="I672" s="168"/>
      <c r="L672" s="164"/>
      <c r="M672" s="169"/>
      <c r="T672" s="170"/>
      <c r="W672" s="239"/>
      <c r="AT672" s="166" t="s">
        <v>169</v>
      </c>
      <c r="AU672" s="166" t="s">
        <v>81</v>
      </c>
      <c r="AV672" s="12" t="s">
        <v>77</v>
      </c>
      <c r="AW672" s="12" t="s">
        <v>29</v>
      </c>
      <c r="AX672" s="12" t="s">
        <v>72</v>
      </c>
      <c r="AY672" s="166" t="s">
        <v>162</v>
      </c>
    </row>
    <row r="673" spans="2:65" s="12" customFormat="1" ht="22.5" x14ac:dyDescent="0.2">
      <c r="B673" s="164"/>
      <c r="D673" s="165" t="s">
        <v>169</v>
      </c>
      <c r="E673" s="166" t="s">
        <v>1</v>
      </c>
      <c r="F673" s="167" t="s">
        <v>547</v>
      </c>
      <c r="H673" s="166" t="s">
        <v>1</v>
      </c>
      <c r="I673" s="168"/>
      <c r="L673" s="164"/>
      <c r="M673" s="169"/>
      <c r="T673" s="170"/>
      <c r="W673" s="239"/>
      <c r="AT673" s="166" t="s">
        <v>169</v>
      </c>
      <c r="AU673" s="166" t="s">
        <v>81</v>
      </c>
      <c r="AV673" s="12" t="s">
        <v>77</v>
      </c>
      <c r="AW673" s="12" t="s">
        <v>29</v>
      </c>
      <c r="AX673" s="12" t="s">
        <v>72</v>
      </c>
      <c r="AY673" s="166" t="s">
        <v>162</v>
      </c>
    </row>
    <row r="674" spans="2:65" s="12" customFormat="1" x14ac:dyDescent="0.2">
      <c r="B674" s="164"/>
      <c r="D674" s="165" t="s">
        <v>169</v>
      </c>
      <c r="E674" s="166" t="s">
        <v>1</v>
      </c>
      <c r="F674" s="167" t="s">
        <v>548</v>
      </c>
      <c r="H674" s="166" t="s">
        <v>1</v>
      </c>
      <c r="I674" s="168"/>
      <c r="L674" s="164"/>
      <c r="M674" s="169"/>
      <c r="T674" s="170"/>
      <c r="W674" s="239"/>
      <c r="AT674" s="166" t="s">
        <v>169</v>
      </c>
      <c r="AU674" s="166" t="s">
        <v>81</v>
      </c>
      <c r="AV674" s="12" t="s">
        <v>77</v>
      </c>
      <c r="AW674" s="12" t="s">
        <v>29</v>
      </c>
      <c r="AX674" s="12" t="s">
        <v>72</v>
      </c>
      <c r="AY674" s="166" t="s">
        <v>162</v>
      </c>
    </row>
    <row r="675" spans="2:65" s="12" customFormat="1" x14ac:dyDescent="0.2">
      <c r="B675" s="164"/>
      <c r="D675" s="165" t="s">
        <v>169</v>
      </c>
      <c r="E675" s="166" t="s">
        <v>1</v>
      </c>
      <c r="F675" s="167" t="s">
        <v>549</v>
      </c>
      <c r="H675" s="166" t="s">
        <v>1</v>
      </c>
      <c r="I675" s="168"/>
      <c r="L675" s="164"/>
      <c r="M675" s="169"/>
      <c r="T675" s="170"/>
      <c r="W675" s="239"/>
      <c r="AT675" s="166" t="s">
        <v>169</v>
      </c>
      <c r="AU675" s="166" t="s">
        <v>81</v>
      </c>
      <c r="AV675" s="12" t="s">
        <v>77</v>
      </c>
      <c r="AW675" s="12" t="s">
        <v>29</v>
      </c>
      <c r="AX675" s="12" t="s">
        <v>72</v>
      </c>
      <c r="AY675" s="166" t="s">
        <v>162</v>
      </c>
    </row>
    <row r="676" spans="2:65" s="12" customFormat="1" x14ac:dyDescent="0.2">
      <c r="B676" s="164"/>
      <c r="D676" s="165" t="s">
        <v>169</v>
      </c>
      <c r="E676" s="166" t="s">
        <v>1</v>
      </c>
      <c r="F676" s="167" t="s">
        <v>550</v>
      </c>
      <c r="H676" s="166" t="s">
        <v>1</v>
      </c>
      <c r="I676" s="168"/>
      <c r="L676" s="164"/>
      <c r="M676" s="169"/>
      <c r="T676" s="170"/>
      <c r="W676" s="239"/>
      <c r="AT676" s="166" t="s">
        <v>169</v>
      </c>
      <c r="AU676" s="166" t="s">
        <v>81</v>
      </c>
      <c r="AV676" s="12" t="s">
        <v>77</v>
      </c>
      <c r="AW676" s="12" t="s">
        <v>29</v>
      </c>
      <c r="AX676" s="12" t="s">
        <v>72</v>
      </c>
      <c r="AY676" s="166" t="s">
        <v>162</v>
      </c>
    </row>
    <row r="677" spans="2:65" s="12" customFormat="1" x14ac:dyDescent="0.2">
      <c r="B677" s="164"/>
      <c r="D677" s="165" t="s">
        <v>169</v>
      </c>
      <c r="E677" s="166" t="s">
        <v>1</v>
      </c>
      <c r="F677" s="167" t="s">
        <v>551</v>
      </c>
      <c r="H677" s="166" t="s">
        <v>1</v>
      </c>
      <c r="I677" s="168"/>
      <c r="L677" s="164"/>
      <c r="M677" s="169"/>
      <c r="T677" s="170"/>
      <c r="W677" s="239"/>
      <c r="AT677" s="166" t="s">
        <v>169</v>
      </c>
      <c r="AU677" s="166" t="s">
        <v>81</v>
      </c>
      <c r="AV677" s="12" t="s">
        <v>77</v>
      </c>
      <c r="AW677" s="12" t="s">
        <v>29</v>
      </c>
      <c r="AX677" s="12" t="s">
        <v>72</v>
      </c>
      <c r="AY677" s="166" t="s">
        <v>162</v>
      </c>
    </row>
    <row r="678" spans="2:65" s="12" customFormat="1" ht="22.5" x14ac:dyDescent="0.2">
      <c r="B678" s="164"/>
      <c r="D678" s="165" t="s">
        <v>169</v>
      </c>
      <c r="E678" s="166" t="s">
        <v>1</v>
      </c>
      <c r="F678" s="167" t="s">
        <v>1364</v>
      </c>
      <c r="H678" s="166" t="s">
        <v>1</v>
      </c>
      <c r="I678" s="168"/>
      <c r="L678" s="164"/>
      <c r="M678" s="169"/>
      <c r="T678" s="170"/>
      <c r="W678" s="239"/>
      <c r="AT678" s="166" t="s">
        <v>169</v>
      </c>
      <c r="AU678" s="166" t="s">
        <v>81</v>
      </c>
      <c r="AV678" s="12" t="s">
        <v>77</v>
      </c>
      <c r="AW678" s="12" t="s">
        <v>29</v>
      </c>
      <c r="AX678" s="12" t="s">
        <v>72</v>
      </c>
      <c r="AY678" s="166" t="s">
        <v>162</v>
      </c>
    </row>
    <row r="679" spans="2:65" s="12" customFormat="1" x14ac:dyDescent="0.2">
      <c r="B679" s="164"/>
      <c r="D679" s="165" t="s">
        <v>169</v>
      </c>
      <c r="E679" s="166" t="s">
        <v>1</v>
      </c>
      <c r="F679" s="167" t="s">
        <v>553</v>
      </c>
      <c r="H679" s="166" t="s">
        <v>1</v>
      </c>
      <c r="I679" s="168"/>
      <c r="L679" s="164"/>
      <c r="M679" s="169"/>
      <c r="T679" s="170"/>
      <c r="W679" s="239"/>
      <c r="AT679" s="166" t="s">
        <v>169</v>
      </c>
      <c r="AU679" s="166" t="s">
        <v>81</v>
      </c>
      <c r="AV679" s="12" t="s">
        <v>77</v>
      </c>
      <c r="AW679" s="12" t="s">
        <v>29</v>
      </c>
      <c r="AX679" s="12" t="s">
        <v>72</v>
      </c>
      <c r="AY679" s="166" t="s">
        <v>162</v>
      </c>
    </row>
    <row r="680" spans="2:65" s="12" customFormat="1" ht="22.5" x14ac:dyDescent="0.2">
      <c r="B680" s="164"/>
      <c r="D680" s="165" t="s">
        <v>169</v>
      </c>
      <c r="E680" s="166" t="s">
        <v>1</v>
      </c>
      <c r="F680" s="167" t="s">
        <v>554</v>
      </c>
      <c r="H680" s="166" t="s">
        <v>1</v>
      </c>
      <c r="I680" s="168"/>
      <c r="L680" s="164"/>
      <c r="M680" s="169"/>
      <c r="T680" s="170"/>
      <c r="W680" s="239"/>
      <c r="AT680" s="166" t="s">
        <v>169</v>
      </c>
      <c r="AU680" s="166" t="s">
        <v>81</v>
      </c>
      <c r="AV680" s="12" t="s">
        <v>77</v>
      </c>
      <c r="AW680" s="12" t="s">
        <v>29</v>
      </c>
      <c r="AX680" s="12" t="s">
        <v>72</v>
      </c>
      <c r="AY680" s="166" t="s">
        <v>162</v>
      </c>
    </row>
    <row r="681" spans="2:65" s="12" customFormat="1" ht="22.5" x14ac:dyDescent="0.2">
      <c r="B681" s="164"/>
      <c r="D681" s="165" t="s">
        <v>169</v>
      </c>
      <c r="E681" s="166" t="s">
        <v>1</v>
      </c>
      <c r="F681" s="167" t="s">
        <v>853</v>
      </c>
      <c r="H681" s="166" t="s">
        <v>1</v>
      </c>
      <c r="I681" s="168"/>
      <c r="L681" s="164"/>
      <c r="M681" s="169"/>
      <c r="T681" s="170"/>
      <c r="W681" s="239"/>
      <c r="AT681" s="166" t="s">
        <v>169</v>
      </c>
      <c r="AU681" s="166" t="s">
        <v>81</v>
      </c>
      <c r="AV681" s="12" t="s">
        <v>77</v>
      </c>
      <c r="AW681" s="12" t="s">
        <v>29</v>
      </c>
      <c r="AX681" s="12" t="s">
        <v>72</v>
      </c>
      <c r="AY681" s="166" t="s">
        <v>162</v>
      </c>
    </row>
    <row r="682" spans="2:65" s="12" customFormat="1" x14ac:dyDescent="0.2">
      <c r="B682" s="164"/>
      <c r="D682" s="165" t="s">
        <v>169</v>
      </c>
      <c r="E682" s="166" t="s">
        <v>1</v>
      </c>
      <c r="F682" s="167" t="s">
        <v>556</v>
      </c>
      <c r="H682" s="166" t="s">
        <v>1</v>
      </c>
      <c r="I682" s="168"/>
      <c r="L682" s="164"/>
      <c r="M682" s="169"/>
      <c r="T682" s="170"/>
      <c r="W682" s="239"/>
      <c r="AT682" s="166" t="s">
        <v>169</v>
      </c>
      <c r="AU682" s="166" t="s">
        <v>81</v>
      </c>
      <c r="AV682" s="12" t="s">
        <v>77</v>
      </c>
      <c r="AW682" s="12" t="s">
        <v>29</v>
      </c>
      <c r="AX682" s="12" t="s">
        <v>72</v>
      </c>
      <c r="AY682" s="166" t="s">
        <v>162</v>
      </c>
    </row>
    <row r="683" spans="2:65" s="12" customFormat="1" x14ac:dyDescent="0.2">
      <c r="B683" s="164"/>
      <c r="D683" s="165" t="s">
        <v>169</v>
      </c>
      <c r="E683" s="166" t="s">
        <v>1</v>
      </c>
      <c r="F683" s="167" t="s">
        <v>557</v>
      </c>
      <c r="H683" s="166" t="s">
        <v>1</v>
      </c>
      <c r="I683" s="168"/>
      <c r="L683" s="164"/>
      <c r="M683" s="169"/>
      <c r="T683" s="170"/>
      <c r="W683" s="239"/>
      <c r="AT683" s="166" t="s">
        <v>169</v>
      </c>
      <c r="AU683" s="166" t="s">
        <v>81</v>
      </c>
      <c r="AV683" s="12" t="s">
        <v>77</v>
      </c>
      <c r="AW683" s="12" t="s">
        <v>29</v>
      </c>
      <c r="AX683" s="12" t="s">
        <v>72</v>
      </c>
      <c r="AY683" s="166" t="s">
        <v>162</v>
      </c>
    </row>
    <row r="684" spans="2:65" s="12" customFormat="1" x14ac:dyDescent="0.2">
      <c r="B684" s="164"/>
      <c r="D684" s="165" t="s">
        <v>169</v>
      </c>
      <c r="E684" s="166" t="s">
        <v>1</v>
      </c>
      <c r="F684" s="167" t="s">
        <v>558</v>
      </c>
      <c r="H684" s="166" t="s">
        <v>1</v>
      </c>
      <c r="I684" s="168"/>
      <c r="L684" s="164"/>
      <c r="M684" s="169"/>
      <c r="T684" s="170"/>
      <c r="W684" s="239"/>
      <c r="AT684" s="166" t="s">
        <v>169</v>
      </c>
      <c r="AU684" s="166" t="s">
        <v>81</v>
      </c>
      <c r="AV684" s="12" t="s">
        <v>77</v>
      </c>
      <c r="AW684" s="12" t="s">
        <v>29</v>
      </c>
      <c r="AX684" s="12" t="s">
        <v>72</v>
      </c>
      <c r="AY684" s="166" t="s">
        <v>162</v>
      </c>
    </row>
    <row r="685" spans="2:65" s="12" customFormat="1" x14ac:dyDescent="0.2">
      <c r="B685" s="164"/>
      <c r="D685" s="165" t="s">
        <v>169</v>
      </c>
      <c r="E685" s="166" t="s">
        <v>1</v>
      </c>
      <c r="F685" s="167" t="s">
        <v>559</v>
      </c>
      <c r="H685" s="166" t="s">
        <v>1</v>
      </c>
      <c r="I685" s="168"/>
      <c r="L685" s="164"/>
      <c r="M685" s="169"/>
      <c r="T685" s="170"/>
      <c r="W685" s="239"/>
      <c r="AT685" s="166" t="s">
        <v>169</v>
      </c>
      <c r="AU685" s="166" t="s">
        <v>81</v>
      </c>
      <c r="AV685" s="12" t="s">
        <v>77</v>
      </c>
      <c r="AW685" s="12" t="s">
        <v>29</v>
      </c>
      <c r="AX685" s="12" t="s">
        <v>72</v>
      </c>
      <c r="AY685" s="166" t="s">
        <v>162</v>
      </c>
    </row>
    <row r="686" spans="2:65" s="12" customFormat="1" ht="22.5" x14ac:dyDescent="0.2">
      <c r="B686" s="164"/>
      <c r="D686" s="165" t="s">
        <v>169</v>
      </c>
      <c r="E686" s="166" t="s">
        <v>1</v>
      </c>
      <c r="F686" s="167" t="s">
        <v>560</v>
      </c>
      <c r="H686" s="166" t="s">
        <v>1</v>
      </c>
      <c r="I686" s="168"/>
      <c r="L686" s="164"/>
      <c r="M686" s="169"/>
      <c r="T686" s="170"/>
      <c r="W686" s="244"/>
      <c r="AT686" s="166" t="s">
        <v>169</v>
      </c>
      <c r="AU686" s="166" t="s">
        <v>81</v>
      </c>
      <c r="AV686" s="12" t="s">
        <v>77</v>
      </c>
      <c r="AW686" s="12" t="s">
        <v>29</v>
      </c>
      <c r="AX686" s="12" t="s">
        <v>72</v>
      </c>
      <c r="AY686" s="166" t="s">
        <v>162</v>
      </c>
    </row>
    <row r="687" spans="2:65" s="1" customFormat="1" ht="49.15" customHeight="1" x14ac:dyDescent="0.2">
      <c r="B687" s="121"/>
      <c r="C687" s="151" t="s">
        <v>478</v>
      </c>
      <c r="D687" s="151" t="s">
        <v>164</v>
      </c>
      <c r="E687" s="152" t="s">
        <v>2257</v>
      </c>
      <c r="F687" s="153" t="s">
        <v>2258</v>
      </c>
      <c r="G687" s="154" t="s">
        <v>340</v>
      </c>
      <c r="H687" s="155">
        <v>11</v>
      </c>
      <c r="I687" s="156"/>
      <c r="J687" s="157">
        <f>ROUND(I687*H687,2)</f>
        <v>0</v>
      </c>
      <c r="K687" s="158"/>
      <c r="L687" s="32"/>
      <c r="M687" s="159" t="s">
        <v>1</v>
      </c>
      <c r="N687" s="120" t="s">
        <v>38</v>
      </c>
      <c r="P687" s="160">
        <f>O687*H687</f>
        <v>0</v>
      </c>
      <c r="Q687" s="160">
        <v>0</v>
      </c>
      <c r="R687" s="160">
        <f>Q687*H687</f>
        <v>0</v>
      </c>
      <c r="S687" s="160">
        <v>0</v>
      </c>
      <c r="T687" s="161">
        <f>S687*H687</f>
        <v>0</v>
      </c>
      <c r="W687" s="262"/>
      <c r="AR687" s="162" t="s">
        <v>302</v>
      </c>
      <c r="AT687" s="162" t="s">
        <v>164</v>
      </c>
      <c r="AU687" s="162" t="s">
        <v>81</v>
      </c>
      <c r="AY687" s="17" t="s">
        <v>162</v>
      </c>
      <c r="BE687" s="163">
        <f>IF(N687="základná",J687,0)</f>
        <v>0</v>
      </c>
      <c r="BF687" s="163">
        <f>IF(N687="znížená",J687,0)</f>
        <v>0</v>
      </c>
      <c r="BG687" s="163">
        <f>IF(N687="zákl. prenesená",J687,0)</f>
        <v>0</v>
      </c>
      <c r="BH687" s="163">
        <f>IF(N687="zníž. prenesená",J687,0)</f>
        <v>0</v>
      </c>
      <c r="BI687" s="163">
        <f>IF(N687="nulová",J687,0)</f>
        <v>0</v>
      </c>
      <c r="BJ687" s="17" t="s">
        <v>81</v>
      </c>
      <c r="BK687" s="163">
        <f>ROUND(I687*H687,2)</f>
        <v>0</v>
      </c>
      <c r="BL687" s="17" t="s">
        <v>302</v>
      </c>
      <c r="BM687" s="162" t="s">
        <v>2259</v>
      </c>
    </row>
    <row r="688" spans="2:65" s="13" customFormat="1" x14ac:dyDescent="0.2">
      <c r="B688" s="171"/>
      <c r="D688" s="165" t="s">
        <v>169</v>
      </c>
      <c r="E688" s="172" t="s">
        <v>1</v>
      </c>
      <c r="F688" s="173" t="s">
        <v>245</v>
      </c>
      <c r="H688" s="174">
        <v>11</v>
      </c>
      <c r="I688" s="175"/>
      <c r="L688" s="171"/>
      <c r="M688" s="176"/>
      <c r="T688" s="177"/>
      <c r="W688" s="240"/>
      <c r="AT688" s="172" t="s">
        <v>169</v>
      </c>
      <c r="AU688" s="172" t="s">
        <v>81</v>
      </c>
      <c r="AV688" s="13" t="s">
        <v>81</v>
      </c>
      <c r="AW688" s="13" t="s">
        <v>29</v>
      </c>
      <c r="AX688" s="13" t="s">
        <v>77</v>
      </c>
      <c r="AY688" s="172" t="s">
        <v>162</v>
      </c>
    </row>
    <row r="689" spans="2:65" s="12" customFormat="1" x14ac:dyDescent="0.2">
      <c r="B689" s="164"/>
      <c r="D689" s="165" t="s">
        <v>169</v>
      </c>
      <c r="E689" s="166" t="s">
        <v>1</v>
      </c>
      <c r="F689" s="167" t="s">
        <v>1942</v>
      </c>
      <c r="H689" s="166" t="s">
        <v>1</v>
      </c>
      <c r="I689" s="168"/>
      <c r="L689" s="164"/>
      <c r="M689" s="169"/>
      <c r="T689" s="170"/>
      <c r="W689" s="239"/>
      <c r="AT689" s="166" t="s">
        <v>169</v>
      </c>
      <c r="AU689" s="166" t="s">
        <v>81</v>
      </c>
      <c r="AV689" s="12" t="s">
        <v>77</v>
      </c>
      <c r="AW689" s="12" t="s">
        <v>29</v>
      </c>
      <c r="AX689" s="12" t="s">
        <v>72</v>
      </c>
      <c r="AY689" s="166" t="s">
        <v>162</v>
      </c>
    </row>
    <row r="690" spans="2:65" s="12" customFormat="1" ht="22.5" x14ac:dyDescent="0.2">
      <c r="B690" s="164"/>
      <c r="D690" s="165" t="s">
        <v>169</v>
      </c>
      <c r="E690" s="166" t="s">
        <v>1</v>
      </c>
      <c r="F690" s="167" t="s">
        <v>547</v>
      </c>
      <c r="H690" s="166" t="s">
        <v>1</v>
      </c>
      <c r="I690" s="168"/>
      <c r="L690" s="164"/>
      <c r="M690" s="169"/>
      <c r="T690" s="170"/>
      <c r="W690" s="239"/>
      <c r="AT690" s="166" t="s">
        <v>169</v>
      </c>
      <c r="AU690" s="166" t="s">
        <v>81</v>
      </c>
      <c r="AV690" s="12" t="s">
        <v>77</v>
      </c>
      <c r="AW690" s="12" t="s">
        <v>29</v>
      </c>
      <c r="AX690" s="12" t="s">
        <v>72</v>
      </c>
      <c r="AY690" s="166" t="s">
        <v>162</v>
      </c>
    </row>
    <row r="691" spans="2:65" s="12" customFormat="1" x14ac:dyDescent="0.2">
      <c r="B691" s="164"/>
      <c r="D691" s="165" t="s">
        <v>169</v>
      </c>
      <c r="E691" s="166" t="s">
        <v>1</v>
      </c>
      <c r="F691" s="167" t="s">
        <v>548</v>
      </c>
      <c r="H691" s="166" t="s">
        <v>1</v>
      </c>
      <c r="I691" s="168"/>
      <c r="L691" s="164"/>
      <c r="M691" s="169"/>
      <c r="T691" s="170"/>
      <c r="W691" s="239"/>
      <c r="AT691" s="166" t="s">
        <v>169</v>
      </c>
      <c r="AU691" s="166" t="s">
        <v>81</v>
      </c>
      <c r="AV691" s="12" t="s">
        <v>77</v>
      </c>
      <c r="AW691" s="12" t="s">
        <v>29</v>
      </c>
      <c r="AX691" s="12" t="s">
        <v>72</v>
      </c>
      <c r="AY691" s="166" t="s">
        <v>162</v>
      </c>
    </row>
    <row r="692" spans="2:65" s="12" customFormat="1" x14ac:dyDescent="0.2">
      <c r="B692" s="164"/>
      <c r="D692" s="165" t="s">
        <v>169</v>
      </c>
      <c r="E692" s="166" t="s">
        <v>1</v>
      </c>
      <c r="F692" s="167" t="s">
        <v>549</v>
      </c>
      <c r="H692" s="166" t="s">
        <v>1</v>
      </c>
      <c r="I692" s="168"/>
      <c r="L692" s="164"/>
      <c r="M692" s="169"/>
      <c r="T692" s="170"/>
      <c r="W692" s="239"/>
      <c r="AT692" s="166" t="s">
        <v>169</v>
      </c>
      <c r="AU692" s="166" t="s">
        <v>81</v>
      </c>
      <c r="AV692" s="12" t="s">
        <v>77</v>
      </c>
      <c r="AW692" s="12" t="s">
        <v>29</v>
      </c>
      <c r="AX692" s="12" t="s">
        <v>72</v>
      </c>
      <c r="AY692" s="166" t="s">
        <v>162</v>
      </c>
    </row>
    <row r="693" spans="2:65" s="12" customFormat="1" x14ac:dyDescent="0.2">
      <c r="B693" s="164"/>
      <c r="D693" s="165" t="s">
        <v>169</v>
      </c>
      <c r="E693" s="166" t="s">
        <v>1</v>
      </c>
      <c r="F693" s="167" t="s">
        <v>550</v>
      </c>
      <c r="H693" s="166" t="s">
        <v>1</v>
      </c>
      <c r="I693" s="168"/>
      <c r="L693" s="164"/>
      <c r="M693" s="169"/>
      <c r="T693" s="170"/>
      <c r="W693" s="239"/>
      <c r="AT693" s="166" t="s">
        <v>169</v>
      </c>
      <c r="AU693" s="166" t="s">
        <v>81</v>
      </c>
      <c r="AV693" s="12" t="s">
        <v>77</v>
      </c>
      <c r="AW693" s="12" t="s">
        <v>29</v>
      </c>
      <c r="AX693" s="12" t="s">
        <v>72</v>
      </c>
      <c r="AY693" s="166" t="s">
        <v>162</v>
      </c>
    </row>
    <row r="694" spans="2:65" s="12" customFormat="1" x14ac:dyDescent="0.2">
      <c r="B694" s="164"/>
      <c r="D694" s="165" t="s">
        <v>169</v>
      </c>
      <c r="E694" s="166" t="s">
        <v>1</v>
      </c>
      <c r="F694" s="167" t="s">
        <v>551</v>
      </c>
      <c r="H694" s="166" t="s">
        <v>1</v>
      </c>
      <c r="I694" s="168"/>
      <c r="L694" s="164"/>
      <c r="M694" s="169"/>
      <c r="T694" s="170"/>
      <c r="W694" s="239"/>
      <c r="AT694" s="166" t="s">
        <v>169</v>
      </c>
      <c r="AU694" s="166" t="s">
        <v>81</v>
      </c>
      <c r="AV694" s="12" t="s">
        <v>77</v>
      </c>
      <c r="AW694" s="12" t="s">
        <v>29</v>
      </c>
      <c r="AX694" s="12" t="s">
        <v>72</v>
      </c>
      <c r="AY694" s="166" t="s">
        <v>162</v>
      </c>
    </row>
    <row r="695" spans="2:65" s="12" customFormat="1" ht="22.5" x14ac:dyDescent="0.2">
      <c r="B695" s="164"/>
      <c r="D695" s="165" t="s">
        <v>169</v>
      </c>
      <c r="E695" s="166" t="s">
        <v>1</v>
      </c>
      <c r="F695" s="167" t="s">
        <v>552</v>
      </c>
      <c r="H695" s="166" t="s">
        <v>1</v>
      </c>
      <c r="I695" s="168"/>
      <c r="L695" s="164"/>
      <c r="M695" s="169"/>
      <c r="T695" s="170"/>
      <c r="W695" s="239"/>
      <c r="AT695" s="166" t="s">
        <v>169</v>
      </c>
      <c r="AU695" s="166" t="s">
        <v>81</v>
      </c>
      <c r="AV695" s="12" t="s">
        <v>77</v>
      </c>
      <c r="AW695" s="12" t="s">
        <v>29</v>
      </c>
      <c r="AX695" s="12" t="s">
        <v>72</v>
      </c>
      <c r="AY695" s="166" t="s">
        <v>162</v>
      </c>
    </row>
    <row r="696" spans="2:65" s="12" customFormat="1" x14ac:dyDescent="0.2">
      <c r="B696" s="164"/>
      <c r="D696" s="165" t="s">
        <v>169</v>
      </c>
      <c r="E696" s="166" t="s">
        <v>1</v>
      </c>
      <c r="F696" s="167" t="s">
        <v>553</v>
      </c>
      <c r="H696" s="166" t="s">
        <v>1</v>
      </c>
      <c r="I696" s="168"/>
      <c r="L696" s="164"/>
      <c r="M696" s="169"/>
      <c r="T696" s="170"/>
      <c r="W696" s="239"/>
      <c r="AT696" s="166" t="s">
        <v>169</v>
      </c>
      <c r="AU696" s="166" t="s">
        <v>81</v>
      </c>
      <c r="AV696" s="12" t="s">
        <v>77</v>
      </c>
      <c r="AW696" s="12" t="s">
        <v>29</v>
      </c>
      <c r="AX696" s="12" t="s">
        <v>72</v>
      </c>
      <c r="AY696" s="166" t="s">
        <v>162</v>
      </c>
    </row>
    <row r="697" spans="2:65" s="12" customFormat="1" ht="22.5" x14ac:dyDescent="0.2">
      <c r="B697" s="164"/>
      <c r="D697" s="165" t="s">
        <v>169</v>
      </c>
      <c r="E697" s="166" t="s">
        <v>1</v>
      </c>
      <c r="F697" s="167" t="s">
        <v>554</v>
      </c>
      <c r="H697" s="166" t="s">
        <v>1</v>
      </c>
      <c r="I697" s="168"/>
      <c r="L697" s="164"/>
      <c r="M697" s="169"/>
      <c r="T697" s="170"/>
      <c r="W697" s="239"/>
      <c r="AT697" s="166" t="s">
        <v>169</v>
      </c>
      <c r="AU697" s="166" t="s">
        <v>81</v>
      </c>
      <c r="AV697" s="12" t="s">
        <v>77</v>
      </c>
      <c r="AW697" s="12" t="s">
        <v>29</v>
      </c>
      <c r="AX697" s="12" t="s">
        <v>72</v>
      </c>
      <c r="AY697" s="166" t="s">
        <v>162</v>
      </c>
    </row>
    <row r="698" spans="2:65" s="12" customFormat="1" ht="22.5" x14ac:dyDescent="0.2">
      <c r="B698" s="164"/>
      <c r="D698" s="165" t="s">
        <v>169</v>
      </c>
      <c r="E698" s="166" t="s">
        <v>1</v>
      </c>
      <c r="F698" s="167" t="s">
        <v>853</v>
      </c>
      <c r="H698" s="166" t="s">
        <v>1</v>
      </c>
      <c r="I698" s="168"/>
      <c r="L698" s="164"/>
      <c r="M698" s="169"/>
      <c r="T698" s="170"/>
      <c r="W698" s="239"/>
      <c r="AT698" s="166" t="s">
        <v>169</v>
      </c>
      <c r="AU698" s="166" t="s">
        <v>81</v>
      </c>
      <c r="AV698" s="12" t="s">
        <v>77</v>
      </c>
      <c r="AW698" s="12" t="s">
        <v>29</v>
      </c>
      <c r="AX698" s="12" t="s">
        <v>72</v>
      </c>
      <c r="AY698" s="166" t="s">
        <v>162</v>
      </c>
    </row>
    <row r="699" spans="2:65" s="12" customFormat="1" x14ac:dyDescent="0.2">
      <c r="B699" s="164"/>
      <c r="D699" s="165" t="s">
        <v>169</v>
      </c>
      <c r="E699" s="166" t="s">
        <v>1</v>
      </c>
      <c r="F699" s="167" t="s">
        <v>556</v>
      </c>
      <c r="H699" s="166" t="s">
        <v>1</v>
      </c>
      <c r="I699" s="168"/>
      <c r="L699" s="164"/>
      <c r="M699" s="169"/>
      <c r="T699" s="170"/>
      <c r="W699" s="239"/>
      <c r="AT699" s="166" t="s">
        <v>169</v>
      </c>
      <c r="AU699" s="166" t="s">
        <v>81</v>
      </c>
      <c r="AV699" s="12" t="s">
        <v>77</v>
      </c>
      <c r="AW699" s="12" t="s">
        <v>29</v>
      </c>
      <c r="AX699" s="12" t="s">
        <v>72</v>
      </c>
      <c r="AY699" s="166" t="s">
        <v>162</v>
      </c>
    </row>
    <row r="700" spans="2:65" s="12" customFormat="1" x14ac:dyDescent="0.2">
      <c r="B700" s="164"/>
      <c r="D700" s="165" t="s">
        <v>169</v>
      </c>
      <c r="E700" s="166" t="s">
        <v>1</v>
      </c>
      <c r="F700" s="167" t="s">
        <v>557</v>
      </c>
      <c r="H700" s="166" t="s">
        <v>1</v>
      </c>
      <c r="I700" s="168"/>
      <c r="L700" s="164"/>
      <c r="M700" s="169"/>
      <c r="T700" s="170"/>
      <c r="W700" s="239"/>
      <c r="AT700" s="166" t="s">
        <v>169</v>
      </c>
      <c r="AU700" s="166" t="s">
        <v>81</v>
      </c>
      <c r="AV700" s="12" t="s">
        <v>77</v>
      </c>
      <c r="AW700" s="12" t="s">
        <v>29</v>
      </c>
      <c r="AX700" s="12" t="s">
        <v>72</v>
      </c>
      <c r="AY700" s="166" t="s">
        <v>162</v>
      </c>
    </row>
    <row r="701" spans="2:65" s="12" customFormat="1" x14ac:dyDescent="0.2">
      <c r="B701" s="164"/>
      <c r="D701" s="165" t="s">
        <v>169</v>
      </c>
      <c r="E701" s="166" t="s">
        <v>1</v>
      </c>
      <c r="F701" s="167" t="s">
        <v>558</v>
      </c>
      <c r="H701" s="166" t="s">
        <v>1</v>
      </c>
      <c r="I701" s="168"/>
      <c r="L701" s="164"/>
      <c r="M701" s="169"/>
      <c r="T701" s="170"/>
      <c r="W701" s="239"/>
      <c r="AT701" s="166" t="s">
        <v>169</v>
      </c>
      <c r="AU701" s="166" t="s">
        <v>81</v>
      </c>
      <c r="AV701" s="12" t="s">
        <v>77</v>
      </c>
      <c r="AW701" s="12" t="s">
        <v>29</v>
      </c>
      <c r="AX701" s="12" t="s">
        <v>72</v>
      </c>
      <c r="AY701" s="166" t="s">
        <v>162</v>
      </c>
    </row>
    <row r="702" spans="2:65" s="12" customFormat="1" x14ac:dyDescent="0.2">
      <c r="B702" s="164"/>
      <c r="D702" s="165" t="s">
        <v>169</v>
      </c>
      <c r="E702" s="166" t="s">
        <v>1</v>
      </c>
      <c r="F702" s="167" t="s">
        <v>559</v>
      </c>
      <c r="H702" s="166" t="s">
        <v>1</v>
      </c>
      <c r="I702" s="168"/>
      <c r="L702" s="164"/>
      <c r="M702" s="169"/>
      <c r="T702" s="170"/>
      <c r="W702" s="239"/>
      <c r="AT702" s="166" t="s">
        <v>169</v>
      </c>
      <c r="AU702" s="166" t="s">
        <v>81</v>
      </c>
      <c r="AV702" s="12" t="s">
        <v>77</v>
      </c>
      <c r="AW702" s="12" t="s">
        <v>29</v>
      </c>
      <c r="AX702" s="12" t="s">
        <v>72</v>
      </c>
      <c r="AY702" s="166" t="s">
        <v>162</v>
      </c>
    </row>
    <row r="703" spans="2:65" s="12" customFormat="1" ht="22.5" x14ac:dyDescent="0.2">
      <c r="B703" s="164"/>
      <c r="D703" s="165" t="s">
        <v>169</v>
      </c>
      <c r="E703" s="166" t="s">
        <v>1</v>
      </c>
      <c r="F703" s="167" t="s">
        <v>560</v>
      </c>
      <c r="H703" s="166" t="s">
        <v>1</v>
      </c>
      <c r="I703" s="168"/>
      <c r="L703" s="164"/>
      <c r="M703" s="169"/>
      <c r="T703" s="170"/>
      <c r="W703" s="244"/>
      <c r="AT703" s="166" t="s">
        <v>169</v>
      </c>
      <c r="AU703" s="166" t="s">
        <v>81</v>
      </c>
      <c r="AV703" s="12" t="s">
        <v>77</v>
      </c>
      <c r="AW703" s="12" t="s">
        <v>29</v>
      </c>
      <c r="AX703" s="12" t="s">
        <v>72</v>
      </c>
      <c r="AY703" s="166" t="s">
        <v>162</v>
      </c>
    </row>
    <row r="704" spans="2:65" s="1" customFormat="1" ht="49.15" customHeight="1" x14ac:dyDescent="0.2">
      <c r="B704" s="121"/>
      <c r="C704" s="151" t="s">
        <v>483</v>
      </c>
      <c r="D704" s="151" t="s">
        <v>164</v>
      </c>
      <c r="E704" s="152" t="s">
        <v>2260</v>
      </c>
      <c r="F704" s="153" t="s">
        <v>2261</v>
      </c>
      <c r="G704" s="154" t="s">
        <v>340</v>
      </c>
      <c r="H704" s="155">
        <v>1</v>
      </c>
      <c r="I704" s="156"/>
      <c r="J704" s="157">
        <f>ROUND(I704*H704,2)</f>
        <v>0</v>
      </c>
      <c r="K704" s="158"/>
      <c r="L704" s="32"/>
      <c r="M704" s="159" t="s">
        <v>1</v>
      </c>
      <c r="N704" s="120" t="s">
        <v>38</v>
      </c>
      <c r="P704" s="160">
        <f>O704*H704</f>
        <v>0</v>
      </c>
      <c r="Q704" s="160">
        <v>0</v>
      </c>
      <c r="R704" s="160">
        <f>Q704*H704</f>
        <v>0</v>
      </c>
      <c r="S704" s="160">
        <v>0</v>
      </c>
      <c r="T704" s="161">
        <f>S704*H704</f>
        <v>0</v>
      </c>
      <c r="W704" s="262"/>
      <c r="AR704" s="162" t="s">
        <v>302</v>
      </c>
      <c r="AT704" s="162" t="s">
        <v>164</v>
      </c>
      <c r="AU704" s="162" t="s">
        <v>81</v>
      </c>
      <c r="AY704" s="17" t="s">
        <v>162</v>
      </c>
      <c r="BE704" s="163">
        <f>IF(N704="základná",J704,0)</f>
        <v>0</v>
      </c>
      <c r="BF704" s="163">
        <f>IF(N704="znížená",J704,0)</f>
        <v>0</v>
      </c>
      <c r="BG704" s="163">
        <f>IF(N704="zákl. prenesená",J704,0)</f>
        <v>0</v>
      </c>
      <c r="BH704" s="163">
        <f>IF(N704="zníž. prenesená",J704,0)</f>
        <v>0</v>
      </c>
      <c r="BI704" s="163">
        <f>IF(N704="nulová",J704,0)</f>
        <v>0</v>
      </c>
      <c r="BJ704" s="17" t="s">
        <v>81</v>
      </c>
      <c r="BK704" s="163">
        <f>ROUND(I704*H704,2)</f>
        <v>0</v>
      </c>
      <c r="BL704" s="17" t="s">
        <v>302</v>
      </c>
      <c r="BM704" s="162" t="s">
        <v>2262</v>
      </c>
    </row>
    <row r="705" spans="2:51" s="13" customFormat="1" x14ac:dyDescent="0.2">
      <c r="B705" s="171"/>
      <c r="D705" s="165" t="s">
        <v>169</v>
      </c>
      <c r="E705" s="172" t="s">
        <v>1</v>
      </c>
      <c r="F705" s="173" t="s">
        <v>77</v>
      </c>
      <c r="H705" s="174">
        <v>1</v>
      </c>
      <c r="I705" s="175"/>
      <c r="L705" s="171"/>
      <c r="M705" s="176"/>
      <c r="T705" s="177"/>
      <c r="W705" s="240"/>
      <c r="AT705" s="172" t="s">
        <v>169</v>
      </c>
      <c r="AU705" s="172" t="s">
        <v>81</v>
      </c>
      <c r="AV705" s="13" t="s">
        <v>81</v>
      </c>
      <c r="AW705" s="13" t="s">
        <v>29</v>
      </c>
      <c r="AX705" s="13" t="s">
        <v>77</v>
      </c>
      <c r="AY705" s="172" t="s">
        <v>162</v>
      </c>
    </row>
    <row r="706" spans="2:51" s="12" customFormat="1" x14ac:dyDescent="0.2">
      <c r="B706" s="164"/>
      <c r="D706" s="165" t="s">
        <v>169</v>
      </c>
      <c r="E706" s="166" t="s">
        <v>1</v>
      </c>
      <c r="F706" s="167" t="s">
        <v>1955</v>
      </c>
      <c r="H706" s="166" t="s">
        <v>1</v>
      </c>
      <c r="I706" s="168"/>
      <c r="L706" s="164"/>
      <c r="M706" s="169"/>
      <c r="T706" s="170"/>
      <c r="W706" s="239"/>
      <c r="AT706" s="166" t="s">
        <v>169</v>
      </c>
      <c r="AU706" s="166" t="s">
        <v>81</v>
      </c>
      <c r="AV706" s="12" t="s">
        <v>77</v>
      </c>
      <c r="AW706" s="12" t="s">
        <v>29</v>
      </c>
      <c r="AX706" s="12" t="s">
        <v>72</v>
      </c>
      <c r="AY706" s="166" t="s">
        <v>162</v>
      </c>
    </row>
    <row r="707" spans="2:51" s="12" customFormat="1" ht="22.5" x14ac:dyDescent="0.2">
      <c r="B707" s="164"/>
      <c r="D707" s="165" t="s">
        <v>169</v>
      </c>
      <c r="E707" s="166" t="s">
        <v>1</v>
      </c>
      <c r="F707" s="167" t="s">
        <v>547</v>
      </c>
      <c r="H707" s="166" t="s">
        <v>1</v>
      </c>
      <c r="I707" s="168"/>
      <c r="L707" s="164"/>
      <c r="M707" s="169"/>
      <c r="T707" s="170"/>
      <c r="W707" s="239"/>
      <c r="AT707" s="166" t="s">
        <v>169</v>
      </c>
      <c r="AU707" s="166" t="s">
        <v>81</v>
      </c>
      <c r="AV707" s="12" t="s">
        <v>77</v>
      </c>
      <c r="AW707" s="12" t="s">
        <v>29</v>
      </c>
      <c r="AX707" s="12" t="s">
        <v>72</v>
      </c>
      <c r="AY707" s="166" t="s">
        <v>162</v>
      </c>
    </row>
    <row r="708" spans="2:51" s="12" customFormat="1" x14ac:dyDescent="0.2">
      <c r="B708" s="164"/>
      <c r="D708" s="165" t="s">
        <v>169</v>
      </c>
      <c r="E708" s="166" t="s">
        <v>1</v>
      </c>
      <c r="F708" s="167" t="s">
        <v>548</v>
      </c>
      <c r="H708" s="166" t="s">
        <v>1</v>
      </c>
      <c r="I708" s="168"/>
      <c r="L708" s="164"/>
      <c r="M708" s="169"/>
      <c r="T708" s="170"/>
      <c r="W708" s="239"/>
      <c r="AT708" s="166" t="s">
        <v>169</v>
      </c>
      <c r="AU708" s="166" t="s">
        <v>81</v>
      </c>
      <c r="AV708" s="12" t="s">
        <v>77</v>
      </c>
      <c r="AW708" s="12" t="s">
        <v>29</v>
      </c>
      <c r="AX708" s="12" t="s">
        <v>72</v>
      </c>
      <c r="AY708" s="166" t="s">
        <v>162</v>
      </c>
    </row>
    <row r="709" spans="2:51" s="12" customFormat="1" x14ac:dyDescent="0.2">
      <c r="B709" s="164"/>
      <c r="D709" s="165" t="s">
        <v>169</v>
      </c>
      <c r="E709" s="166" t="s">
        <v>1</v>
      </c>
      <c r="F709" s="167" t="s">
        <v>549</v>
      </c>
      <c r="H709" s="166" t="s">
        <v>1</v>
      </c>
      <c r="I709" s="168"/>
      <c r="L709" s="164"/>
      <c r="M709" s="169"/>
      <c r="T709" s="170"/>
      <c r="W709" s="239"/>
      <c r="AT709" s="166" t="s">
        <v>169</v>
      </c>
      <c r="AU709" s="166" t="s">
        <v>81</v>
      </c>
      <c r="AV709" s="12" t="s">
        <v>77</v>
      </c>
      <c r="AW709" s="12" t="s">
        <v>29</v>
      </c>
      <c r="AX709" s="12" t="s">
        <v>72</v>
      </c>
      <c r="AY709" s="166" t="s">
        <v>162</v>
      </c>
    </row>
    <row r="710" spans="2:51" s="12" customFormat="1" x14ac:dyDescent="0.2">
      <c r="B710" s="164"/>
      <c r="D710" s="165" t="s">
        <v>169</v>
      </c>
      <c r="E710" s="166" t="s">
        <v>1</v>
      </c>
      <c r="F710" s="167" t="s">
        <v>550</v>
      </c>
      <c r="H710" s="166" t="s">
        <v>1</v>
      </c>
      <c r="I710" s="168"/>
      <c r="L710" s="164"/>
      <c r="M710" s="169"/>
      <c r="T710" s="170"/>
      <c r="W710" s="239"/>
      <c r="AT710" s="166" t="s">
        <v>169</v>
      </c>
      <c r="AU710" s="166" t="s">
        <v>81</v>
      </c>
      <c r="AV710" s="12" t="s">
        <v>77</v>
      </c>
      <c r="AW710" s="12" t="s">
        <v>29</v>
      </c>
      <c r="AX710" s="12" t="s">
        <v>72</v>
      </c>
      <c r="AY710" s="166" t="s">
        <v>162</v>
      </c>
    </row>
    <row r="711" spans="2:51" s="12" customFormat="1" x14ac:dyDescent="0.2">
      <c r="B711" s="164"/>
      <c r="D711" s="165" t="s">
        <v>169</v>
      </c>
      <c r="E711" s="166" t="s">
        <v>1</v>
      </c>
      <c r="F711" s="167" t="s">
        <v>551</v>
      </c>
      <c r="H711" s="166" t="s">
        <v>1</v>
      </c>
      <c r="I711" s="168"/>
      <c r="L711" s="164"/>
      <c r="M711" s="169"/>
      <c r="T711" s="170"/>
      <c r="W711" s="239"/>
      <c r="AT711" s="166" t="s">
        <v>169</v>
      </c>
      <c r="AU711" s="166" t="s">
        <v>81</v>
      </c>
      <c r="AV711" s="12" t="s">
        <v>77</v>
      </c>
      <c r="AW711" s="12" t="s">
        <v>29</v>
      </c>
      <c r="AX711" s="12" t="s">
        <v>72</v>
      </c>
      <c r="AY711" s="166" t="s">
        <v>162</v>
      </c>
    </row>
    <row r="712" spans="2:51" s="12" customFormat="1" ht="22.5" x14ac:dyDescent="0.2">
      <c r="B712" s="164"/>
      <c r="D712" s="165" t="s">
        <v>169</v>
      </c>
      <c r="E712" s="166" t="s">
        <v>1</v>
      </c>
      <c r="F712" s="167" t="s">
        <v>552</v>
      </c>
      <c r="H712" s="166" t="s">
        <v>1</v>
      </c>
      <c r="I712" s="168"/>
      <c r="L712" s="164"/>
      <c r="M712" s="169"/>
      <c r="T712" s="170"/>
      <c r="W712" s="239"/>
      <c r="AT712" s="166" t="s">
        <v>169</v>
      </c>
      <c r="AU712" s="166" t="s">
        <v>81</v>
      </c>
      <c r="AV712" s="12" t="s">
        <v>77</v>
      </c>
      <c r="AW712" s="12" t="s">
        <v>29</v>
      </c>
      <c r="AX712" s="12" t="s">
        <v>72</v>
      </c>
      <c r="AY712" s="166" t="s">
        <v>162</v>
      </c>
    </row>
    <row r="713" spans="2:51" s="12" customFormat="1" x14ac:dyDescent="0.2">
      <c r="B713" s="164"/>
      <c r="D713" s="165" t="s">
        <v>169</v>
      </c>
      <c r="E713" s="166" t="s">
        <v>1</v>
      </c>
      <c r="F713" s="167" t="s">
        <v>553</v>
      </c>
      <c r="H713" s="166" t="s">
        <v>1</v>
      </c>
      <c r="I713" s="168"/>
      <c r="L713" s="164"/>
      <c r="M713" s="169"/>
      <c r="T713" s="170"/>
      <c r="W713" s="239"/>
      <c r="AT713" s="166" t="s">
        <v>169</v>
      </c>
      <c r="AU713" s="166" t="s">
        <v>81</v>
      </c>
      <c r="AV713" s="12" t="s">
        <v>77</v>
      </c>
      <c r="AW713" s="12" t="s">
        <v>29</v>
      </c>
      <c r="AX713" s="12" t="s">
        <v>72</v>
      </c>
      <c r="AY713" s="166" t="s">
        <v>162</v>
      </c>
    </row>
    <row r="714" spans="2:51" s="12" customFormat="1" ht="22.5" x14ac:dyDescent="0.2">
      <c r="B714" s="164"/>
      <c r="D714" s="165" t="s">
        <v>169</v>
      </c>
      <c r="E714" s="166" t="s">
        <v>1</v>
      </c>
      <c r="F714" s="167" t="s">
        <v>554</v>
      </c>
      <c r="H714" s="166" t="s">
        <v>1</v>
      </c>
      <c r="I714" s="168"/>
      <c r="L714" s="164"/>
      <c r="M714" s="169"/>
      <c r="T714" s="170"/>
      <c r="W714" s="239"/>
      <c r="AT714" s="166" t="s">
        <v>169</v>
      </c>
      <c r="AU714" s="166" t="s">
        <v>81</v>
      </c>
      <c r="AV714" s="12" t="s">
        <v>77</v>
      </c>
      <c r="AW714" s="12" t="s">
        <v>29</v>
      </c>
      <c r="AX714" s="12" t="s">
        <v>72</v>
      </c>
      <c r="AY714" s="166" t="s">
        <v>162</v>
      </c>
    </row>
    <row r="715" spans="2:51" s="12" customFormat="1" ht="22.5" x14ac:dyDescent="0.2">
      <c r="B715" s="164"/>
      <c r="D715" s="165" t="s">
        <v>169</v>
      </c>
      <c r="E715" s="166" t="s">
        <v>1</v>
      </c>
      <c r="F715" s="167" t="s">
        <v>555</v>
      </c>
      <c r="H715" s="166" t="s">
        <v>1</v>
      </c>
      <c r="I715" s="168"/>
      <c r="L715" s="164"/>
      <c r="M715" s="169"/>
      <c r="T715" s="170"/>
      <c r="W715" s="239"/>
      <c r="AT715" s="166" t="s">
        <v>169</v>
      </c>
      <c r="AU715" s="166" t="s">
        <v>81</v>
      </c>
      <c r="AV715" s="12" t="s">
        <v>77</v>
      </c>
      <c r="AW715" s="12" t="s">
        <v>29</v>
      </c>
      <c r="AX715" s="12" t="s">
        <v>72</v>
      </c>
      <c r="AY715" s="166" t="s">
        <v>162</v>
      </c>
    </row>
    <row r="716" spans="2:51" s="12" customFormat="1" x14ac:dyDescent="0.2">
      <c r="B716" s="164"/>
      <c r="D716" s="165" t="s">
        <v>169</v>
      </c>
      <c r="E716" s="166" t="s">
        <v>1</v>
      </c>
      <c r="F716" s="167" t="s">
        <v>556</v>
      </c>
      <c r="H716" s="166" t="s">
        <v>1</v>
      </c>
      <c r="I716" s="168"/>
      <c r="L716" s="164"/>
      <c r="M716" s="169"/>
      <c r="T716" s="170"/>
      <c r="W716" s="239"/>
      <c r="AT716" s="166" t="s">
        <v>169</v>
      </c>
      <c r="AU716" s="166" t="s">
        <v>81</v>
      </c>
      <c r="AV716" s="12" t="s">
        <v>77</v>
      </c>
      <c r="AW716" s="12" t="s">
        <v>29</v>
      </c>
      <c r="AX716" s="12" t="s">
        <v>72</v>
      </c>
      <c r="AY716" s="166" t="s">
        <v>162</v>
      </c>
    </row>
    <row r="717" spans="2:51" s="12" customFormat="1" x14ac:dyDescent="0.2">
      <c r="B717" s="164"/>
      <c r="D717" s="165" t="s">
        <v>169</v>
      </c>
      <c r="E717" s="166" t="s">
        <v>1</v>
      </c>
      <c r="F717" s="167" t="s">
        <v>557</v>
      </c>
      <c r="H717" s="166" t="s">
        <v>1</v>
      </c>
      <c r="I717" s="168"/>
      <c r="L717" s="164"/>
      <c r="M717" s="169"/>
      <c r="T717" s="170"/>
      <c r="W717" s="239"/>
      <c r="AT717" s="166" t="s">
        <v>169</v>
      </c>
      <c r="AU717" s="166" t="s">
        <v>81</v>
      </c>
      <c r="AV717" s="12" t="s">
        <v>77</v>
      </c>
      <c r="AW717" s="12" t="s">
        <v>29</v>
      </c>
      <c r="AX717" s="12" t="s">
        <v>72</v>
      </c>
      <c r="AY717" s="166" t="s">
        <v>162</v>
      </c>
    </row>
    <row r="718" spans="2:51" s="12" customFormat="1" x14ac:dyDescent="0.2">
      <c r="B718" s="164"/>
      <c r="D718" s="165" t="s">
        <v>169</v>
      </c>
      <c r="E718" s="166" t="s">
        <v>1</v>
      </c>
      <c r="F718" s="167" t="s">
        <v>558</v>
      </c>
      <c r="H718" s="166" t="s">
        <v>1</v>
      </c>
      <c r="I718" s="168"/>
      <c r="L718" s="164"/>
      <c r="M718" s="169"/>
      <c r="T718" s="170"/>
      <c r="W718" s="239"/>
      <c r="AT718" s="166" t="s">
        <v>169</v>
      </c>
      <c r="AU718" s="166" t="s">
        <v>81</v>
      </c>
      <c r="AV718" s="12" t="s">
        <v>77</v>
      </c>
      <c r="AW718" s="12" t="s">
        <v>29</v>
      </c>
      <c r="AX718" s="12" t="s">
        <v>72</v>
      </c>
      <c r="AY718" s="166" t="s">
        <v>162</v>
      </c>
    </row>
    <row r="719" spans="2:51" s="12" customFormat="1" x14ac:dyDescent="0.2">
      <c r="B719" s="164"/>
      <c r="D719" s="165" t="s">
        <v>169</v>
      </c>
      <c r="E719" s="166" t="s">
        <v>1</v>
      </c>
      <c r="F719" s="167" t="s">
        <v>559</v>
      </c>
      <c r="H719" s="166" t="s">
        <v>1</v>
      </c>
      <c r="I719" s="168"/>
      <c r="L719" s="164"/>
      <c r="M719" s="169"/>
      <c r="T719" s="170"/>
      <c r="W719" s="239"/>
      <c r="AT719" s="166" t="s">
        <v>169</v>
      </c>
      <c r="AU719" s="166" t="s">
        <v>81</v>
      </c>
      <c r="AV719" s="12" t="s">
        <v>77</v>
      </c>
      <c r="AW719" s="12" t="s">
        <v>29</v>
      </c>
      <c r="AX719" s="12" t="s">
        <v>72</v>
      </c>
      <c r="AY719" s="166" t="s">
        <v>162</v>
      </c>
    </row>
    <row r="720" spans="2:51" s="12" customFormat="1" ht="22.5" x14ac:dyDescent="0.2">
      <c r="B720" s="164"/>
      <c r="D720" s="165" t="s">
        <v>169</v>
      </c>
      <c r="E720" s="166" t="s">
        <v>1</v>
      </c>
      <c r="F720" s="167" t="s">
        <v>560</v>
      </c>
      <c r="H720" s="166" t="s">
        <v>1</v>
      </c>
      <c r="I720" s="168"/>
      <c r="L720" s="164"/>
      <c r="M720" s="169"/>
      <c r="T720" s="170"/>
      <c r="W720" s="244"/>
      <c r="AT720" s="166" t="s">
        <v>169</v>
      </c>
      <c r="AU720" s="166" t="s">
        <v>81</v>
      </c>
      <c r="AV720" s="12" t="s">
        <v>77</v>
      </c>
      <c r="AW720" s="12" t="s">
        <v>29</v>
      </c>
      <c r="AX720" s="12" t="s">
        <v>72</v>
      </c>
      <c r="AY720" s="166" t="s">
        <v>162</v>
      </c>
    </row>
    <row r="721" spans="2:65" s="1" customFormat="1" ht="24.2" customHeight="1" x14ac:dyDescent="0.2">
      <c r="B721" s="121"/>
      <c r="C721" s="151" t="s">
        <v>487</v>
      </c>
      <c r="D721" s="151" t="s">
        <v>164</v>
      </c>
      <c r="E721" s="152" t="s">
        <v>569</v>
      </c>
      <c r="F721" s="153" t="s">
        <v>570</v>
      </c>
      <c r="G721" s="154" t="s">
        <v>340</v>
      </c>
      <c r="H721" s="155">
        <v>38</v>
      </c>
      <c r="I721" s="156"/>
      <c r="J721" s="157">
        <f>ROUND(I721*H721,2)</f>
        <v>0</v>
      </c>
      <c r="K721" s="158"/>
      <c r="L721" s="32"/>
      <c r="M721" s="159" t="s">
        <v>1</v>
      </c>
      <c r="N721" s="120" t="s">
        <v>38</v>
      </c>
      <c r="P721" s="160">
        <f>O721*H721</f>
        <v>0</v>
      </c>
      <c r="Q721" s="160">
        <v>2.6000000000000003E-4</v>
      </c>
      <c r="R721" s="160">
        <f>Q721*H721</f>
        <v>9.8800000000000016E-3</v>
      </c>
      <c r="S721" s="160">
        <v>0</v>
      </c>
      <c r="T721" s="161">
        <f>S721*H721</f>
        <v>0</v>
      </c>
      <c r="W721" s="233"/>
      <c r="AR721" s="162" t="s">
        <v>302</v>
      </c>
      <c r="AT721" s="162" t="s">
        <v>164</v>
      </c>
      <c r="AU721" s="162" t="s">
        <v>81</v>
      </c>
      <c r="AY721" s="17" t="s">
        <v>162</v>
      </c>
      <c r="BE721" s="163">
        <f>IF(N721="základná",J721,0)</f>
        <v>0</v>
      </c>
      <c r="BF721" s="163">
        <f>IF(N721="znížená",J721,0)</f>
        <v>0</v>
      </c>
      <c r="BG721" s="163">
        <f>IF(N721="zákl. prenesená",J721,0)</f>
        <v>0</v>
      </c>
      <c r="BH721" s="163">
        <f>IF(N721="zníž. prenesená",J721,0)</f>
        <v>0</v>
      </c>
      <c r="BI721" s="163">
        <f>IF(N721="nulová",J721,0)</f>
        <v>0</v>
      </c>
      <c r="BJ721" s="17" t="s">
        <v>81</v>
      </c>
      <c r="BK721" s="163">
        <f>ROUND(I721*H721,2)</f>
        <v>0</v>
      </c>
      <c r="BL721" s="17" t="s">
        <v>302</v>
      </c>
      <c r="BM721" s="162" t="s">
        <v>2263</v>
      </c>
    </row>
    <row r="722" spans="2:65" s="13" customFormat="1" x14ac:dyDescent="0.2">
      <c r="B722" s="171"/>
      <c r="D722" s="165" t="s">
        <v>169</v>
      </c>
      <c r="E722" s="172" t="s">
        <v>1</v>
      </c>
      <c r="F722" s="173" t="s">
        <v>422</v>
      </c>
      <c r="H722" s="174">
        <v>38</v>
      </c>
      <c r="I722" s="175"/>
      <c r="L722" s="171"/>
      <c r="M722" s="176"/>
      <c r="T722" s="177"/>
      <c r="W722" s="246"/>
      <c r="AT722" s="172" t="s">
        <v>169</v>
      </c>
      <c r="AU722" s="172" t="s">
        <v>81</v>
      </c>
      <c r="AV722" s="13" t="s">
        <v>81</v>
      </c>
      <c r="AW722" s="13" t="s">
        <v>29</v>
      </c>
      <c r="AX722" s="13" t="s">
        <v>77</v>
      </c>
      <c r="AY722" s="172" t="s">
        <v>162</v>
      </c>
    </row>
    <row r="723" spans="2:65" s="12" customFormat="1" ht="22.5" x14ac:dyDescent="0.2">
      <c r="B723" s="164"/>
      <c r="D723" s="165" t="s">
        <v>169</v>
      </c>
      <c r="E723" s="166" t="s">
        <v>1</v>
      </c>
      <c r="F723" s="167" t="s">
        <v>573</v>
      </c>
      <c r="H723" s="166" t="s">
        <v>1</v>
      </c>
      <c r="I723" s="168"/>
      <c r="L723" s="164"/>
      <c r="M723" s="169"/>
      <c r="T723" s="170"/>
      <c r="W723" s="244"/>
      <c r="AT723" s="166" t="s">
        <v>169</v>
      </c>
      <c r="AU723" s="166" t="s">
        <v>81</v>
      </c>
      <c r="AV723" s="12" t="s">
        <v>77</v>
      </c>
      <c r="AW723" s="12" t="s">
        <v>29</v>
      </c>
      <c r="AX723" s="12" t="s">
        <v>72</v>
      </c>
      <c r="AY723" s="166" t="s">
        <v>162</v>
      </c>
    </row>
    <row r="724" spans="2:65" s="1" customFormat="1" ht="37.9" customHeight="1" x14ac:dyDescent="0.2">
      <c r="B724" s="121"/>
      <c r="C724" s="192" t="s">
        <v>493</v>
      </c>
      <c r="D724" s="192" t="s">
        <v>438</v>
      </c>
      <c r="E724" s="193" t="s">
        <v>575</v>
      </c>
      <c r="F724" s="194" t="s">
        <v>576</v>
      </c>
      <c r="G724" s="195" t="s">
        <v>177</v>
      </c>
      <c r="H724" s="196">
        <v>45</v>
      </c>
      <c r="I724" s="197"/>
      <c r="J724" s="198">
        <f>ROUND(I724*H724,2)</f>
        <v>0</v>
      </c>
      <c r="K724" s="199"/>
      <c r="L724" s="200"/>
      <c r="M724" s="201" t="s">
        <v>1</v>
      </c>
      <c r="N724" s="202" t="s">
        <v>38</v>
      </c>
      <c r="P724" s="160">
        <f>O724*H724</f>
        <v>0</v>
      </c>
      <c r="Q724" s="160">
        <v>1.1000000000000001E-3</v>
      </c>
      <c r="R724" s="160">
        <f>Q724*H724</f>
        <v>4.9500000000000002E-2</v>
      </c>
      <c r="S724" s="160">
        <v>0</v>
      </c>
      <c r="T724" s="161">
        <f>S724*H724</f>
        <v>0</v>
      </c>
      <c r="W724" s="262"/>
      <c r="AR724" s="162" t="s">
        <v>386</v>
      </c>
      <c r="AT724" s="162" t="s">
        <v>438</v>
      </c>
      <c r="AU724" s="162" t="s">
        <v>81</v>
      </c>
      <c r="AY724" s="17" t="s">
        <v>162</v>
      </c>
      <c r="BE724" s="163">
        <f>IF(N724="základná",J724,0)</f>
        <v>0</v>
      </c>
      <c r="BF724" s="163">
        <f>IF(N724="znížená",J724,0)</f>
        <v>0</v>
      </c>
      <c r="BG724" s="163">
        <f>IF(N724="zákl. prenesená",J724,0)</f>
        <v>0</v>
      </c>
      <c r="BH724" s="163">
        <f>IF(N724="zníž. prenesená",J724,0)</f>
        <v>0</v>
      </c>
      <c r="BI724" s="163">
        <f>IF(N724="nulová",J724,0)</f>
        <v>0</v>
      </c>
      <c r="BJ724" s="17" t="s">
        <v>81</v>
      </c>
      <c r="BK724" s="163">
        <f>ROUND(I724*H724,2)</f>
        <v>0</v>
      </c>
      <c r="BL724" s="17" t="s">
        <v>302</v>
      </c>
      <c r="BM724" s="162" t="s">
        <v>2264</v>
      </c>
    </row>
    <row r="725" spans="2:65" s="13" customFormat="1" x14ac:dyDescent="0.2">
      <c r="B725" s="171"/>
      <c r="D725" s="165" t="s">
        <v>169</v>
      </c>
      <c r="E725" s="172" t="s">
        <v>1</v>
      </c>
      <c r="F725" s="173" t="s">
        <v>461</v>
      </c>
      <c r="H725" s="174">
        <v>45</v>
      </c>
      <c r="I725" s="175"/>
      <c r="L725" s="171"/>
      <c r="M725" s="176"/>
      <c r="T725" s="177"/>
      <c r="W725" s="240"/>
      <c r="AT725" s="172" t="s">
        <v>169</v>
      </c>
      <c r="AU725" s="172" t="s">
        <v>81</v>
      </c>
      <c r="AV725" s="13" t="s">
        <v>81</v>
      </c>
      <c r="AW725" s="13" t="s">
        <v>29</v>
      </c>
      <c r="AX725" s="13" t="s">
        <v>77</v>
      </c>
      <c r="AY725" s="172" t="s">
        <v>162</v>
      </c>
    </row>
    <row r="726" spans="2:65" s="12" customFormat="1" ht="22.5" x14ac:dyDescent="0.2">
      <c r="B726" s="164"/>
      <c r="D726" s="165" t="s">
        <v>169</v>
      </c>
      <c r="E726" s="166" t="s">
        <v>1</v>
      </c>
      <c r="F726" s="167" t="s">
        <v>579</v>
      </c>
      <c r="H726" s="166" t="s">
        <v>1</v>
      </c>
      <c r="I726" s="168"/>
      <c r="L726" s="164"/>
      <c r="M726" s="169"/>
      <c r="T726" s="170"/>
      <c r="W726" s="239"/>
      <c r="AT726" s="166" t="s">
        <v>169</v>
      </c>
      <c r="AU726" s="166" t="s">
        <v>81</v>
      </c>
      <c r="AV726" s="12" t="s">
        <v>77</v>
      </c>
      <c r="AW726" s="12" t="s">
        <v>29</v>
      </c>
      <c r="AX726" s="12" t="s">
        <v>72</v>
      </c>
      <c r="AY726" s="166" t="s">
        <v>162</v>
      </c>
    </row>
    <row r="727" spans="2:65" s="12" customFormat="1" x14ac:dyDescent="0.2">
      <c r="B727" s="164"/>
      <c r="D727" s="165" t="s">
        <v>169</v>
      </c>
      <c r="E727" s="166" t="s">
        <v>1</v>
      </c>
      <c r="F727" s="167" t="s">
        <v>580</v>
      </c>
      <c r="H727" s="166" t="s">
        <v>1</v>
      </c>
      <c r="I727" s="168"/>
      <c r="L727" s="164"/>
      <c r="M727" s="169"/>
      <c r="T727" s="170"/>
      <c r="W727" s="239"/>
      <c r="AT727" s="166" t="s">
        <v>169</v>
      </c>
      <c r="AU727" s="166" t="s">
        <v>81</v>
      </c>
      <c r="AV727" s="12" t="s">
        <v>77</v>
      </c>
      <c r="AW727" s="12" t="s">
        <v>29</v>
      </c>
      <c r="AX727" s="12" t="s">
        <v>72</v>
      </c>
      <c r="AY727" s="166" t="s">
        <v>162</v>
      </c>
    </row>
    <row r="728" spans="2:65" s="12" customFormat="1" ht="22.5" x14ac:dyDescent="0.2">
      <c r="B728" s="164"/>
      <c r="D728" s="165" t="s">
        <v>169</v>
      </c>
      <c r="E728" s="166" t="s">
        <v>1</v>
      </c>
      <c r="F728" s="167" t="s">
        <v>581</v>
      </c>
      <c r="H728" s="166" t="s">
        <v>1</v>
      </c>
      <c r="I728" s="168"/>
      <c r="L728" s="164"/>
      <c r="M728" s="169"/>
      <c r="T728" s="170"/>
      <c r="W728" s="239"/>
      <c r="AT728" s="166" t="s">
        <v>169</v>
      </c>
      <c r="AU728" s="166" t="s">
        <v>81</v>
      </c>
      <c r="AV728" s="12" t="s">
        <v>77</v>
      </c>
      <c r="AW728" s="12" t="s">
        <v>29</v>
      </c>
      <c r="AX728" s="12" t="s">
        <v>72</v>
      </c>
      <c r="AY728" s="166" t="s">
        <v>162</v>
      </c>
    </row>
    <row r="729" spans="2:65" s="12" customFormat="1" ht="22.5" x14ac:dyDescent="0.2">
      <c r="B729" s="164"/>
      <c r="D729" s="165" t="s">
        <v>169</v>
      </c>
      <c r="E729" s="166" t="s">
        <v>1</v>
      </c>
      <c r="F729" s="167" t="s">
        <v>582</v>
      </c>
      <c r="H729" s="166" t="s">
        <v>1</v>
      </c>
      <c r="I729" s="168"/>
      <c r="L729" s="164"/>
      <c r="M729" s="169"/>
      <c r="T729" s="170"/>
      <c r="W729" s="239"/>
      <c r="AT729" s="166" t="s">
        <v>169</v>
      </c>
      <c r="AU729" s="166" t="s">
        <v>81</v>
      </c>
      <c r="AV729" s="12" t="s">
        <v>77</v>
      </c>
      <c r="AW729" s="12" t="s">
        <v>29</v>
      </c>
      <c r="AX729" s="12" t="s">
        <v>72</v>
      </c>
      <c r="AY729" s="166" t="s">
        <v>162</v>
      </c>
    </row>
    <row r="730" spans="2:65" s="12" customFormat="1" x14ac:dyDescent="0.2">
      <c r="B730" s="164"/>
      <c r="D730" s="165" t="s">
        <v>169</v>
      </c>
      <c r="E730" s="166" t="s">
        <v>1</v>
      </c>
      <c r="F730" s="167" t="s">
        <v>583</v>
      </c>
      <c r="H730" s="166" t="s">
        <v>1</v>
      </c>
      <c r="I730" s="168"/>
      <c r="L730" s="164"/>
      <c r="M730" s="169"/>
      <c r="T730" s="170"/>
      <c r="W730" s="239"/>
      <c r="AT730" s="166" t="s">
        <v>169</v>
      </c>
      <c r="AU730" s="166" t="s">
        <v>81</v>
      </c>
      <c r="AV730" s="12" t="s">
        <v>77</v>
      </c>
      <c r="AW730" s="12" t="s">
        <v>29</v>
      </c>
      <c r="AX730" s="12" t="s">
        <v>72</v>
      </c>
      <c r="AY730" s="166" t="s">
        <v>162</v>
      </c>
    </row>
    <row r="731" spans="2:65" s="12" customFormat="1" x14ac:dyDescent="0.2">
      <c r="B731" s="164"/>
      <c r="D731" s="165" t="s">
        <v>169</v>
      </c>
      <c r="E731" s="166" t="s">
        <v>1</v>
      </c>
      <c r="F731" s="167" t="s">
        <v>584</v>
      </c>
      <c r="H731" s="166" t="s">
        <v>1</v>
      </c>
      <c r="I731" s="168"/>
      <c r="L731" s="164"/>
      <c r="M731" s="169"/>
      <c r="T731" s="170"/>
      <c r="W731" s="239"/>
      <c r="AT731" s="166" t="s">
        <v>169</v>
      </c>
      <c r="AU731" s="166" t="s">
        <v>81</v>
      </c>
      <c r="AV731" s="12" t="s">
        <v>77</v>
      </c>
      <c r="AW731" s="12" t="s">
        <v>29</v>
      </c>
      <c r="AX731" s="12" t="s">
        <v>72</v>
      </c>
      <c r="AY731" s="166" t="s">
        <v>162</v>
      </c>
    </row>
    <row r="732" spans="2:65" s="12" customFormat="1" x14ac:dyDescent="0.2">
      <c r="B732" s="164"/>
      <c r="D732" s="165" t="s">
        <v>169</v>
      </c>
      <c r="E732" s="166" t="s">
        <v>1</v>
      </c>
      <c r="F732" s="167" t="s">
        <v>585</v>
      </c>
      <c r="H732" s="166" t="s">
        <v>1</v>
      </c>
      <c r="I732" s="168"/>
      <c r="L732" s="164"/>
      <c r="M732" s="169"/>
      <c r="T732" s="170"/>
      <c r="W732" s="239"/>
      <c r="AT732" s="166" t="s">
        <v>169</v>
      </c>
      <c r="AU732" s="166" t="s">
        <v>81</v>
      </c>
      <c r="AV732" s="12" t="s">
        <v>77</v>
      </c>
      <c r="AW732" s="12" t="s">
        <v>29</v>
      </c>
      <c r="AX732" s="12" t="s">
        <v>72</v>
      </c>
      <c r="AY732" s="166" t="s">
        <v>162</v>
      </c>
    </row>
    <row r="733" spans="2:65" s="12" customFormat="1" x14ac:dyDescent="0.2">
      <c r="B733" s="164"/>
      <c r="D733" s="165" t="s">
        <v>169</v>
      </c>
      <c r="E733" s="166" t="s">
        <v>1</v>
      </c>
      <c r="F733" s="167" t="s">
        <v>586</v>
      </c>
      <c r="H733" s="166" t="s">
        <v>1</v>
      </c>
      <c r="I733" s="168"/>
      <c r="L733" s="164"/>
      <c r="M733" s="169"/>
      <c r="T733" s="170"/>
      <c r="W733" s="244"/>
      <c r="AT733" s="166" t="s">
        <v>169</v>
      </c>
      <c r="AU733" s="166" t="s">
        <v>81</v>
      </c>
      <c r="AV733" s="12" t="s">
        <v>77</v>
      </c>
      <c r="AW733" s="12" t="s">
        <v>29</v>
      </c>
      <c r="AX733" s="12" t="s">
        <v>72</v>
      </c>
      <c r="AY733" s="166" t="s">
        <v>162</v>
      </c>
    </row>
    <row r="734" spans="2:65" s="1" customFormat="1" ht="24.2" customHeight="1" x14ac:dyDescent="0.2">
      <c r="B734" s="121"/>
      <c r="C734" s="151" t="s">
        <v>497</v>
      </c>
      <c r="D734" s="151" t="s">
        <v>164</v>
      </c>
      <c r="E734" s="152" t="s">
        <v>588</v>
      </c>
      <c r="F734" s="153" t="s">
        <v>589</v>
      </c>
      <c r="G734" s="154" t="s">
        <v>340</v>
      </c>
      <c r="H734" s="155">
        <v>38</v>
      </c>
      <c r="I734" s="156"/>
      <c r="J734" s="157">
        <f>ROUND(I734*H734,2)</f>
        <v>0</v>
      </c>
      <c r="K734" s="158"/>
      <c r="L734" s="32"/>
      <c r="M734" s="159" t="s">
        <v>1</v>
      </c>
      <c r="N734" s="120" t="s">
        <v>38</v>
      </c>
      <c r="P734" s="160">
        <f>O734*H734</f>
        <v>0</v>
      </c>
      <c r="Q734" s="160">
        <v>0</v>
      </c>
      <c r="R734" s="160">
        <f>Q734*H734</f>
        <v>0</v>
      </c>
      <c r="S734" s="160">
        <v>8.0000000000000002E-3</v>
      </c>
      <c r="T734" s="161">
        <f>S734*H734</f>
        <v>0.30399999999999999</v>
      </c>
      <c r="W734" s="245"/>
      <c r="AR734" s="162" t="s">
        <v>302</v>
      </c>
      <c r="AT734" s="162" t="s">
        <v>164</v>
      </c>
      <c r="AU734" s="162" t="s">
        <v>81</v>
      </c>
      <c r="AY734" s="17" t="s">
        <v>162</v>
      </c>
      <c r="BE734" s="163">
        <f>IF(N734="základná",J734,0)</f>
        <v>0</v>
      </c>
      <c r="BF734" s="163">
        <f>IF(N734="znížená",J734,0)</f>
        <v>0</v>
      </c>
      <c r="BG734" s="163">
        <f>IF(N734="zákl. prenesená",J734,0)</f>
        <v>0</v>
      </c>
      <c r="BH734" s="163">
        <f>IF(N734="zníž. prenesená",J734,0)</f>
        <v>0</v>
      </c>
      <c r="BI734" s="163">
        <f>IF(N734="nulová",J734,0)</f>
        <v>0</v>
      </c>
      <c r="BJ734" s="17" t="s">
        <v>81</v>
      </c>
      <c r="BK734" s="163">
        <f>ROUND(I734*H734,2)</f>
        <v>0</v>
      </c>
      <c r="BL734" s="17" t="s">
        <v>302</v>
      </c>
      <c r="BM734" s="162" t="s">
        <v>2265</v>
      </c>
    </row>
    <row r="735" spans="2:65" s="1" customFormat="1" ht="24.2" customHeight="1" x14ac:dyDescent="0.2">
      <c r="B735" s="121"/>
      <c r="C735" s="151" t="s">
        <v>501</v>
      </c>
      <c r="D735" s="151" t="s">
        <v>164</v>
      </c>
      <c r="E735" s="152" t="s">
        <v>2266</v>
      </c>
      <c r="F735" s="153" t="s">
        <v>2267</v>
      </c>
      <c r="G735" s="154" t="s">
        <v>464</v>
      </c>
      <c r="H735" s="203"/>
      <c r="I735" s="156"/>
      <c r="J735" s="157">
        <f>ROUND(I735*H735,2)</f>
        <v>0</v>
      </c>
      <c r="K735" s="158"/>
      <c r="L735" s="32"/>
      <c r="M735" s="159" t="s">
        <v>1</v>
      </c>
      <c r="N735" s="120" t="s">
        <v>38</v>
      </c>
      <c r="P735" s="160">
        <f>O735*H735</f>
        <v>0</v>
      </c>
      <c r="Q735" s="160">
        <v>0</v>
      </c>
      <c r="R735" s="160">
        <f>Q735*H735</f>
        <v>0</v>
      </c>
      <c r="S735" s="160">
        <v>0</v>
      </c>
      <c r="T735" s="161">
        <f>S735*H735</f>
        <v>0</v>
      </c>
      <c r="W735" s="233"/>
      <c r="AR735" s="162" t="s">
        <v>302</v>
      </c>
      <c r="AT735" s="162" t="s">
        <v>164</v>
      </c>
      <c r="AU735" s="162" t="s">
        <v>81</v>
      </c>
      <c r="AY735" s="17" t="s">
        <v>162</v>
      </c>
      <c r="BE735" s="163">
        <f>IF(N735="základná",J735,0)</f>
        <v>0</v>
      </c>
      <c r="BF735" s="163">
        <f>IF(N735="znížená",J735,0)</f>
        <v>0</v>
      </c>
      <c r="BG735" s="163">
        <f>IF(N735="zákl. prenesená",J735,0)</f>
        <v>0</v>
      </c>
      <c r="BH735" s="163">
        <f>IF(N735="zníž. prenesená",J735,0)</f>
        <v>0</v>
      </c>
      <c r="BI735" s="163">
        <f>IF(N735="nulová",J735,0)</f>
        <v>0</v>
      </c>
      <c r="BJ735" s="17" t="s">
        <v>81</v>
      </c>
      <c r="BK735" s="163">
        <f>ROUND(I735*H735,2)</f>
        <v>0</v>
      </c>
      <c r="BL735" s="17" t="s">
        <v>302</v>
      </c>
      <c r="BM735" s="162" t="s">
        <v>2268</v>
      </c>
    </row>
    <row r="736" spans="2:65" s="1" customFormat="1" ht="24.2" customHeight="1" x14ac:dyDescent="0.2">
      <c r="B736" s="121"/>
      <c r="C736" s="151" t="s">
        <v>506</v>
      </c>
      <c r="D736" s="151" t="s">
        <v>164</v>
      </c>
      <c r="E736" s="152" t="s">
        <v>596</v>
      </c>
      <c r="F736" s="153" t="s">
        <v>597</v>
      </c>
      <c r="G736" s="154" t="s">
        <v>464</v>
      </c>
      <c r="H736" s="203"/>
      <c r="I736" s="156"/>
      <c r="J736" s="157">
        <f>ROUND(I736*H736,2)</f>
        <v>0</v>
      </c>
      <c r="K736" s="158"/>
      <c r="L736" s="32"/>
      <c r="M736" s="159" t="s">
        <v>1</v>
      </c>
      <c r="N736" s="120" t="s">
        <v>38</v>
      </c>
      <c r="P736" s="160">
        <f>O736*H736</f>
        <v>0</v>
      </c>
      <c r="Q736" s="160">
        <v>0</v>
      </c>
      <c r="R736" s="160">
        <f>Q736*H736</f>
        <v>0</v>
      </c>
      <c r="S736" s="160">
        <v>0</v>
      </c>
      <c r="T736" s="161">
        <f>S736*H736</f>
        <v>0</v>
      </c>
      <c r="W736" s="245"/>
      <c r="AR736" s="162" t="s">
        <v>302</v>
      </c>
      <c r="AT736" s="162" t="s">
        <v>164</v>
      </c>
      <c r="AU736" s="162" t="s">
        <v>81</v>
      </c>
      <c r="AY736" s="17" t="s">
        <v>162</v>
      </c>
      <c r="BE736" s="163">
        <f>IF(N736="základná",J736,0)</f>
        <v>0</v>
      </c>
      <c r="BF736" s="163">
        <f>IF(N736="znížená",J736,0)</f>
        <v>0</v>
      </c>
      <c r="BG736" s="163">
        <f>IF(N736="zákl. prenesená",J736,0)</f>
        <v>0</v>
      </c>
      <c r="BH736" s="163">
        <f>IF(N736="zníž. prenesená",J736,0)</f>
        <v>0</v>
      </c>
      <c r="BI736" s="163">
        <f>IF(N736="nulová",J736,0)</f>
        <v>0</v>
      </c>
      <c r="BJ736" s="17" t="s">
        <v>81</v>
      </c>
      <c r="BK736" s="163">
        <f>ROUND(I736*H736,2)</f>
        <v>0</v>
      </c>
      <c r="BL736" s="17" t="s">
        <v>302</v>
      </c>
      <c r="BM736" s="162" t="s">
        <v>2269</v>
      </c>
    </row>
    <row r="737" spans="2:65" s="11" customFormat="1" ht="22.9" customHeight="1" x14ac:dyDescent="0.2">
      <c r="B737" s="139"/>
      <c r="D737" s="140" t="s">
        <v>71</v>
      </c>
      <c r="E737" s="149" t="s">
        <v>599</v>
      </c>
      <c r="F737" s="149" t="s">
        <v>600</v>
      </c>
      <c r="I737" s="142"/>
      <c r="J737" s="150">
        <f>BK737</f>
        <v>0</v>
      </c>
      <c r="L737" s="139"/>
      <c r="M737" s="144"/>
      <c r="P737" s="145">
        <f>SUM(P738:P912)</f>
        <v>0</v>
      </c>
      <c r="R737" s="145">
        <f>SUM(R738:R912)</f>
        <v>0</v>
      </c>
      <c r="T737" s="146">
        <f>SUM(T738:T912)</f>
        <v>3.3700000000000002E-3</v>
      </c>
      <c r="W737" s="250"/>
      <c r="AR737" s="140" t="s">
        <v>81</v>
      </c>
      <c r="AT737" s="147" t="s">
        <v>71</v>
      </c>
      <c r="AU737" s="147" t="s">
        <v>77</v>
      </c>
      <c r="AY737" s="140" t="s">
        <v>162</v>
      </c>
      <c r="BK737" s="148">
        <f>SUM(BK738:BK912)</f>
        <v>0</v>
      </c>
    </row>
    <row r="738" spans="2:65" s="1" customFormat="1" ht="55.5" customHeight="1" x14ac:dyDescent="0.2">
      <c r="B738" s="121"/>
      <c r="C738" s="151" t="s">
        <v>511</v>
      </c>
      <c r="D738" s="151" t="s">
        <v>164</v>
      </c>
      <c r="E738" s="152" t="s">
        <v>2270</v>
      </c>
      <c r="F738" s="153" t="s">
        <v>2271</v>
      </c>
      <c r="G738" s="154" t="s">
        <v>340</v>
      </c>
      <c r="H738" s="155">
        <v>1</v>
      </c>
      <c r="I738" s="156"/>
      <c r="J738" s="157">
        <f>ROUND(I738*H738,2)</f>
        <v>0</v>
      </c>
      <c r="K738" s="158"/>
      <c r="L738" s="32"/>
      <c r="M738" s="159" t="s">
        <v>1</v>
      </c>
      <c r="N738" s="120" t="s">
        <v>38</v>
      </c>
      <c r="P738" s="160">
        <f>O738*H738</f>
        <v>0</v>
      </c>
      <c r="Q738" s="160">
        <v>0</v>
      </c>
      <c r="R738" s="160">
        <f>Q738*H738</f>
        <v>0</v>
      </c>
      <c r="S738" s="160">
        <v>0</v>
      </c>
      <c r="T738" s="161">
        <f>S738*H738</f>
        <v>0</v>
      </c>
      <c r="W738" s="262"/>
      <c r="AR738" s="162" t="s">
        <v>302</v>
      </c>
      <c r="AT738" s="162" t="s">
        <v>164</v>
      </c>
      <c r="AU738" s="162" t="s">
        <v>81</v>
      </c>
      <c r="AY738" s="17" t="s">
        <v>162</v>
      </c>
      <c r="BE738" s="163">
        <f>IF(N738="základná",J738,0)</f>
        <v>0</v>
      </c>
      <c r="BF738" s="163">
        <f>IF(N738="znížená",J738,0)</f>
        <v>0</v>
      </c>
      <c r="BG738" s="163">
        <f>IF(N738="zákl. prenesená",J738,0)</f>
        <v>0</v>
      </c>
      <c r="BH738" s="163">
        <f>IF(N738="zníž. prenesená",J738,0)</f>
        <v>0</v>
      </c>
      <c r="BI738" s="163">
        <f>IF(N738="nulová",J738,0)</f>
        <v>0</v>
      </c>
      <c r="BJ738" s="17" t="s">
        <v>81</v>
      </c>
      <c r="BK738" s="163">
        <f>ROUND(I738*H738,2)</f>
        <v>0</v>
      </c>
      <c r="BL738" s="17" t="s">
        <v>302</v>
      </c>
      <c r="BM738" s="162" t="s">
        <v>2272</v>
      </c>
    </row>
    <row r="739" spans="2:65" s="13" customFormat="1" x14ac:dyDescent="0.2">
      <c r="B739" s="171"/>
      <c r="D739" s="165" t="s">
        <v>169</v>
      </c>
      <c r="E739" s="172" t="s">
        <v>1</v>
      </c>
      <c r="F739" s="173" t="s">
        <v>77</v>
      </c>
      <c r="H739" s="174">
        <v>1</v>
      </c>
      <c r="I739" s="175"/>
      <c r="L739" s="171"/>
      <c r="M739" s="176"/>
      <c r="T739" s="177"/>
      <c r="W739" s="240"/>
      <c r="AT739" s="172" t="s">
        <v>169</v>
      </c>
      <c r="AU739" s="172" t="s">
        <v>81</v>
      </c>
      <c r="AV739" s="13" t="s">
        <v>81</v>
      </c>
      <c r="AW739" s="13" t="s">
        <v>29</v>
      </c>
      <c r="AX739" s="13" t="s">
        <v>77</v>
      </c>
      <c r="AY739" s="172" t="s">
        <v>162</v>
      </c>
    </row>
    <row r="740" spans="2:65" s="12" customFormat="1" x14ac:dyDescent="0.2">
      <c r="B740" s="164"/>
      <c r="D740" s="165" t="s">
        <v>169</v>
      </c>
      <c r="E740" s="166" t="s">
        <v>1</v>
      </c>
      <c r="F740" s="167" t="s">
        <v>2273</v>
      </c>
      <c r="H740" s="166" t="s">
        <v>1</v>
      </c>
      <c r="I740" s="168"/>
      <c r="L740" s="164"/>
      <c r="M740" s="169"/>
      <c r="T740" s="170"/>
      <c r="W740" s="239"/>
      <c r="AT740" s="166" t="s">
        <v>169</v>
      </c>
      <c r="AU740" s="166" t="s">
        <v>81</v>
      </c>
      <c r="AV740" s="12" t="s">
        <v>77</v>
      </c>
      <c r="AW740" s="12" t="s">
        <v>29</v>
      </c>
      <c r="AX740" s="12" t="s">
        <v>72</v>
      </c>
      <c r="AY740" s="166" t="s">
        <v>162</v>
      </c>
    </row>
    <row r="741" spans="2:65" s="12" customFormat="1" ht="22.5" x14ac:dyDescent="0.2">
      <c r="B741" s="164"/>
      <c r="D741" s="165" t="s">
        <v>169</v>
      </c>
      <c r="E741" s="166" t="s">
        <v>1</v>
      </c>
      <c r="F741" s="167" t="s">
        <v>2274</v>
      </c>
      <c r="H741" s="166" t="s">
        <v>1</v>
      </c>
      <c r="I741" s="168"/>
      <c r="L741" s="164"/>
      <c r="M741" s="169"/>
      <c r="T741" s="170"/>
      <c r="W741" s="239"/>
      <c r="AT741" s="166" t="s">
        <v>169</v>
      </c>
      <c r="AU741" s="166" t="s">
        <v>81</v>
      </c>
      <c r="AV741" s="12" t="s">
        <v>77</v>
      </c>
      <c r="AW741" s="12" t="s">
        <v>29</v>
      </c>
      <c r="AX741" s="12" t="s">
        <v>72</v>
      </c>
      <c r="AY741" s="166" t="s">
        <v>162</v>
      </c>
    </row>
    <row r="742" spans="2:65" s="12" customFormat="1" ht="22.5" x14ac:dyDescent="0.2">
      <c r="B742" s="164"/>
      <c r="D742" s="165" t="s">
        <v>169</v>
      </c>
      <c r="E742" s="166" t="s">
        <v>1</v>
      </c>
      <c r="F742" s="167" t="s">
        <v>2275</v>
      </c>
      <c r="H742" s="166" t="s">
        <v>1</v>
      </c>
      <c r="I742" s="168"/>
      <c r="L742" s="164"/>
      <c r="M742" s="169"/>
      <c r="T742" s="170"/>
      <c r="W742" s="239"/>
      <c r="AT742" s="166" t="s">
        <v>169</v>
      </c>
      <c r="AU742" s="166" t="s">
        <v>81</v>
      </c>
      <c r="AV742" s="12" t="s">
        <v>77</v>
      </c>
      <c r="AW742" s="12" t="s">
        <v>29</v>
      </c>
      <c r="AX742" s="12" t="s">
        <v>72</v>
      </c>
      <c r="AY742" s="166" t="s">
        <v>162</v>
      </c>
    </row>
    <row r="743" spans="2:65" s="12" customFormat="1" ht="22.5" x14ac:dyDescent="0.2">
      <c r="B743" s="164"/>
      <c r="D743" s="165" t="s">
        <v>169</v>
      </c>
      <c r="E743" s="166" t="s">
        <v>1</v>
      </c>
      <c r="F743" s="167" t="s">
        <v>2276</v>
      </c>
      <c r="H743" s="166" t="s">
        <v>1</v>
      </c>
      <c r="I743" s="168"/>
      <c r="L743" s="164"/>
      <c r="M743" s="169"/>
      <c r="T743" s="170"/>
      <c r="W743" s="239"/>
      <c r="AT743" s="166" t="s">
        <v>169</v>
      </c>
      <c r="AU743" s="166" t="s">
        <v>81</v>
      </c>
      <c r="AV743" s="12" t="s">
        <v>77</v>
      </c>
      <c r="AW743" s="12" t="s">
        <v>29</v>
      </c>
      <c r="AX743" s="12" t="s">
        <v>72</v>
      </c>
      <c r="AY743" s="166" t="s">
        <v>162</v>
      </c>
    </row>
    <row r="744" spans="2:65" s="12" customFormat="1" ht="22.5" x14ac:dyDescent="0.2">
      <c r="B744" s="164"/>
      <c r="D744" s="165" t="s">
        <v>169</v>
      </c>
      <c r="E744" s="166" t="s">
        <v>1</v>
      </c>
      <c r="F744" s="167" t="s">
        <v>2277</v>
      </c>
      <c r="H744" s="166" t="s">
        <v>1</v>
      </c>
      <c r="I744" s="168"/>
      <c r="L744" s="164"/>
      <c r="M744" s="169"/>
      <c r="T744" s="170"/>
      <c r="W744" s="239"/>
      <c r="AT744" s="166" t="s">
        <v>169</v>
      </c>
      <c r="AU744" s="166" t="s">
        <v>81</v>
      </c>
      <c r="AV744" s="12" t="s">
        <v>77</v>
      </c>
      <c r="AW744" s="12" t="s">
        <v>29</v>
      </c>
      <c r="AX744" s="12" t="s">
        <v>72</v>
      </c>
      <c r="AY744" s="166" t="s">
        <v>162</v>
      </c>
    </row>
    <row r="745" spans="2:65" s="12" customFormat="1" ht="22.5" x14ac:dyDescent="0.2">
      <c r="B745" s="164"/>
      <c r="D745" s="165" t="s">
        <v>169</v>
      </c>
      <c r="E745" s="166" t="s">
        <v>1</v>
      </c>
      <c r="F745" s="167" t="s">
        <v>2278</v>
      </c>
      <c r="H745" s="166" t="s">
        <v>1</v>
      </c>
      <c r="I745" s="168"/>
      <c r="L745" s="164"/>
      <c r="M745" s="169"/>
      <c r="T745" s="170"/>
      <c r="W745" s="239"/>
      <c r="AT745" s="166" t="s">
        <v>169</v>
      </c>
      <c r="AU745" s="166" t="s">
        <v>81</v>
      </c>
      <c r="AV745" s="12" t="s">
        <v>77</v>
      </c>
      <c r="AW745" s="12" t="s">
        <v>29</v>
      </c>
      <c r="AX745" s="12" t="s">
        <v>72</v>
      </c>
      <c r="AY745" s="166" t="s">
        <v>162</v>
      </c>
    </row>
    <row r="746" spans="2:65" s="12" customFormat="1" ht="22.5" x14ac:dyDescent="0.2">
      <c r="B746" s="164"/>
      <c r="D746" s="165" t="s">
        <v>169</v>
      </c>
      <c r="E746" s="166" t="s">
        <v>1</v>
      </c>
      <c r="F746" s="167" t="s">
        <v>2279</v>
      </c>
      <c r="H746" s="166" t="s">
        <v>1</v>
      </c>
      <c r="I746" s="168"/>
      <c r="L746" s="164"/>
      <c r="M746" s="169"/>
      <c r="T746" s="170"/>
      <c r="W746" s="239"/>
      <c r="AT746" s="166" t="s">
        <v>169</v>
      </c>
      <c r="AU746" s="166" t="s">
        <v>81</v>
      </c>
      <c r="AV746" s="12" t="s">
        <v>77</v>
      </c>
      <c r="AW746" s="12" t="s">
        <v>29</v>
      </c>
      <c r="AX746" s="12" t="s">
        <v>72</v>
      </c>
      <c r="AY746" s="166" t="s">
        <v>162</v>
      </c>
    </row>
    <row r="747" spans="2:65" s="12" customFormat="1" x14ac:dyDescent="0.2">
      <c r="B747" s="164"/>
      <c r="D747" s="165" t="s">
        <v>169</v>
      </c>
      <c r="E747" s="166" t="s">
        <v>1</v>
      </c>
      <c r="F747" s="167" t="s">
        <v>2280</v>
      </c>
      <c r="H747" s="166" t="s">
        <v>1</v>
      </c>
      <c r="I747" s="168"/>
      <c r="L747" s="164"/>
      <c r="M747" s="169"/>
      <c r="T747" s="170"/>
      <c r="W747" s="239"/>
      <c r="AT747" s="166" t="s">
        <v>169</v>
      </c>
      <c r="AU747" s="166" t="s">
        <v>81</v>
      </c>
      <c r="AV747" s="12" t="s">
        <v>77</v>
      </c>
      <c r="AW747" s="12" t="s">
        <v>29</v>
      </c>
      <c r="AX747" s="12" t="s">
        <v>72</v>
      </c>
      <c r="AY747" s="166" t="s">
        <v>162</v>
      </c>
    </row>
    <row r="748" spans="2:65" s="12" customFormat="1" ht="22.5" x14ac:dyDescent="0.2">
      <c r="B748" s="164"/>
      <c r="D748" s="165" t="s">
        <v>169</v>
      </c>
      <c r="E748" s="166" t="s">
        <v>1</v>
      </c>
      <c r="F748" s="167" t="s">
        <v>2281</v>
      </c>
      <c r="H748" s="166" t="s">
        <v>1</v>
      </c>
      <c r="I748" s="168"/>
      <c r="L748" s="164"/>
      <c r="M748" s="169"/>
      <c r="T748" s="170"/>
      <c r="W748" s="239"/>
      <c r="AT748" s="166" t="s">
        <v>169</v>
      </c>
      <c r="AU748" s="166" t="s">
        <v>81</v>
      </c>
      <c r="AV748" s="12" t="s">
        <v>77</v>
      </c>
      <c r="AW748" s="12" t="s">
        <v>29</v>
      </c>
      <c r="AX748" s="12" t="s">
        <v>72</v>
      </c>
      <c r="AY748" s="166" t="s">
        <v>162</v>
      </c>
    </row>
    <row r="749" spans="2:65" s="12" customFormat="1" x14ac:dyDescent="0.2">
      <c r="B749" s="164"/>
      <c r="D749" s="165" t="s">
        <v>169</v>
      </c>
      <c r="E749" s="166" t="s">
        <v>1</v>
      </c>
      <c r="F749" s="167" t="s">
        <v>2282</v>
      </c>
      <c r="H749" s="166" t="s">
        <v>1</v>
      </c>
      <c r="I749" s="168"/>
      <c r="L749" s="164"/>
      <c r="M749" s="169"/>
      <c r="T749" s="170"/>
      <c r="W749" s="239"/>
      <c r="AT749" s="166" t="s">
        <v>169</v>
      </c>
      <c r="AU749" s="166" t="s">
        <v>81</v>
      </c>
      <c r="AV749" s="12" t="s">
        <v>77</v>
      </c>
      <c r="AW749" s="12" t="s">
        <v>29</v>
      </c>
      <c r="AX749" s="12" t="s">
        <v>72</v>
      </c>
      <c r="AY749" s="166" t="s">
        <v>162</v>
      </c>
    </row>
    <row r="750" spans="2:65" s="12" customFormat="1" x14ac:dyDescent="0.2">
      <c r="B750" s="164"/>
      <c r="D750" s="165" t="s">
        <v>169</v>
      </c>
      <c r="E750" s="166" t="s">
        <v>1</v>
      </c>
      <c r="F750" s="167" t="s">
        <v>2283</v>
      </c>
      <c r="H750" s="166" t="s">
        <v>1</v>
      </c>
      <c r="I750" s="168"/>
      <c r="L750" s="164"/>
      <c r="M750" s="169"/>
      <c r="T750" s="170"/>
      <c r="W750" s="239"/>
      <c r="AT750" s="166" t="s">
        <v>169</v>
      </c>
      <c r="AU750" s="166" t="s">
        <v>81</v>
      </c>
      <c r="AV750" s="12" t="s">
        <v>77</v>
      </c>
      <c r="AW750" s="12" t="s">
        <v>29</v>
      </c>
      <c r="AX750" s="12" t="s">
        <v>72</v>
      </c>
      <c r="AY750" s="166" t="s">
        <v>162</v>
      </c>
    </row>
    <row r="751" spans="2:65" s="12" customFormat="1" x14ac:dyDescent="0.2">
      <c r="B751" s="164"/>
      <c r="D751" s="165" t="s">
        <v>169</v>
      </c>
      <c r="E751" s="166" t="s">
        <v>1</v>
      </c>
      <c r="F751" s="167" t="s">
        <v>2284</v>
      </c>
      <c r="H751" s="166" t="s">
        <v>1</v>
      </c>
      <c r="I751" s="168"/>
      <c r="L751" s="164"/>
      <c r="M751" s="169"/>
      <c r="T751" s="170"/>
      <c r="W751" s="239"/>
      <c r="AT751" s="166" t="s">
        <v>169</v>
      </c>
      <c r="AU751" s="166" t="s">
        <v>81</v>
      </c>
      <c r="AV751" s="12" t="s">
        <v>77</v>
      </c>
      <c r="AW751" s="12" t="s">
        <v>29</v>
      </c>
      <c r="AX751" s="12" t="s">
        <v>72</v>
      </c>
      <c r="AY751" s="166" t="s">
        <v>162</v>
      </c>
    </row>
    <row r="752" spans="2:65" s="12" customFormat="1" x14ac:dyDescent="0.2">
      <c r="B752" s="164"/>
      <c r="D752" s="165" t="s">
        <v>169</v>
      </c>
      <c r="E752" s="166" t="s">
        <v>1</v>
      </c>
      <c r="F752" s="167" t="s">
        <v>2285</v>
      </c>
      <c r="H752" s="166" t="s">
        <v>1</v>
      </c>
      <c r="I752" s="168"/>
      <c r="L752" s="164"/>
      <c r="M752" s="169"/>
      <c r="T752" s="170"/>
      <c r="W752" s="239"/>
      <c r="AT752" s="166" t="s">
        <v>169</v>
      </c>
      <c r="AU752" s="166" t="s">
        <v>81</v>
      </c>
      <c r="AV752" s="12" t="s">
        <v>77</v>
      </c>
      <c r="AW752" s="12" t="s">
        <v>29</v>
      </c>
      <c r="AX752" s="12" t="s">
        <v>72</v>
      </c>
      <c r="AY752" s="166" t="s">
        <v>162</v>
      </c>
    </row>
    <row r="753" spans="2:65" s="12" customFormat="1" x14ac:dyDescent="0.2">
      <c r="B753" s="164"/>
      <c r="D753" s="165" t="s">
        <v>169</v>
      </c>
      <c r="E753" s="166" t="s">
        <v>1</v>
      </c>
      <c r="F753" s="167" t="s">
        <v>2286</v>
      </c>
      <c r="H753" s="166" t="s">
        <v>1</v>
      </c>
      <c r="I753" s="168"/>
      <c r="L753" s="164"/>
      <c r="M753" s="169"/>
      <c r="T753" s="170"/>
      <c r="W753" s="239"/>
      <c r="AT753" s="166" t="s">
        <v>169</v>
      </c>
      <c r="AU753" s="166" t="s">
        <v>81</v>
      </c>
      <c r="AV753" s="12" t="s">
        <v>77</v>
      </c>
      <c r="AW753" s="12" t="s">
        <v>29</v>
      </c>
      <c r="AX753" s="12" t="s">
        <v>72</v>
      </c>
      <c r="AY753" s="166" t="s">
        <v>162</v>
      </c>
    </row>
    <row r="754" spans="2:65" s="12" customFormat="1" x14ac:dyDescent="0.2">
      <c r="B754" s="164"/>
      <c r="D754" s="165" t="s">
        <v>169</v>
      </c>
      <c r="E754" s="166" t="s">
        <v>1</v>
      </c>
      <c r="F754" s="167" t="s">
        <v>2287</v>
      </c>
      <c r="H754" s="166" t="s">
        <v>1</v>
      </c>
      <c r="I754" s="168"/>
      <c r="L754" s="164"/>
      <c r="M754" s="169"/>
      <c r="T754" s="170"/>
      <c r="W754" s="239"/>
      <c r="AT754" s="166" t="s">
        <v>169</v>
      </c>
      <c r="AU754" s="166" t="s">
        <v>81</v>
      </c>
      <c r="AV754" s="12" t="s">
        <v>77</v>
      </c>
      <c r="AW754" s="12" t="s">
        <v>29</v>
      </c>
      <c r="AX754" s="12" t="s">
        <v>72</v>
      </c>
      <c r="AY754" s="166" t="s">
        <v>162</v>
      </c>
    </row>
    <row r="755" spans="2:65" s="12" customFormat="1" x14ac:dyDescent="0.2">
      <c r="B755" s="164"/>
      <c r="D755" s="165" t="s">
        <v>169</v>
      </c>
      <c r="E755" s="166" t="s">
        <v>1</v>
      </c>
      <c r="F755" s="167" t="s">
        <v>2288</v>
      </c>
      <c r="H755" s="166" t="s">
        <v>1</v>
      </c>
      <c r="I755" s="168"/>
      <c r="L755" s="164"/>
      <c r="M755" s="169"/>
      <c r="T755" s="170"/>
      <c r="W755" s="239"/>
      <c r="AT755" s="166" t="s">
        <v>169</v>
      </c>
      <c r="AU755" s="166" t="s">
        <v>81</v>
      </c>
      <c r="AV755" s="12" t="s">
        <v>77</v>
      </c>
      <c r="AW755" s="12" t="s">
        <v>29</v>
      </c>
      <c r="AX755" s="12" t="s">
        <v>72</v>
      </c>
      <c r="AY755" s="166" t="s">
        <v>162</v>
      </c>
    </row>
    <row r="756" spans="2:65" s="12" customFormat="1" x14ac:dyDescent="0.2">
      <c r="B756" s="164"/>
      <c r="D756" s="165" t="s">
        <v>169</v>
      </c>
      <c r="E756" s="166" t="s">
        <v>1</v>
      </c>
      <c r="F756" s="167" t="s">
        <v>2289</v>
      </c>
      <c r="H756" s="166" t="s">
        <v>1</v>
      </c>
      <c r="I756" s="168"/>
      <c r="L756" s="164"/>
      <c r="M756" s="169"/>
      <c r="T756" s="170"/>
      <c r="W756" s="239"/>
      <c r="AT756" s="166" t="s">
        <v>169</v>
      </c>
      <c r="AU756" s="166" t="s">
        <v>81</v>
      </c>
      <c r="AV756" s="12" t="s">
        <v>77</v>
      </c>
      <c r="AW756" s="12" t="s">
        <v>29</v>
      </c>
      <c r="AX756" s="12" t="s">
        <v>72</v>
      </c>
      <c r="AY756" s="166" t="s">
        <v>162</v>
      </c>
    </row>
    <row r="757" spans="2:65" s="12" customFormat="1" ht="33.75" x14ac:dyDescent="0.2">
      <c r="B757" s="164"/>
      <c r="D757" s="165" t="s">
        <v>169</v>
      </c>
      <c r="E757" s="166" t="s">
        <v>1</v>
      </c>
      <c r="F757" s="167" t="s">
        <v>2290</v>
      </c>
      <c r="H757" s="166" t="s">
        <v>1</v>
      </c>
      <c r="I757" s="168"/>
      <c r="L757" s="164"/>
      <c r="M757" s="169"/>
      <c r="T757" s="170"/>
      <c r="W757" s="239"/>
      <c r="AT757" s="166" t="s">
        <v>169</v>
      </c>
      <c r="AU757" s="166" t="s">
        <v>81</v>
      </c>
      <c r="AV757" s="12" t="s">
        <v>77</v>
      </c>
      <c r="AW757" s="12" t="s">
        <v>29</v>
      </c>
      <c r="AX757" s="12" t="s">
        <v>72</v>
      </c>
      <c r="AY757" s="166" t="s">
        <v>162</v>
      </c>
    </row>
    <row r="758" spans="2:65" s="12" customFormat="1" ht="22.5" x14ac:dyDescent="0.2">
      <c r="B758" s="164"/>
      <c r="D758" s="165" t="s">
        <v>169</v>
      </c>
      <c r="E758" s="166" t="s">
        <v>1</v>
      </c>
      <c r="F758" s="167" t="s">
        <v>2291</v>
      </c>
      <c r="H758" s="166" t="s">
        <v>1</v>
      </c>
      <c r="I758" s="168"/>
      <c r="L758" s="164"/>
      <c r="M758" s="169"/>
      <c r="T758" s="170"/>
      <c r="W758" s="239"/>
      <c r="AT758" s="166" t="s">
        <v>169</v>
      </c>
      <c r="AU758" s="166" t="s">
        <v>81</v>
      </c>
      <c r="AV758" s="12" t="s">
        <v>77</v>
      </c>
      <c r="AW758" s="12" t="s">
        <v>29</v>
      </c>
      <c r="AX758" s="12" t="s">
        <v>72</v>
      </c>
      <c r="AY758" s="166" t="s">
        <v>162</v>
      </c>
    </row>
    <row r="759" spans="2:65" s="12" customFormat="1" x14ac:dyDescent="0.2">
      <c r="B759" s="164"/>
      <c r="D759" s="165" t="s">
        <v>169</v>
      </c>
      <c r="E759" s="166" t="s">
        <v>1</v>
      </c>
      <c r="F759" s="167" t="s">
        <v>2292</v>
      </c>
      <c r="H759" s="166" t="s">
        <v>1</v>
      </c>
      <c r="I759" s="168"/>
      <c r="L759" s="164"/>
      <c r="M759" s="169"/>
      <c r="T759" s="170"/>
      <c r="W759" s="239"/>
      <c r="AT759" s="166" t="s">
        <v>169</v>
      </c>
      <c r="AU759" s="166" t="s">
        <v>81</v>
      </c>
      <c r="AV759" s="12" t="s">
        <v>77</v>
      </c>
      <c r="AW759" s="12" t="s">
        <v>29</v>
      </c>
      <c r="AX759" s="12" t="s">
        <v>72</v>
      </c>
      <c r="AY759" s="166" t="s">
        <v>162</v>
      </c>
    </row>
    <row r="760" spans="2:65" s="12" customFormat="1" x14ac:dyDescent="0.2">
      <c r="B760" s="164"/>
      <c r="D760" s="165" t="s">
        <v>169</v>
      </c>
      <c r="E760" s="166" t="s">
        <v>1</v>
      </c>
      <c r="F760" s="167" t="s">
        <v>2293</v>
      </c>
      <c r="H760" s="166" t="s">
        <v>1</v>
      </c>
      <c r="I760" s="168"/>
      <c r="L760" s="164"/>
      <c r="M760" s="169"/>
      <c r="T760" s="170"/>
      <c r="W760" s="239"/>
      <c r="AT760" s="166" t="s">
        <v>169</v>
      </c>
      <c r="AU760" s="166" t="s">
        <v>81</v>
      </c>
      <c r="AV760" s="12" t="s">
        <v>77</v>
      </c>
      <c r="AW760" s="12" t="s">
        <v>29</v>
      </c>
      <c r="AX760" s="12" t="s">
        <v>72</v>
      </c>
      <c r="AY760" s="166" t="s">
        <v>162</v>
      </c>
    </row>
    <row r="761" spans="2:65" s="12" customFormat="1" x14ac:dyDescent="0.2">
      <c r="B761" s="164"/>
      <c r="D761" s="165" t="s">
        <v>169</v>
      </c>
      <c r="E761" s="166" t="s">
        <v>1</v>
      </c>
      <c r="F761" s="167" t="s">
        <v>2294</v>
      </c>
      <c r="H761" s="166" t="s">
        <v>1</v>
      </c>
      <c r="I761" s="168"/>
      <c r="L761" s="164"/>
      <c r="M761" s="169"/>
      <c r="T761" s="170"/>
      <c r="W761" s="239"/>
      <c r="AT761" s="166" t="s">
        <v>169</v>
      </c>
      <c r="AU761" s="166" t="s">
        <v>81</v>
      </c>
      <c r="AV761" s="12" t="s">
        <v>77</v>
      </c>
      <c r="AW761" s="12" t="s">
        <v>29</v>
      </c>
      <c r="AX761" s="12" t="s">
        <v>72</v>
      </c>
      <c r="AY761" s="166" t="s">
        <v>162</v>
      </c>
    </row>
    <row r="762" spans="2:65" s="12" customFormat="1" x14ac:dyDescent="0.2">
      <c r="B762" s="164"/>
      <c r="D762" s="165" t="s">
        <v>169</v>
      </c>
      <c r="E762" s="166" t="s">
        <v>1</v>
      </c>
      <c r="F762" s="167" t="s">
        <v>2295</v>
      </c>
      <c r="H762" s="166" t="s">
        <v>1</v>
      </c>
      <c r="I762" s="168"/>
      <c r="L762" s="164"/>
      <c r="M762" s="169"/>
      <c r="T762" s="170"/>
      <c r="W762" s="239"/>
      <c r="AT762" s="166" t="s">
        <v>169</v>
      </c>
      <c r="AU762" s="166" t="s">
        <v>81</v>
      </c>
      <c r="AV762" s="12" t="s">
        <v>77</v>
      </c>
      <c r="AW762" s="12" t="s">
        <v>29</v>
      </c>
      <c r="AX762" s="12" t="s">
        <v>72</v>
      </c>
      <c r="AY762" s="166" t="s">
        <v>162</v>
      </c>
    </row>
    <row r="763" spans="2:65" s="12" customFormat="1" ht="22.5" x14ac:dyDescent="0.2">
      <c r="B763" s="164"/>
      <c r="D763" s="165" t="s">
        <v>169</v>
      </c>
      <c r="E763" s="166" t="s">
        <v>1</v>
      </c>
      <c r="F763" s="167" t="s">
        <v>2296</v>
      </c>
      <c r="H763" s="166" t="s">
        <v>1</v>
      </c>
      <c r="I763" s="168"/>
      <c r="L763" s="164"/>
      <c r="M763" s="169"/>
      <c r="T763" s="170"/>
      <c r="W763" s="239"/>
      <c r="AT763" s="166" t="s">
        <v>169</v>
      </c>
      <c r="AU763" s="166" t="s">
        <v>81</v>
      </c>
      <c r="AV763" s="12" t="s">
        <v>77</v>
      </c>
      <c r="AW763" s="12" t="s">
        <v>29</v>
      </c>
      <c r="AX763" s="12" t="s">
        <v>72</v>
      </c>
      <c r="AY763" s="166" t="s">
        <v>162</v>
      </c>
    </row>
    <row r="764" spans="2:65" s="12" customFormat="1" x14ac:dyDescent="0.2">
      <c r="B764" s="164"/>
      <c r="D764" s="165" t="s">
        <v>169</v>
      </c>
      <c r="E764" s="166" t="s">
        <v>1</v>
      </c>
      <c r="F764" s="167" t="s">
        <v>2297</v>
      </c>
      <c r="H764" s="166" t="s">
        <v>1</v>
      </c>
      <c r="I764" s="168"/>
      <c r="L764" s="164"/>
      <c r="M764" s="169"/>
      <c r="T764" s="170"/>
      <c r="W764" s="244"/>
      <c r="AT764" s="166" t="s">
        <v>169</v>
      </c>
      <c r="AU764" s="166" t="s">
        <v>81</v>
      </c>
      <c r="AV764" s="12" t="s">
        <v>77</v>
      </c>
      <c r="AW764" s="12" t="s">
        <v>29</v>
      </c>
      <c r="AX764" s="12" t="s">
        <v>72</v>
      </c>
      <c r="AY764" s="166" t="s">
        <v>162</v>
      </c>
    </row>
    <row r="765" spans="2:65" s="1" customFormat="1" ht="55.5" customHeight="1" x14ac:dyDescent="0.2">
      <c r="B765" s="121"/>
      <c r="C765" s="151" t="s">
        <v>515</v>
      </c>
      <c r="D765" s="151" t="s">
        <v>164</v>
      </c>
      <c r="E765" s="152" t="s">
        <v>2298</v>
      </c>
      <c r="F765" s="153" t="s">
        <v>2299</v>
      </c>
      <c r="G765" s="154" t="s">
        <v>340</v>
      </c>
      <c r="H765" s="155">
        <v>1</v>
      </c>
      <c r="I765" s="156"/>
      <c r="J765" s="157">
        <f>ROUND(I765*H765,2)</f>
        <v>0</v>
      </c>
      <c r="K765" s="158"/>
      <c r="L765" s="32"/>
      <c r="M765" s="159" t="s">
        <v>1</v>
      </c>
      <c r="N765" s="120" t="s">
        <v>38</v>
      </c>
      <c r="P765" s="160">
        <f>O765*H765</f>
        <v>0</v>
      </c>
      <c r="Q765" s="160">
        <v>0</v>
      </c>
      <c r="R765" s="160">
        <f>Q765*H765</f>
        <v>0</v>
      </c>
      <c r="S765" s="160">
        <v>0</v>
      </c>
      <c r="T765" s="161">
        <f>S765*H765</f>
        <v>0</v>
      </c>
      <c r="W765" s="262"/>
      <c r="AR765" s="162" t="s">
        <v>302</v>
      </c>
      <c r="AT765" s="162" t="s">
        <v>164</v>
      </c>
      <c r="AU765" s="162" t="s">
        <v>81</v>
      </c>
      <c r="AY765" s="17" t="s">
        <v>162</v>
      </c>
      <c r="BE765" s="163">
        <f>IF(N765="základná",J765,0)</f>
        <v>0</v>
      </c>
      <c r="BF765" s="163">
        <f>IF(N765="znížená",J765,0)</f>
        <v>0</v>
      </c>
      <c r="BG765" s="163">
        <f>IF(N765="zákl. prenesená",J765,0)</f>
        <v>0</v>
      </c>
      <c r="BH765" s="163">
        <f>IF(N765="zníž. prenesená",J765,0)</f>
        <v>0</v>
      </c>
      <c r="BI765" s="163">
        <f>IF(N765="nulová",J765,0)</f>
        <v>0</v>
      </c>
      <c r="BJ765" s="17" t="s">
        <v>81</v>
      </c>
      <c r="BK765" s="163">
        <f>ROUND(I765*H765,2)</f>
        <v>0</v>
      </c>
      <c r="BL765" s="17" t="s">
        <v>302</v>
      </c>
      <c r="BM765" s="162" t="s">
        <v>2300</v>
      </c>
    </row>
    <row r="766" spans="2:65" s="13" customFormat="1" x14ac:dyDescent="0.2">
      <c r="B766" s="171"/>
      <c r="D766" s="165" t="s">
        <v>169</v>
      </c>
      <c r="E766" s="172" t="s">
        <v>1</v>
      </c>
      <c r="F766" s="173" t="s">
        <v>77</v>
      </c>
      <c r="H766" s="174">
        <v>1</v>
      </c>
      <c r="I766" s="175"/>
      <c r="L766" s="171"/>
      <c r="M766" s="176"/>
      <c r="T766" s="177"/>
      <c r="W766" s="240"/>
      <c r="AT766" s="172" t="s">
        <v>169</v>
      </c>
      <c r="AU766" s="172" t="s">
        <v>81</v>
      </c>
      <c r="AV766" s="13" t="s">
        <v>81</v>
      </c>
      <c r="AW766" s="13" t="s">
        <v>29</v>
      </c>
      <c r="AX766" s="13" t="s">
        <v>77</v>
      </c>
      <c r="AY766" s="172" t="s">
        <v>162</v>
      </c>
    </row>
    <row r="767" spans="2:65" s="12" customFormat="1" x14ac:dyDescent="0.2">
      <c r="B767" s="164"/>
      <c r="D767" s="165" t="s">
        <v>169</v>
      </c>
      <c r="E767" s="166" t="s">
        <v>1</v>
      </c>
      <c r="F767" s="167" t="s">
        <v>2301</v>
      </c>
      <c r="H767" s="166" t="s">
        <v>1</v>
      </c>
      <c r="I767" s="168"/>
      <c r="L767" s="164"/>
      <c r="M767" s="169"/>
      <c r="T767" s="170"/>
      <c r="W767" s="239"/>
      <c r="AT767" s="166" t="s">
        <v>169</v>
      </c>
      <c r="AU767" s="166" t="s">
        <v>81</v>
      </c>
      <c r="AV767" s="12" t="s">
        <v>77</v>
      </c>
      <c r="AW767" s="12" t="s">
        <v>29</v>
      </c>
      <c r="AX767" s="12" t="s">
        <v>72</v>
      </c>
      <c r="AY767" s="166" t="s">
        <v>162</v>
      </c>
    </row>
    <row r="768" spans="2:65" s="12" customFormat="1" ht="22.5" x14ac:dyDescent="0.2">
      <c r="B768" s="164"/>
      <c r="D768" s="165" t="s">
        <v>169</v>
      </c>
      <c r="E768" s="166" t="s">
        <v>1</v>
      </c>
      <c r="F768" s="167" t="s">
        <v>2274</v>
      </c>
      <c r="H768" s="166" t="s">
        <v>1</v>
      </c>
      <c r="I768" s="168"/>
      <c r="L768" s="164"/>
      <c r="M768" s="169"/>
      <c r="T768" s="170"/>
      <c r="W768" s="239"/>
      <c r="AT768" s="166" t="s">
        <v>169</v>
      </c>
      <c r="AU768" s="166" t="s">
        <v>81</v>
      </c>
      <c r="AV768" s="12" t="s">
        <v>77</v>
      </c>
      <c r="AW768" s="12" t="s">
        <v>29</v>
      </c>
      <c r="AX768" s="12" t="s">
        <v>72</v>
      </c>
      <c r="AY768" s="166" t="s">
        <v>162</v>
      </c>
    </row>
    <row r="769" spans="2:51" s="12" customFormat="1" ht="22.5" x14ac:dyDescent="0.2">
      <c r="B769" s="164"/>
      <c r="D769" s="165" t="s">
        <v>169</v>
      </c>
      <c r="E769" s="166" t="s">
        <v>1</v>
      </c>
      <c r="F769" s="167" t="s">
        <v>2275</v>
      </c>
      <c r="H769" s="166" t="s">
        <v>1</v>
      </c>
      <c r="I769" s="168"/>
      <c r="L769" s="164"/>
      <c r="M769" s="169"/>
      <c r="T769" s="170"/>
      <c r="W769" s="239"/>
      <c r="AT769" s="166" t="s">
        <v>169</v>
      </c>
      <c r="AU769" s="166" t="s">
        <v>81</v>
      </c>
      <c r="AV769" s="12" t="s">
        <v>77</v>
      </c>
      <c r="AW769" s="12" t="s">
        <v>29</v>
      </c>
      <c r="AX769" s="12" t="s">
        <v>72</v>
      </c>
      <c r="AY769" s="166" t="s">
        <v>162</v>
      </c>
    </row>
    <row r="770" spans="2:51" s="12" customFormat="1" ht="22.5" x14ac:dyDescent="0.2">
      <c r="B770" s="164"/>
      <c r="D770" s="165" t="s">
        <v>169</v>
      </c>
      <c r="E770" s="166" t="s">
        <v>1</v>
      </c>
      <c r="F770" s="167" t="s">
        <v>2276</v>
      </c>
      <c r="H770" s="166" t="s">
        <v>1</v>
      </c>
      <c r="I770" s="168"/>
      <c r="L770" s="164"/>
      <c r="M770" s="169"/>
      <c r="T770" s="170"/>
      <c r="W770" s="239"/>
      <c r="AT770" s="166" t="s">
        <v>169</v>
      </c>
      <c r="AU770" s="166" t="s">
        <v>81</v>
      </c>
      <c r="AV770" s="12" t="s">
        <v>77</v>
      </c>
      <c r="AW770" s="12" t="s">
        <v>29</v>
      </c>
      <c r="AX770" s="12" t="s">
        <v>72</v>
      </c>
      <c r="AY770" s="166" t="s">
        <v>162</v>
      </c>
    </row>
    <row r="771" spans="2:51" s="12" customFormat="1" ht="22.5" x14ac:dyDescent="0.2">
      <c r="B771" s="164"/>
      <c r="D771" s="165" t="s">
        <v>169</v>
      </c>
      <c r="E771" s="166" t="s">
        <v>1</v>
      </c>
      <c r="F771" s="167" t="s">
        <v>2277</v>
      </c>
      <c r="H771" s="166" t="s">
        <v>1</v>
      </c>
      <c r="I771" s="168"/>
      <c r="L771" s="164"/>
      <c r="M771" s="169"/>
      <c r="T771" s="170"/>
      <c r="W771" s="239"/>
      <c r="AT771" s="166" t="s">
        <v>169</v>
      </c>
      <c r="AU771" s="166" t="s">
        <v>81</v>
      </c>
      <c r="AV771" s="12" t="s">
        <v>77</v>
      </c>
      <c r="AW771" s="12" t="s">
        <v>29</v>
      </c>
      <c r="AX771" s="12" t="s">
        <v>72</v>
      </c>
      <c r="AY771" s="166" t="s">
        <v>162</v>
      </c>
    </row>
    <row r="772" spans="2:51" s="12" customFormat="1" ht="22.5" x14ac:dyDescent="0.2">
      <c r="B772" s="164"/>
      <c r="D772" s="165" t="s">
        <v>169</v>
      </c>
      <c r="E772" s="166" t="s">
        <v>1</v>
      </c>
      <c r="F772" s="167" t="s">
        <v>2278</v>
      </c>
      <c r="H772" s="166" t="s">
        <v>1</v>
      </c>
      <c r="I772" s="168"/>
      <c r="L772" s="164"/>
      <c r="M772" s="169"/>
      <c r="T772" s="170"/>
      <c r="W772" s="239"/>
      <c r="AT772" s="166" t="s">
        <v>169</v>
      </c>
      <c r="AU772" s="166" t="s">
        <v>81</v>
      </c>
      <c r="AV772" s="12" t="s">
        <v>77</v>
      </c>
      <c r="AW772" s="12" t="s">
        <v>29</v>
      </c>
      <c r="AX772" s="12" t="s">
        <v>72</v>
      </c>
      <c r="AY772" s="166" t="s">
        <v>162</v>
      </c>
    </row>
    <row r="773" spans="2:51" s="12" customFormat="1" ht="22.5" x14ac:dyDescent="0.2">
      <c r="B773" s="164"/>
      <c r="D773" s="165" t="s">
        <v>169</v>
      </c>
      <c r="E773" s="166" t="s">
        <v>1</v>
      </c>
      <c r="F773" s="167" t="s">
        <v>2279</v>
      </c>
      <c r="H773" s="166" t="s">
        <v>1</v>
      </c>
      <c r="I773" s="168"/>
      <c r="L773" s="164"/>
      <c r="M773" s="169"/>
      <c r="T773" s="170"/>
      <c r="W773" s="239"/>
      <c r="AT773" s="166" t="s">
        <v>169</v>
      </c>
      <c r="AU773" s="166" t="s">
        <v>81</v>
      </c>
      <c r="AV773" s="12" t="s">
        <v>77</v>
      </c>
      <c r="AW773" s="12" t="s">
        <v>29</v>
      </c>
      <c r="AX773" s="12" t="s">
        <v>72</v>
      </c>
      <c r="AY773" s="166" t="s">
        <v>162</v>
      </c>
    </row>
    <row r="774" spans="2:51" s="12" customFormat="1" x14ac:dyDescent="0.2">
      <c r="B774" s="164"/>
      <c r="D774" s="165" t="s">
        <v>169</v>
      </c>
      <c r="E774" s="166" t="s">
        <v>1</v>
      </c>
      <c r="F774" s="167" t="s">
        <v>2280</v>
      </c>
      <c r="H774" s="166" t="s">
        <v>1</v>
      </c>
      <c r="I774" s="168"/>
      <c r="L774" s="164"/>
      <c r="M774" s="169"/>
      <c r="T774" s="170"/>
      <c r="W774" s="239"/>
      <c r="AT774" s="166" t="s">
        <v>169</v>
      </c>
      <c r="AU774" s="166" t="s">
        <v>81</v>
      </c>
      <c r="AV774" s="12" t="s">
        <v>77</v>
      </c>
      <c r="AW774" s="12" t="s">
        <v>29</v>
      </c>
      <c r="AX774" s="12" t="s">
        <v>72</v>
      </c>
      <c r="AY774" s="166" t="s">
        <v>162</v>
      </c>
    </row>
    <row r="775" spans="2:51" s="12" customFormat="1" ht="22.5" x14ac:dyDescent="0.2">
      <c r="B775" s="164"/>
      <c r="D775" s="165" t="s">
        <v>169</v>
      </c>
      <c r="E775" s="166" t="s">
        <v>1</v>
      </c>
      <c r="F775" s="167" t="s">
        <v>2281</v>
      </c>
      <c r="H775" s="166" t="s">
        <v>1</v>
      </c>
      <c r="I775" s="168"/>
      <c r="L775" s="164"/>
      <c r="M775" s="169"/>
      <c r="T775" s="170"/>
      <c r="W775" s="239"/>
      <c r="AT775" s="166" t="s">
        <v>169</v>
      </c>
      <c r="AU775" s="166" t="s">
        <v>81</v>
      </c>
      <c r="AV775" s="12" t="s">
        <v>77</v>
      </c>
      <c r="AW775" s="12" t="s">
        <v>29</v>
      </c>
      <c r="AX775" s="12" t="s">
        <v>72</v>
      </c>
      <c r="AY775" s="166" t="s">
        <v>162</v>
      </c>
    </row>
    <row r="776" spans="2:51" s="12" customFormat="1" x14ac:dyDescent="0.2">
      <c r="B776" s="164"/>
      <c r="D776" s="165" t="s">
        <v>169</v>
      </c>
      <c r="E776" s="166" t="s">
        <v>1</v>
      </c>
      <c r="F776" s="167" t="s">
        <v>2282</v>
      </c>
      <c r="H776" s="166" t="s">
        <v>1</v>
      </c>
      <c r="I776" s="168"/>
      <c r="L776" s="164"/>
      <c r="M776" s="169"/>
      <c r="T776" s="170"/>
      <c r="W776" s="239"/>
      <c r="AT776" s="166" t="s">
        <v>169</v>
      </c>
      <c r="AU776" s="166" t="s">
        <v>81</v>
      </c>
      <c r="AV776" s="12" t="s">
        <v>77</v>
      </c>
      <c r="AW776" s="12" t="s">
        <v>29</v>
      </c>
      <c r="AX776" s="12" t="s">
        <v>72</v>
      </c>
      <c r="AY776" s="166" t="s">
        <v>162</v>
      </c>
    </row>
    <row r="777" spans="2:51" s="12" customFormat="1" x14ac:dyDescent="0.2">
      <c r="B777" s="164"/>
      <c r="D777" s="165" t="s">
        <v>169</v>
      </c>
      <c r="E777" s="166" t="s">
        <v>1</v>
      </c>
      <c r="F777" s="167" t="s">
        <v>2283</v>
      </c>
      <c r="H777" s="166" t="s">
        <v>1</v>
      </c>
      <c r="I777" s="168"/>
      <c r="L777" s="164"/>
      <c r="M777" s="169"/>
      <c r="T777" s="170"/>
      <c r="W777" s="239"/>
      <c r="AT777" s="166" t="s">
        <v>169</v>
      </c>
      <c r="AU777" s="166" t="s">
        <v>81</v>
      </c>
      <c r="AV777" s="12" t="s">
        <v>77</v>
      </c>
      <c r="AW777" s="12" t="s">
        <v>29</v>
      </c>
      <c r="AX777" s="12" t="s">
        <v>72</v>
      </c>
      <c r="AY777" s="166" t="s">
        <v>162</v>
      </c>
    </row>
    <row r="778" spans="2:51" s="12" customFormat="1" x14ac:dyDescent="0.2">
      <c r="B778" s="164"/>
      <c r="D778" s="165" t="s">
        <v>169</v>
      </c>
      <c r="E778" s="166" t="s">
        <v>1</v>
      </c>
      <c r="F778" s="167" t="s">
        <v>2284</v>
      </c>
      <c r="H778" s="166" t="s">
        <v>1</v>
      </c>
      <c r="I778" s="168"/>
      <c r="L778" s="164"/>
      <c r="M778" s="169"/>
      <c r="T778" s="170"/>
      <c r="W778" s="239"/>
      <c r="AT778" s="166" t="s">
        <v>169</v>
      </c>
      <c r="AU778" s="166" t="s">
        <v>81</v>
      </c>
      <c r="AV778" s="12" t="s">
        <v>77</v>
      </c>
      <c r="AW778" s="12" t="s">
        <v>29</v>
      </c>
      <c r="AX778" s="12" t="s">
        <v>72</v>
      </c>
      <c r="AY778" s="166" t="s">
        <v>162</v>
      </c>
    </row>
    <row r="779" spans="2:51" s="12" customFormat="1" x14ac:dyDescent="0.2">
      <c r="B779" s="164"/>
      <c r="D779" s="165" t="s">
        <v>169</v>
      </c>
      <c r="E779" s="166" t="s">
        <v>1</v>
      </c>
      <c r="F779" s="167" t="s">
        <v>2285</v>
      </c>
      <c r="H779" s="166" t="s">
        <v>1</v>
      </c>
      <c r="I779" s="168"/>
      <c r="L779" s="164"/>
      <c r="M779" s="169"/>
      <c r="T779" s="170"/>
      <c r="W779" s="239"/>
      <c r="AT779" s="166" t="s">
        <v>169</v>
      </c>
      <c r="AU779" s="166" t="s">
        <v>81</v>
      </c>
      <c r="AV779" s="12" t="s">
        <v>77</v>
      </c>
      <c r="AW779" s="12" t="s">
        <v>29</v>
      </c>
      <c r="AX779" s="12" t="s">
        <v>72</v>
      </c>
      <c r="AY779" s="166" t="s">
        <v>162</v>
      </c>
    </row>
    <row r="780" spans="2:51" s="12" customFormat="1" x14ac:dyDescent="0.2">
      <c r="B780" s="164"/>
      <c r="D780" s="165" t="s">
        <v>169</v>
      </c>
      <c r="E780" s="166" t="s">
        <v>1</v>
      </c>
      <c r="F780" s="167" t="s">
        <v>2286</v>
      </c>
      <c r="H780" s="166" t="s">
        <v>1</v>
      </c>
      <c r="I780" s="168"/>
      <c r="L780" s="164"/>
      <c r="M780" s="169"/>
      <c r="T780" s="170"/>
      <c r="W780" s="239"/>
      <c r="AT780" s="166" t="s">
        <v>169</v>
      </c>
      <c r="AU780" s="166" t="s">
        <v>81</v>
      </c>
      <c r="AV780" s="12" t="s">
        <v>77</v>
      </c>
      <c r="AW780" s="12" t="s">
        <v>29</v>
      </c>
      <c r="AX780" s="12" t="s">
        <v>72</v>
      </c>
      <c r="AY780" s="166" t="s">
        <v>162</v>
      </c>
    </row>
    <row r="781" spans="2:51" s="12" customFormat="1" x14ac:dyDescent="0.2">
      <c r="B781" s="164"/>
      <c r="D781" s="165" t="s">
        <v>169</v>
      </c>
      <c r="E781" s="166" t="s">
        <v>1</v>
      </c>
      <c r="F781" s="167" t="s">
        <v>2287</v>
      </c>
      <c r="H781" s="166" t="s">
        <v>1</v>
      </c>
      <c r="I781" s="168"/>
      <c r="L781" s="164"/>
      <c r="M781" s="169"/>
      <c r="T781" s="170"/>
      <c r="W781" s="239"/>
      <c r="AT781" s="166" t="s">
        <v>169</v>
      </c>
      <c r="AU781" s="166" t="s">
        <v>81</v>
      </c>
      <c r="AV781" s="12" t="s">
        <v>77</v>
      </c>
      <c r="AW781" s="12" t="s">
        <v>29</v>
      </c>
      <c r="AX781" s="12" t="s">
        <v>72</v>
      </c>
      <c r="AY781" s="166" t="s">
        <v>162</v>
      </c>
    </row>
    <row r="782" spans="2:51" s="12" customFormat="1" x14ac:dyDescent="0.2">
      <c r="B782" s="164"/>
      <c r="D782" s="165" t="s">
        <v>169</v>
      </c>
      <c r="E782" s="166" t="s">
        <v>1</v>
      </c>
      <c r="F782" s="167" t="s">
        <v>2288</v>
      </c>
      <c r="H782" s="166" t="s">
        <v>1</v>
      </c>
      <c r="I782" s="168"/>
      <c r="L782" s="164"/>
      <c r="M782" s="169"/>
      <c r="T782" s="170"/>
      <c r="W782" s="239"/>
      <c r="AT782" s="166" t="s">
        <v>169</v>
      </c>
      <c r="AU782" s="166" t="s">
        <v>81</v>
      </c>
      <c r="AV782" s="12" t="s">
        <v>77</v>
      </c>
      <c r="AW782" s="12" t="s">
        <v>29</v>
      </c>
      <c r="AX782" s="12" t="s">
        <v>72</v>
      </c>
      <c r="AY782" s="166" t="s">
        <v>162</v>
      </c>
    </row>
    <row r="783" spans="2:51" s="12" customFormat="1" x14ac:dyDescent="0.2">
      <c r="B783" s="164"/>
      <c r="D783" s="165" t="s">
        <v>169</v>
      </c>
      <c r="E783" s="166" t="s">
        <v>1</v>
      </c>
      <c r="F783" s="167" t="s">
        <v>2289</v>
      </c>
      <c r="H783" s="166" t="s">
        <v>1</v>
      </c>
      <c r="I783" s="168"/>
      <c r="L783" s="164"/>
      <c r="M783" s="169"/>
      <c r="T783" s="170"/>
      <c r="W783" s="239"/>
      <c r="AT783" s="166" t="s">
        <v>169</v>
      </c>
      <c r="AU783" s="166" t="s">
        <v>81</v>
      </c>
      <c r="AV783" s="12" t="s">
        <v>77</v>
      </c>
      <c r="AW783" s="12" t="s">
        <v>29</v>
      </c>
      <c r="AX783" s="12" t="s">
        <v>72</v>
      </c>
      <c r="AY783" s="166" t="s">
        <v>162</v>
      </c>
    </row>
    <row r="784" spans="2:51" s="12" customFormat="1" ht="33.75" x14ac:dyDescent="0.2">
      <c r="B784" s="164"/>
      <c r="D784" s="165" t="s">
        <v>169</v>
      </c>
      <c r="E784" s="166" t="s">
        <v>1</v>
      </c>
      <c r="F784" s="167" t="s">
        <v>2290</v>
      </c>
      <c r="H784" s="166" t="s">
        <v>1</v>
      </c>
      <c r="I784" s="168"/>
      <c r="L784" s="164"/>
      <c r="M784" s="169"/>
      <c r="T784" s="170"/>
      <c r="W784" s="239"/>
      <c r="AT784" s="166" t="s">
        <v>169</v>
      </c>
      <c r="AU784" s="166" t="s">
        <v>81</v>
      </c>
      <c r="AV784" s="12" t="s">
        <v>77</v>
      </c>
      <c r="AW784" s="12" t="s">
        <v>29</v>
      </c>
      <c r="AX784" s="12" t="s">
        <v>72</v>
      </c>
      <c r="AY784" s="166" t="s">
        <v>162</v>
      </c>
    </row>
    <row r="785" spans="2:65" s="12" customFormat="1" ht="22.5" x14ac:dyDescent="0.2">
      <c r="B785" s="164"/>
      <c r="D785" s="165" t="s">
        <v>169</v>
      </c>
      <c r="E785" s="166" t="s">
        <v>1</v>
      </c>
      <c r="F785" s="167" t="s">
        <v>2291</v>
      </c>
      <c r="H785" s="166" t="s">
        <v>1</v>
      </c>
      <c r="I785" s="168"/>
      <c r="L785" s="164"/>
      <c r="M785" s="169"/>
      <c r="T785" s="170"/>
      <c r="W785" s="239"/>
      <c r="AT785" s="166" t="s">
        <v>169</v>
      </c>
      <c r="AU785" s="166" t="s">
        <v>81</v>
      </c>
      <c r="AV785" s="12" t="s">
        <v>77</v>
      </c>
      <c r="AW785" s="12" t="s">
        <v>29</v>
      </c>
      <c r="AX785" s="12" t="s">
        <v>72</v>
      </c>
      <c r="AY785" s="166" t="s">
        <v>162</v>
      </c>
    </row>
    <row r="786" spans="2:65" s="12" customFormat="1" x14ac:dyDescent="0.2">
      <c r="B786" s="164"/>
      <c r="D786" s="165" t="s">
        <v>169</v>
      </c>
      <c r="E786" s="166" t="s">
        <v>1</v>
      </c>
      <c r="F786" s="167" t="s">
        <v>2292</v>
      </c>
      <c r="H786" s="166" t="s">
        <v>1</v>
      </c>
      <c r="I786" s="168"/>
      <c r="L786" s="164"/>
      <c r="M786" s="169"/>
      <c r="T786" s="170"/>
      <c r="W786" s="239"/>
      <c r="AT786" s="166" t="s">
        <v>169</v>
      </c>
      <c r="AU786" s="166" t="s">
        <v>81</v>
      </c>
      <c r="AV786" s="12" t="s">
        <v>77</v>
      </c>
      <c r="AW786" s="12" t="s">
        <v>29</v>
      </c>
      <c r="AX786" s="12" t="s">
        <v>72</v>
      </c>
      <c r="AY786" s="166" t="s">
        <v>162</v>
      </c>
    </row>
    <row r="787" spans="2:65" s="12" customFormat="1" x14ac:dyDescent="0.2">
      <c r="B787" s="164"/>
      <c r="D787" s="165" t="s">
        <v>169</v>
      </c>
      <c r="E787" s="166" t="s">
        <v>1</v>
      </c>
      <c r="F787" s="167" t="s">
        <v>2293</v>
      </c>
      <c r="H787" s="166" t="s">
        <v>1</v>
      </c>
      <c r="I787" s="168"/>
      <c r="L787" s="164"/>
      <c r="M787" s="169"/>
      <c r="T787" s="170"/>
      <c r="W787" s="239"/>
      <c r="AT787" s="166" t="s">
        <v>169</v>
      </c>
      <c r="AU787" s="166" t="s">
        <v>81</v>
      </c>
      <c r="AV787" s="12" t="s">
        <v>77</v>
      </c>
      <c r="AW787" s="12" t="s">
        <v>29</v>
      </c>
      <c r="AX787" s="12" t="s">
        <v>72</v>
      </c>
      <c r="AY787" s="166" t="s">
        <v>162</v>
      </c>
    </row>
    <row r="788" spans="2:65" s="12" customFormat="1" x14ac:dyDescent="0.2">
      <c r="B788" s="164"/>
      <c r="D788" s="165" t="s">
        <v>169</v>
      </c>
      <c r="E788" s="166" t="s">
        <v>1</v>
      </c>
      <c r="F788" s="167" t="s">
        <v>2294</v>
      </c>
      <c r="H788" s="166" t="s">
        <v>1</v>
      </c>
      <c r="I788" s="168"/>
      <c r="L788" s="164"/>
      <c r="M788" s="169"/>
      <c r="T788" s="170"/>
      <c r="W788" s="239"/>
      <c r="AT788" s="166" t="s">
        <v>169</v>
      </c>
      <c r="AU788" s="166" t="s">
        <v>81</v>
      </c>
      <c r="AV788" s="12" t="s">
        <v>77</v>
      </c>
      <c r="AW788" s="12" t="s">
        <v>29</v>
      </c>
      <c r="AX788" s="12" t="s">
        <v>72</v>
      </c>
      <c r="AY788" s="166" t="s">
        <v>162</v>
      </c>
    </row>
    <row r="789" spans="2:65" s="12" customFormat="1" x14ac:dyDescent="0.2">
      <c r="B789" s="164"/>
      <c r="D789" s="165" t="s">
        <v>169</v>
      </c>
      <c r="E789" s="166" t="s">
        <v>1</v>
      </c>
      <c r="F789" s="167" t="s">
        <v>2295</v>
      </c>
      <c r="H789" s="166" t="s">
        <v>1</v>
      </c>
      <c r="I789" s="168"/>
      <c r="L789" s="164"/>
      <c r="M789" s="169"/>
      <c r="T789" s="170"/>
      <c r="W789" s="239"/>
      <c r="AT789" s="166" t="s">
        <v>169</v>
      </c>
      <c r="AU789" s="166" t="s">
        <v>81</v>
      </c>
      <c r="AV789" s="12" t="s">
        <v>77</v>
      </c>
      <c r="AW789" s="12" t="s">
        <v>29</v>
      </c>
      <c r="AX789" s="12" t="s">
        <v>72</v>
      </c>
      <c r="AY789" s="166" t="s">
        <v>162</v>
      </c>
    </row>
    <row r="790" spans="2:65" s="12" customFormat="1" ht="22.5" x14ac:dyDescent="0.2">
      <c r="B790" s="164"/>
      <c r="D790" s="165" t="s">
        <v>169</v>
      </c>
      <c r="E790" s="166" t="s">
        <v>1</v>
      </c>
      <c r="F790" s="167" t="s">
        <v>2296</v>
      </c>
      <c r="H790" s="166" t="s">
        <v>1</v>
      </c>
      <c r="I790" s="168"/>
      <c r="L790" s="164"/>
      <c r="M790" s="169"/>
      <c r="T790" s="170"/>
      <c r="W790" s="239"/>
      <c r="AT790" s="166" t="s">
        <v>169</v>
      </c>
      <c r="AU790" s="166" t="s">
        <v>81</v>
      </c>
      <c r="AV790" s="12" t="s">
        <v>77</v>
      </c>
      <c r="AW790" s="12" t="s">
        <v>29</v>
      </c>
      <c r="AX790" s="12" t="s">
        <v>72</v>
      </c>
      <c r="AY790" s="166" t="s">
        <v>162</v>
      </c>
    </row>
    <row r="791" spans="2:65" s="12" customFormat="1" x14ac:dyDescent="0.2">
      <c r="B791" s="164"/>
      <c r="D791" s="165" t="s">
        <v>169</v>
      </c>
      <c r="E791" s="166" t="s">
        <v>1</v>
      </c>
      <c r="F791" s="167" t="s">
        <v>2297</v>
      </c>
      <c r="H791" s="166" t="s">
        <v>1</v>
      </c>
      <c r="I791" s="168"/>
      <c r="L791" s="164"/>
      <c r="M791" s="169"/>
      <c r="T791" s="170"/>
      <c r="W791" s="244"/>
      <c r="AT791" s="166" t="s">
        <v>169</v>
      </c>
      <c r="AU791" s="166" t="s">
        <v>81</v>
      </c>
      <c r="AV791" s="12" t="s">
        <v>77</v>
      </c>
      <c r="AW791" s="12" t="s">
        <v>29</v>
      </c>
      <c r="AX791" s="12" t="s">
        <v>72</v>
      </c>
      <c r="AY791" s="166" t="s">
        <v>162</v>
      </c>
    </row>
    <row r="792" spans="2:65" s="1" customFormat="1" ht="49.15" customHeight="1" x14ac:dyDescent="0.2">
      <c r="B792" s="121"/>
      <c r="C792" s="151" t="s">
        <v>519</v>
      </c>
      <c r="D792" s="151" t="s">
        <v>164</v>
      </c>
      <c r="E792" s="152" t="s">
        <v>2302</v>
      </c>
      <c r="F792" s="153" t="s">
        <v>2303</v>
      </c>
      <c r="G792" s="154" t="s">
        <v>340</v>
      </c>
      <c r="H792" s="155">
        <v>1</v>
      </c>
      <c r="I792" s="156"/>
      <c r="J792" s="157">
        <f>ROUND(I792*H792,2)</f>
        <v>0</v>
      </c>
      <c r="K792" s="158"/>
      <c r="L792" s="32"/>
      <c r="M792" s="159" t="s">
        <v>1</v>
      </c>
      <c r="N792" s="120" t="s">
        <v>38</v>
      </c>
      <c r="P792" s="160">
        <f>O792*H792</f>
        <v>0</v>
      </c>
      <c r="Q792" s="160">
        <v>0</v>
      </c>
      <c r="R792" s="160">
        <f>Q792*H792</f>
        <v>0</v>
      </c>
      <c r="S792" s="160">
        <v>0</v>
      </c>
      <c r="T792" s="161">
        <f>S792*H792</f>
        <v>0</v>
      </c>
      <c r="W792" s="263"/>
      <c r="AR792" s="162" t="s">
        <v>302</v>
      </c>
      <c r="AT792" s="162" t="s">
        <v>164</v>
      </c>
      <c r="AU792" s="162" t="s">
        <v>81</v>
      </c>
      <c r="AY792" s="17" t="s">
        <v>162</v>
      </c>
      <c r="BE792" s="163">
        <f>IF(N792="základná",J792,0)</f>
        <v>0</v>
      </c>
      <c r="BF792" s="163">
        <f>IF(N792="znížená",J792,0)</f>
        <v>0</v>
      </c>
      <c r="BG792" s="163">
        <f>IF(N792="zákl. prenesená",J792,0)</f>
        <v>0</v>
      </c>
      <c r="BH792" s="163">
        <f>IF(N792="zníž. prenesená",J792,0)</f>
        <v>0</v>
      </c>
      <c r="BI792" s="163">
        <f>IF(N792="nulová",J792,0)</f>
        <v>0</v>
      </c>
      <c r="BJ792" s="17" t="s">
        <v>81</v>
      </c>
      <c r="BK792" s="163">
        <f>ROUND(I792*H792,2)</f>
        <v>0</v>
      </c>
      <c r="BL792" s="17" t="s">
        <v>302</v>
      </c>
      <c r="BM792" s="162" t="s">
        <v>2304</v>
      </c>
    </row>
    <row r="793" spans="2:65" s="13" customFormat="1" x14ac:dyDescent="0.2">
      <c r="B793" s="171"/>
      <c r="D793" s="165" t="s">
        <v>169</v>
      </c>
      <c r="E793" s="172" t="s">
        <v>1</v>
      </c>
      <c r="F793" s="173" t="s">
        <v>77</v>
      </c>
      <c r="H793" s="174">
        <v>1</v>
      </c>
      <c r="I793" s="175"/>
      <c r="L793" s="171"/>
      <c r="M793" s="176"/>
      <c r="T793" s="177"/>
      <c r="W793" s="246"/>
      <c r="AT793" s="172" t="s">
        <v>169</v>
      </c>
      <c r="AU793" s="172" t="s">
        <v>81</v>
      </c>
      <c r="AV793" s="13" t="s">
        <v>81</v>
      </c>
      <c r="AW793" s="13" t="s">
        <v>29</v>
      </c>
      <c r="AX793" s="13" t="s">
        <v>77</v>
      </c>
      <c r="AY793" s="172" t="s">
        <v>162</v>
      </c>
    </row>
    <row r="794" spans="2:65" s="12" customFormat="1" x14ac:dyDescent="0.2">
      <c r="B794" s="164"/>
      <c r="D794" s="165" t="s">
        <v>169</v>
      </c>
      <c r="E794" s="166" t="s">
        <v>1</v>
      </c>
      <c r="F794" s="167" t="s">
        <v>2301</v>
      </c>
      <c r="H794" s="166" t="s">
        <v>1</v>
      </c>
      <c r="I794" s="168"/>
      <c r="L794" s="164"/>
      <c r="M794" s="169"/>
      <c r="T794" s="170"/>
      <c r="W794" s="239"/>
      <c r="AT794" s="166" t="s">
        <v>169</v>
      </c>
      <c r="AU794" s="166" t="s">
        <v>81</v>
      </c>
      <c r="AV794" s="12" t="s">
        <v>77</v>
      </c>
      <c r="AW794" s="12" t="s">
        <v>29</v>
      </c>
      <c r="AX794" s="12" t="s">
        <v>72</v>
      </c>
      <c r="AY794" s="166" t="s">
        <v>162</v>
      </c>
    </row>
    <row r="795" spans="2:65" s="12" customFormat="1" ht="22.5" x14ac:dyDescent="0.2">
      <c r="B795" s="164"/>
      <c r="D795" s="165" t="s">
        <v>169</v>
      </c>
      <c r="E795" s="166" t="s">
        <v>1</v>
      </c>
      <c r="F795" s="167" t="s">
        <v>2274</v>
      </c>
      <c r="H795" s="166" t="s">
        <v>1</v>
      </c>
      <c r="I795" s="168"/>
      <c r="L795" s="164"/>
      <c r="M795" s="169"/>
      <c r="T795" s="170"/>
      <c r="W795" s="239"/>
      <c r="AT795" s="166" t="s">
        <v>169</v>
      </c>
      <c r="AU795" s="166" t="s">
        <v>81</v>
      </c>
      <c r="AV795" s="12" t="s">
        <v>77</v>
      </c>
      <c r="AW795" s="12" t="s">
        <v>29</v>
      </c>
      <c r="AX795" s="12" t="s">
        <v>72</v>
      </c>
      <c r="AY795" s="166" t="s">
        <v>162</v>
      </c>
    </row>
    <row r="796" spans="2:65" s="12" customFormat="1" ht="22.5" x14ac:dyDescent="0.2">
      <c r="B796" s="164"/>
      <c r="D796" s="165" t="s">
        <v>169</v>
      </c>
      <c r="E796" s="166" t="s">
        <v>1</v>
      </c>
      <c r="F796" s="167" t="s">
        <v>2275</v>
      </c>
      <c r="H796" s="166" t="s">
        <v>1</v>
      </c>
      <c r="I796" s="168"/>
      <c r="L796" s="164"/>
      <c r="M796" s="169"/>
      <c r="T796" s="170"/>
      <c r="W796" s="239"/>
      <c r="AT796" s="166" t="s">
        <v>169</v>
      </c>
      <c r="AU796" s="166" t="s">
        <v>81</v>
      </c>
      <c r="AV796" s="12" t="s">
        <v>77</v>
      </c>
      <c r="AW796" s="12" t="s">
        <v>29</v>
      </c>
      <c r="AX796" s="12" t="s">
        <v>72</v>
      </c>
      <c r="AY796" s="166" t="s">
        <v>162</v>
      </c>
    </row>
    <row r="797" spans="2:65" s="12" customFormat="1" ht="22.5" x14ac:dyDescent="0.2">
      <c r="B797" s="164"/>
      <c r="D797" s="165" t="s">
        <v>169</v>
      </c>
      <c r="E797" s="166" t="s">
        <v>1</v>
      </c>
      <c r="F797" s="167" t="s">
        <v>2276</v>
      </c>
      <c r="H797" s="166" t="s">
        <v>1</v>
      </c>
      <c r="I797" s="168"/>
      <c r="L797" s="164"/>
      <c r="M797" s="169"/>
      <c r="T797" s="170"/>
      <c r="W797" s="239"/>
      <c r="AT797" s="166" t="s">
        <v>169</v>
      </c>
      <c r="AU797" s="166" t="s">
        <v>81</v>
      </c>
      <c r="AV797" s="12" t="s">
        <v>77</v>
      </c>
      <c r="AW797" s="12" t="s">
        <v>29</v>
      </c>
      <c r="AX797" s="12" t="s">
        <v>72</v>
      </c>
      <c r="AY797" s="166" t="s">
        <v>162</v>
      </c>
    </row>
    <row r="798" spans="2:65" s="12" customFormat="1" ht="22.5" x14ac:dyDescent="0.2">
      <c r="B798" s="164"/>
      <c r="D798" s="165" t="s">
        <v>169</v>
      </c>
      <c r="E798" s="166" t="s">
        <v>1</v>
      </c>
      <c r="F798" s="167" t="s">
        <v>2277</v>
      </c>
      <c r="H798" s="166" t="s">
        <v>1</v>
      </c>
      <c r="I798" s="168"/>
      <c r="L798" s="164"/>
      <c r="M798" s="169"/>
      <c r="T798" s="170"/>
      <c r="W798" s="239"/>
      <c r="AT798" s="166" t="s">
        <v>169</v>
      </c>
      <c r="AU798" s="166" t="s">
        <v>81</v>
      </c>
      <c r="AV798" s="12" t="s">
        <v>77</v>
      </c>
      <c r="AW798" s="12" t="s">
        <v>29</v>
      </c>
      <c r="AX798" s="12" t="s">
        <v>72</v>
      </c>
      <c r="AY798" s="166" t="s">
        <v>162</v>
      </c>
    </row>
    <row r="799" spans="2:65" s="12" customFormat="1" ht="22.5" x14ac:dyDescent="0.2">
      <c r="B799" s="164"/>
      <c r="D799" s="165" t="s">
        <v>169</v>
      </c>
      <c r="E799" s="166" t="s">
        <v>1</v>
      </c>
      <c r="F799" s="167" t="s">
        <v>2278</v>
      </c>
      <c r="H799" s="166" t="s">
        <v>1</v>
      </c>
      <c r="I799" s="168"/>
      <c r="L799" s="164"/>
      <c r="M799" s="169"/>
      <c r="T799" s="170"/>
      <c r="W799" s="239"/>
      <c r="AT799" s="166" t="s">
        <v>169</v>
      </c>
      <c r="AU799" s="166" t="s">
        <v>81</v>
      </c>
      <c r="AV799" s="12" t="s">
        <v>77</v>
      </c>
      <c r="AW799" s="12" t="s">
        <v>29</v>
      </c>
      <c r="AX799" s="12" t="s">
        <v>72</v>
      </c>
      <c r="AY799" s="166" t="s">
        <v>162</v>
      </c>
    </row>
    <row r="800" spans="2:65" s="12" customFormat="1" ht="22.5" x14ac:dyDescent="0.2">
      <c r="B800" s="164"/>
      <c r="D800" s="165" t="s">
        <v>169</v>
      </c>
      <c r="E800" s="166" t="s">
        <v>1</v>
      </c>
      <c r="F800" s="167" t="s">
        <v>2279</v>
      </c>
      <c r="H800" s="166" t="s">
        <v>1</v>
      </c>
      <c r="I800" s="168"/>
      <c r="L800" s="164"/>
      <c r="M800" s="169"/>
      <c r="T800" s="170"/>
      <c r="W800" s="239"/>
      <c r="AT800" s="166" t="s">
        <v>169</v>
      </c>
      <c r="AU800" s="166" t="s">
        <v>81</v>
      </c>
      <c r="AV800" s="12" t="s">
        <v>77</v>
      </c>
      <c r="AW800" s="12" t="s">
        <v>29</v>
      </c>
      <c r="AX800" s="12" t="s">
        <v>72</v>
      </c>
      <c r="AY800" s="166" t="s">
        <v>162</v>
      </c>
    </row>
    <row r="801" spans="2:51" s="12" customFormat="1" x14ac:dyDescent="0.2">
      <c r="B801" s="164"/>
      <c r="D801" s="165" t="s">
        <v>169</v>
      </c>
      <c r="E801" s="166" t="s">
        <v>1</v>
      </c>
      <c r="F801" s="167" t="s">
        <v>2280</v>
      </c>
      <c r="H801" s="166" t="s">
        <v>1</v>
      </c>
      <c r="I801" s="168"/>
      <c r="L801" s="164"/>
      <c r="M801" s="169"/>
      <c r="T801" s="170"/>
      <c r="W801" s="239"/>
      <c r="AT801" s="166" t="s">
        <v>169</v>
      </c>
      <c r="AU801" s="166" t="s">
        <v>81</v>
      </c>
      <c r="AV801" s="12" t="s">
        <v>77</v>
      </c>
      <c r="AW801" s="12" t="s">
        <v>29</v>
      </c>
      <c r="AX801" s="12" t="s">
        <v>72</v>
      </c>
      <c r="AY801" s="166" t="s">
        <v>162</v>
      </c>
    </row>
    <row r="802" spans="2:51" s="12" customFormat="1" ht="22.5" x14ac:dyDescent="0.2">
      <c r="B802" s="164"/>
      <c r="D802" s="165" t="s">
        <v>169</v>
      </c>
      <c r="E802" s="166" t="s">
        <v>1</v>
      </c>
      <c r="F802" s="167" t="s">
        <v>2281</v>
      </c>
      <c r="H802" s="166" t="s">
        <v>1</v>
      </c>
      <c r="I802" s="168"/>
      <c r="L802" s="164"/>
      <c r="M802" s="169"/>
      <c r="T802" s="170"/>
      <c r="W802" s="239"/>
      <c r="AT802" s="166" t="s">
        <v>169</v>
      </c>
      <c r="AU802" s="166" t="s">
        <v>81</v>
      </c>
      <c r="AV802" s="12" t="s">
        <v>77</v>
      </c>
      <c r="AW802" s="12" t="s">
        <v>29</v>
      </c>
      <c r="AX802" s="12" t="s">
        <v>72</v>
      </c>
      <c r="AY802" s="166" t="s">
        <v>162</v>
      </c>
    </row>
    <row r="803" spans="2:51" s="12" customFormat="1" x14ac:dyDescent="0.2">
      <c r="B803" s="164"/>
      <c r="D803" s="165" t="s">
        <v>169</v>
      </c>
      <c r="E803" s="166" t="s">
        <v>1</v>
      </c>
      <c r="F803" s="167" t="s">
        <v>2282</v>
      </c>
      <c r="H803" s="166" t="s">
        <v>1</v>
      </c>
      <c r="I803" s="168"/>
      <c r="L803" s="164"/>
      <c r="M803" s="169"/>
      <c r="T803" s="170"/>
      <c r="W803" s="239"/>
      <c r="AT803" s="166" t="s">
        <v>169</v>
      </c>
      <c r="AU803" s="166" t="s">
        <v>81</v>
      </c>
      <c r="AV803" s="12" t="s">
        <v>77</v>
      </c>
      <c r="AW803" s="12" t="s">
        <v>29</v>
      </c>
      <c r="AX803" s="12" t="s">
        <v>72</v>
      </c>
      <c r="AY803" s="166" t="s">
        <v>162</v>
      </c>
    </row>
    <row r="804" spans="2:51" s="12" customFormat="1" x14ac:dyDescent="0.2">
      <c r="B804" s="164"/>
      <c r="D804" s="165" t="s">
        <v>169</v>
      </c>
      <c r="E804" s="166" t="s">
        <v>1</v>
      </c>
      <c r="F804" s="167" t="s">
        <v>2283</v>
      </c>
      <c r="H804" s="166" t="s">
        <v>1</v>
      </c>
      <c r="I804" s="168"/>
      <c r="L804" s="164"/>
      <c r="M804" s="169"/>
      <c r="T804" s="170"/>
      <c r="W804" s="239"/>
      <c r="AT804" s="166" t="s">
        <v>169</v>
      </c>
      <c r="AU804" s="166" t="s">
        <v>81</v>
      </c>
      <c r="AV804" s="12" t="s">
        <v>77</v>
      </c>
      <c r="AW804" s="12" t="s">
        <v>29</v>
      </c>
      <c r="AX804" s="12" t="s">
        <v>72</v>
      </c>
      <c r="AY804" s="166" t="s">
        <v>162</v>
      </c>
    </row>
    <row r="805" spans="2:51" s="12" customFormat="1" x14ac:dyDescent="0.2">
      <c r="B805" s="164"/>
      <c r="D805" s="165" t="s">
        <v>169</v>
      </c>
      <c r="E805" s="166" t="s">
        <v>1</v>
      </c>
      <c r="F805" s="167" t="s">
        <v>2284</v>
      </c>
      <c r="H805" s="166" t="s">
        <v>1</v>
      </c>
      <c r="I805" s="168"/>
      <c r="L805" s="164"/>
      <c r="M805" s="169"/>
      <c r="T805" s="170"/>
      <c r="W805" s="239"/>
      <c r="AT805" s="166" t="s">
        <v>169</v>
      </c>
      <c r="AU805" s="166" t="s">
        <v>81</v>
      </c>
      <c r="AV805" s="12" t="s">
        <v>77</v>
      </c>
      <c r="AW805" s="12" t="s">
        <v>29</v>
      </c>
      <c r="AX805" s="12" t="s">
        <v>72</v>
      </c>
      <c r="AY805" s="166" t="s">
        <v>162</v>
      </c>
    </row>
    <row r="806" spans="2:51" s="12" customFormat="1" x14ac:dyDescent="0.2">
      <c r="B806" s="164"/>
      <c r="D806" s="165" t="s">
        <v>169</v>
      </c>
      <c r="E806" s="166" t="s">
        <v>1</v>
      </c>
      <c r="F806" s="167" t="s">
        <v>2285</v>
      </c>
      <c r="H806" s="166" t="s">
        <v>1</v>
      </c>
      <c r="I806" s="168"/>
      <c r="L806" s="164"/>
      <c r="M806" s="169"/>
      <c r="T806" s="170"/>
      <c r="W806" s="239"/>
      <c r="AT806" s="166" t="s">
        <v>169</v>
      </c>
      <c r="AU806" s="166" t="s">
        <v>81</v>
      </c>
      <c r="AV806" s="12" t="s">
        <v>77</v>
      </c>
      <c r="AW806" s="12" t="s">
        <v>29</v>
      </c>
      <c r="AX806" s="12" t="s">
        <v>72</v>
      </c>
      <c r="AY806" s="166" t="s">
        <v>162</v>
      </c>
    </row>
    <row r="807" spans="2:51" s="12" customFormat="1" x14ac:dyDescent="0.2">
      <c r="B807" s="164"/>
      <c r="D807" s="165" t="s">
        <v>169</v>
      </c>
      <c r="E807" s="166" t="s">
        <v>1</v>
      </c>
      <c r="F807" s="167" t="s">
        <v>2286</v>
      </c>
      <c r="H807" s="166" t="s">
        <v>1</v>
      </c>
      <c r="I807" s="168"/>
      <c r="L807" s="164"/>
      <c r="M807" s="169"/>
      <c r="T807" s="170"/>
      <c r="W807" s="239"/>
      <c r="AT807" s="166" t="s">
        <v>169</v>
      </c>
      <c r="AU807" s="166" t="s">
        <v>81</v>
      </c>
      <c r="AV807" s="12" t="s">
        <v>77</v>
      </c>
      <c r="AW807" s="12" t="s">
        <v>29</v>
      </c>
      <c r="AX807" s="12" t="s">
        <v>72</v>
      </c>
      <c r="AY807" s="166" t="s">
        <v>162</v>
      </c>
    </row>
    <row r="808" spans="2:51" s="12" customFormat="1" x14ac:dyDescent="0.2">
      <c r="B808" s="164"/>
      <c r="D808" s="165" t="s">
        <v>169</v>
      </c>
      <c r="E808" s="166" t="s">
        <v>1</v>
      </c>
      <c r="F808" s="167" t="s">
        <v>2287</v>
      </c>
      <c r="H808" s="166" t="s">
        <v>1</v>
      </c>
      <c r="I808" s="168"/>
      <c r="L808" s="164"/>
      <c r="M808" s="169"/>
      <c r="T808" s="170"/>
      <c r="W808" s="239"/>
      <c r="AT808" s="166" t="s">
        <v>169</v>
      </c>
      <c r="AU808" s="166" t="s">
        <v>81</v>
      </c>
      <c r="AV808" s="12" t="s">
        <v>77</v>
      </c>
      <c r="AW808" s="12" t="s">
        <v>29</v>
      </c>
      <c r="AX808" s="12" t="s">
        <v>72</v>
      </c>
      <c r="AY808" s="166" t="s">
        <v>162</v>
      </c>
    </row>
    <row r="809" spans="2:51" s="12" customFormat="1" x14ac:dyDescent="0.2">
      <c r="B809" s="164"/>
      <c r="D809" s="165" t="s">
        <v>169</v>
      </c>
      <c r="E809" s="166" t="s">
        <v>1</v>
      </c>
      <c r="F809" s="167" t="s">
        <v>2288</v>
      </c>
      <c r="H809" s="166" t="s">
        <v>1</v>
      </c>
      <c r="I809" s="168"/>
      <c r="L809" s="164"/>
      <c r="M809" s="169"/>
      <c r="T809" s="170"/>
      <c r="W809" s="239"/>
      <c r="AT809" s="166" t="s">
        <v>169</v>
      </c>
      <c r="AU809" s="166" t="s">
        <v>81</v>
      </c>
      <c r="AV809" s="12" t="s">
        <v>77</v>
      </c>
      <c r="AW809" s="12" t="s">
        <v>29</v>
      </c>
      <c r="AX809" s="12" t="s">
        <v>72</v>
      </c>
      <c r="AY809" s="166" t="s">
        <v>162</v>
      </c>
    </row>
    <row r="810" spans="2:51" s="12" customFormat="1" x14ac:dyDescent="0.2">
      <c r="B810" s="164"/>
      <c r="D810" s="165" t="s">
        <v>169</v>
      </c>
      <c r="E810" s="166" t="s">
        <v>1</v>
      </c>
      <c r="F810" s="167" t="s">
        <v>2289</v>
      </c>
      <c r="H810" s="166" t="s">
        <v>1</v>
      </c>
      <c r="I810" s="168"/>
      <c r="L810" s="164"/>
      <c r="M810" s="169"/>
      <c r="T810" s="170"/>
      <c r="W810" s="239"/>
      <c r="AT810" s="166" t="s">
        <v>169</v>
      </c>
      <c r="AU810" s="166" t="s">
        <v>81</v>
      </c>
      <c r="AV810" s="12" t="s">
        <v>77</v>
      </c>
      <c r="AW810" s="12" t="s">
        <v>29</v>
      </c>
      <c r="AX810" s="12" t="s">
        <v>72</v>
      </c>
      <c r="AY810" s="166" t="s">
        <v>162</v>
      </c>
    </row>
    <row r="811" spans="2:51" s="12" customFormat="1" ht="33.75" x14ac:dyDescent="0.2">
      <c r="B811" s="164"/>
      <c r="D811" s="165" t="s">
        <v>169</v>
      </c>
      <c r="E811" s="166" t="s">
        <v>1</v>
      </c>
      <c r="F811" s="167" t="s">
        <v>2290</v>
      </c>
      <c r="H811" s="166" t="s">
        <v>1</v>
      </c>
      <c r="I811" s="168"/>
      <c r="L811" s="164"/>
      <c r="M811" s="169"/>
      <c r="T811" s="170"/>
      <c r="W811" s="239"/>
      <c r="AT811" s="166" t="s">
        <v>169</v>
      </c>
      <c r="AU811" s="166" t="s">
        <v>81</v>
      </c>
      <c r="AV811" s="12" t="s">
        <v>77</v>
      </c>
      <c r="AW811" s="12" t="s">
        <v>29</v>
      </c>
      <c r="AX811" s="12" t="s">
        <v>72</v>
      </c>
      <c r="AY811" s="166" t="s">
        <v>162</v>
      </c>
    </row>
    <row r="812" spans="2:51" s="12" customFormat="1" ht="22.5" x14ac:dyDescent="0.2">
      <c r="B812" s="164"/>
      <c r="D812" s="165" t="s">
        <v>169</v>
      </c>
      <c r="E812" s="166" t="s">
        <v>1</v>
      </c>
      <c r="F812" s="167" t="s">
        <v>2291</v>
      </c>
      <c r="H812" s="166" t="s">
        <v>1</v>
      </c>
      <c r="I812" s="168"/>
      <c r="L812" s="164"/>
      <c r="M812" s="169"/>
      <c r="T812" s="170"/>
      <c r="W812" s="239"/>
      <c r="AT812" s="166" t="s">
        <v>169</v>
      </c>
      <c r="AU812" s="166" t="s">
        <v>81</v>
      </c>
      <c r="AV812" s="12" t="s">
        <v>77</v>
      </c>
      <c r="AW812" s="12" t="s">
        <v>29</v>
      </c>
      <c r="AX812" s="12" t="s">
        <v>72</v>
      </c>
      <c r="AY812" s="166" t="s">
        <v>162</v>
      </c>
    </row>
    <row r="813" spans="2:51" s="12" customFormat="1" x14ac:dyDescent="0.2">
      <c r="B813" s="164"/>
      <c r="D813" s="165" t="s">
        <v>169</v>
      </c>
      <c r="E813" s="166" t="s">
        <v>1</v>
      </c>
      <c r="F813" s="167" t="s">
        <v>2292</v>
      </c>
      <c r="H813" s="166" t="s">
        <v>1</v>
      </c>
      <c r="I813" s="168"/>
      <c r="L813" s="164"/>
      <c r="M813" s="169"/>
      <c r="T813" s="170"/>
      <c r="W813" s="239"/>
      <c r="AT813" s="166" t="s">
        <v>169</v>
      </c>
      <c r="AU813" s="166" t="s">
        <v>81</v>
      </c>
      <c r="AV813" s="12" t="s">
        <v>77</v>
      </c>
      <c r="AW813" s="12" t="s">
        <v>29</v>
      </c>
      <c r="AX813" s="12" t="s">
        <v>72</v>
      </c>
      <c r="AY813" s="166" t="s">
        <v>162</v>
      </c>
    </row>
    <row r="814" spans="2:51" s="12" customFormat="1" x14ac:dyDescent="0.2">
      <c r="B814" s="164"/>
      <c r="D814" s="165" t="s">
        <v>169</v>
      </c>
      <c r="E814" s="166" t="s">
        <v>1</v>
      </c>
      <c r="F814" s="167" t="s">
        <v>2293</v>
      </c>
      <c r="H814" s="166" t="s">
        <v>1</v>
      </c>
      <c r="I814" s="168"/>
      <c r="L814" s="164"/>
      <c r="M814" s="169"/>
      <c r="T814" s="170"/>
      <c r="W814" s="239"/>
      <c r="AT814" s="166" t="s">
        <v>169</v>
      </c>
      <c r="AU814" s="166" t="s">
        <v>81</v>
      </c>
      <c r="AV814" s="12" t="s">
        <v>77</v>
      </c>
      <c r="AW814" s="12" t="s">
        <v>29</v>
      </c>
      <c r="AX814" s="12" t="s">
        <v>72</v>
      </c>
      <c r="AY814" s="166" t="s">
        <v>162</v>
      </c>
    </row>
    <row r="815" spans="2:51" s="12" customFormat="1" x14ac:dyDescent="0.2">
      <c r="B815" s="164"/>
      <c r="D815" s="165" t="s">
        <v>169</v>
      </c>
      <c r="E815" s="166" t="s">
        <v>1</v>
      </c>
      <c r="F815" s="167" t="s">
        <v>2294</v>
      </c>
      <c r="H815" s="166" t="s">
        <v>1</v>
      </c>
      <c r="I815" s="168"/>
      <c r="L815" s="164"/>
      <c r="M815" s="169"/>
      <c r="T815" s="170"/>
      <c r="W815" s="239"/>
      <c r="AT815" s="166" t="s">
        <v>169</v>
      </c>
      <c r="AU815" s="166" t="s">
        <v>81</v>
      </c>
      <c r="AV815" s="12" t="s">
        <v>77</v>
      </c>
      <c r="AW815" s="12" t="s">
        <v>29</v>
      </c>
      <c r="AX815" s="12" t="s">
        <v>72</v>
      </c>
      <c r="AY815" s="166" t="s">
        <v>162</v>
      </c>
    </row>
    <row r="816" spans="2:51" s="12" customFormat="1" x14ac:dyDescent="0.2">
      <c r="B816" s="164"/>
      <c r="D816" s="165" t="s">
        <v>169</v>
      </c>
      <c r="E816" s="166" t="s">
        <v>1</v>
      </c>
      <c r="F816" s="167" t="s">
        <v>2295</v>
      </c>
      <c r="H816" s="166" t="s">
        <v>1</v>
      </c>
      <c r="I816" s="168"/>
      <c r="L816" s="164"/>
      <c r="M816" s="169"/>
      <c r="T816" s="170"/>
      <c r="W816" s="239"/>
      <c r="AT816" s="166" t="s">
        <v>169</v>
      </c>
      <c r="AU816" s="166" t="s">
        <v>81</v>
      </c>
      <c r="AV816" s="12" t="s">
        <v>77</v>
      </c>
      <c r="AW816" s="12" t="s">
        <v>29</v>
      </c>
      <c r="AX816" s="12" t="s">
        <v>72</v>
      </c>
      <c r="AY816" s="166" t="s">
        <v>162</v>
      </c>
    </row>
    <row r="817" spans="2:65" s="12" customFormat="1" ht="22.5" x14ac:dyDescent="0.2">
      <c r="B817" s="164"/>
      <c r="D817" s="165" t="s">
        <v>169</v>
      </c>
      <c r="E817" s="166" t="s">
        <v>1</v>
      </c>
      <c r="F817" s="167" t="s">
        <v>2296</v>
      </c>
      <c r="H817" s="166" t="s">
        <v>1</v>
      </c>
      <c r="I817" s="168"/>
      <c r="L817" s="164"/>
      <c r="M817" s="169"/>
      <c r="T817" s="170"/>
      <c r="W817" s="239"/>
      <c r="AT817" s="166" t="s">
        <v>169</v>
      </c>
      <c r="AU817" s="166" t="s">
        <v>81</v>
      </c>
      <c r="AV817" s="12" t="s">
        <v>77</v>
      </c>
      <c r="AW817" s="12" t="s">
        <v>29</v>
      </c>
      <c r="AX817" s="12" t="s">
        <v>72</v>
      </c>
      <c r="AY817" s="166" t="s">
        <v>162</v>
      </c>
    </row>
    <row r="818" spans="2:65" s="12" customFormat="1" x14ac:dyDescent="0.2">
      <c r="B818" s="164"/>
      <c r="D818" s="165" t="s">
        <v>169</v>
      </c>
      <c r="E818" s="166" t="s">
        <v>1</v>
      </c>
      <c r="F818" s="167" t="s">
        <v>2297</v>
      </c>
      <c r="H818" s="166" t="s">
        <v>1</v>
      </c>
      <c r="I818" s="168"/>
      <c r="L818" s="164"/>
      <c r="M818" s="169"/>
      <c r="T818" s="170"/>
      <c r="W818" s="244"/>
      <c r="AT818" s="166" t="s">
        <v>169</v>
      </c>
      <c r="AU818" s="166" t="s">
        <v>81</v>
      </c>
      <c r="AV818" s="12" t="s">
        <v>77</v>
      </c>
      <c r="AW818" s="12" t="s">
        <v>29</v>
      </c>
      <c r="AX818" s="12" t="s">
        <v>72</v>
      </c>
      <c r="AY818" s="166" t="s">
        <v>162</v>
      </c>
    </row>
    <row r="819" spans="2:65" s="1" customFormat="1" ht="62.65" customHeight="1" x14ac:dyDescent="0.2">
      <c r="B819" s="121"/>
      <c r="C819" s="151" t="s">
        <v>523</v>
      </c>
      <c r="D819" s="151" t="s">
        <v>164</v>
      </c>
      <c r="E819" s="152" t="s">
        <v>2305</v>
      </c>
      <c r="F819" s="153" t="s">
        <v>2306</v>
      </c>
      <c r="G819" s="154" t="s">
        <v>340</v>
      </c>
      <c r="H819" s="155">
        <v>4</v>
      </c>
      <c r="I819" s="156"/>
      <c r="J819" s="157">
        <f>ROUND(I819*H819,2)</f>
        <v>0</v>
      </c>
      <c r="K819" s="158"/>
      <c r="L819" s="32"/>
      <c r="M819" s="159" t="s">
        <v>1</v>
      </c>
      <c r="N819" s="120" t="s">
        <v>38</v>
      </c>
      <c r="P819" s="160">
        <f>O819*H819</f>
        <v>0</v>
      </c>
      <c r="Q819" s="160">
        <v>0</v>
      </c>
      <c r="R819" s="160">
        <f>Q819*H819</f>
        <v>0</v>
      </c>
      <c r="S819" s="160">
        <v>0</v>
      </c>
      <c r="T819" s="161">
        <f>S819*H819</f>
        <v>0</v>
      </c>
      <c r="W819" s="262"/>
      <c r="AR819" s="162" t="s">
        <v>302</v>
      </c>
      <c r="AT819" s="162" t="s">
        <v>164</v>
      </c>
      <c r="AU819" s="162" t="s">
        <v>81</v>
      </c>
      <c r="AY819" s="17" t="s">
        <v>162</v>
      </c>
      <c r="BE819" s="163">
        <f>IF(N819="základná",J819,0)</f>
        <v>0</v>
      </c>
      <c r="BF819" s="163">
        <f>IF(N819="znížená",J819,0)</f>
        <v>0</v>
      </c>
      <c r="BG819" s="163">
        <f>IF(N819="zákl. prenesená",J819,0)</f>
        <v>0</v>
      </c>
      <c r="BH819" s="163">
        <f>IF(N819="zníž. prenesená",J819,0)</f>
        <v>0</v>
      </c>
      <c r="BI819" s="163">
        <f>IF(N819="nulová",J819,0)</f>
        <v>0</v>
      </c>
      <c r="BJ819" s="17" t="s">
        <v>81</v>
      </c>
      <c r="BK819" s="163">
        <f>ROUND(I819*H819,2)</f>
        <v>0</v>
      </c>
      <c r="BL819" s="17" t="s">
        <v>302</v>
      </c>
      <c r="BM819" s="162" t="s">
        <v>2307</v>
      </c>
    </row>
    <row r="820" spans="2:65" s="13" customFormat="1" x14ac:dyDescent="0.2">
      <c r="B820" s="171"/>
      <c r="D820" s="165" t="s">
        <v>169</v>
      </c>
      <c r="E820" s="172" t="s">
        <v>1</v>
      </c>
      <c r="F820" s="173" t="s">
        <v>87</v>
      </c>
      <c r="H820" s="174">
        <v>4</v>
      </c>
      <c r="I820" s="175"/>
      <c r="L820" s="171"/>
      <c r="M820" s="176"/>
      <c r="T820" s="177"/>
      <c r="W820" s="240"/>
      <c r="AT820" s="172" t="s">
        <v>169</v>
      </c>
      <c r="AU820" s="172" t="s">
        <v>81</v>
      </c>
      <c r="AV820" s="13" t="s">
        <v>81</v>
      </c>
      <c r="AW820" s="13" t="s">
        <v>29</v>
      </c>
      <c r="AX820" s="13" t="s">
        <v>77</v>
      </c>
      <c r="AY820" s="172" t="s">
        <v>162</v>
      </c>
    </row>
    <row r="821" spans="2:65" s="12" customFormat="1" x14ac:dyDescent="0.2">
      <c r="B821" s="164"/>
      <c r="D821" s="165" t="s">
        <v>169</v>
      </c>
      <c r="E821" s="166" t="s">
        <v>1</v>
      </c>
      <c r="F821" s="167" t="s">
        <v>2273</v>
      </c>
      <c r="H821" s="166" t="s">
        <v>1</v>
      </c>
      <c r="I821" s="168"/>
      <c r="L821" s="164"/>
      <c r="M821" s="169"/>
      <c r="T821" s="170"/>
      <c r="W821" s="239"/>
      <c r="AT821" s="166" t="s">
        <v>169</v>
      </c>
      <c r="AU821" s="166" t="s">
        <v>81</v>
      </c>
      <c r="AV821" s="12" t="s">
        <v>77</v>
      </c>
      <c r="AW821" s="12" t="s">
        <v>29</v>
      </c>
      <c r="AX821" s="12" t="s">
        <v>72</v>
      </c>
      <c r="AY821" s="166" t="s">
        <v>162</v>
      </c>
    </row>
    <row r="822" spans="2:65" s="12" customFormat="1" x14ac:dyDescent="0.2">
      <c r="B822" s="164"/>
      <c r="D822" s="165" t="s">
        <v>169</v>
      </c>
      <c r="E822" s="166" t="s">
        <v>1</v>
      </c>
      <c r="F822" s="167" t="s">
        <v>2308</v>
      </c>
      <c r="H822" s="166" t="s">
        <v>1</v>
      </c>
      <c r="I822" s="168"/>
      <c r="L822" s="164"/>
      <c r="M822" s="169"/>
      <c r="T822" s="170"/>
      <c r="W822" s="239"/>
      <c r="AT822" s="166" t="s">
        <v>169</v>
      </c>
      <c r="AU822" s="166" t="s">
        <v>81</v>
      </c>
      <c r="AV822" s="12" t="s">
        <v>77</v>
      </c>
      <c r="AW822" s="12" t="s">
        <v>29</v>
      </c>
      <c r="AX822" s="12" t="s">
        <v>72</v>
      </c>
      <c r="AY822" s="166" t="s">
        <v>162</v>
      </c>
    </row>
    <row r="823" spans="2:65" s="12" customFormat="1" ht="22.5" x14ac:dyDescent="0.2">
      <c r="B823" s="164"/>
      <c r="D823" s="165" t="s">
        <v>169</v>
      </c>
      <c r="E823" s="166" t="s">
        <v>1</v>
      </c>
      <c r="F823" s="167" t="s">
        <v>2275</v>
      </c>
      <c r="H823" s="166" t="s">
        <v>1</v>
      </c>
      <c r="I823" s="168"/>
      <c r="L823" s="164"/>
      <c r="M823" s="169"/>
      <c r="T823" s="170"/>
      <c r="W823" s="239"/>
      <c r="AT823" s="166" t="s">
        <v>169</v>
      </c>
      <c r="AU823" s="166" t="s">
        <v>81</v>
      </c>
      <c r="AV823" s="12" t="s">
        <v>77</v>
      </c>
      <c r="AW823" s="12" t="s">
        <v>29</v>
      </c>
      <c r="AX823" s="12" t="s">
        <v>72</v>
      </c>
      <c r="AY823" s="166" t="s">
        <v>162</v>
      </c>
    </row>
    <row r="824" spans="2:65" s="12" customFormat="1" ht="22.5" x14ac:dyDescent="0.2">
      <c r="B824" s="164"/>
      <c r="D824" s="165" t="s">
        <v>169</v>
      </c>
      <c r="E824" s="166" t="s">
        <v>1</v>
      </c>
      <c r="F824" s="167" t="s">
        <v>2309</v>
      </c>
      <c r="H824" s="166" t="s">
        <v>1</v>
      </c>
      <c r="I824" s="168"/>
      <c r="L824" s="164"/>
      <c r="M824" s="169"/>
      <c r="T824" s="170"/>
      <c r="W824" s="239"/>
      <c r="AT824" s="166" t="s">
        <v>169</v>
      </c>
      <c r="AU824" s="166" t="s">
        <v>81</v>
      </c>
      <c r="AV824" s="12" t="s">
        <v>77</v>
      </c>
      <c r="AW824" s="12" t="s">
        <v>29</v>
      </c>
      <c r="AX824" s="12" t="s">
        <v>72</v>
      </c>
      <c r="AY824" s="166" t="s">
        <v>162</v>
      </c>
    </row>
    <row r="825" spans="2:65" s="12" customFormat="1" ht="22.5" x14ac:dyDescent="0.2">
      <c r="B825" s="164"/>
      <c r="D825" s="165" t="s">
        <v>169</v>
      </c>
      <c r="E825" s="166" t="s">
        <v>1</v>
      </c>
      <c r="F825" s="167" t="s">
        <v>2276</v>
      </c>
      <c r="H825" s="166" t="s">
        <v>1</v>
      </c>
      <c r="I825" s="168"/>
      <c r="L825" s="164"/>
      <c r="M825" s="169"/>
      <c r="T825" s="170"/>
      <c r="W825" s="239"/>
      <c r="AT825" s="166" t="s">
        <v>169</v>
      </c>
      <c r="AU825" s="166" t="s">
        <v>81</v>
      </c>
      <c r="AV825" s="12" t="s">
        <v>77</v>
      </c>
      <c r="AW825" s="12" t="s">
        <v>29</v>
      </c>
      <c r="AX825" s="12" t="s">
        <v>72</v>
      </c>
      <c r="AY825" s="166" t="s">
        <v>162</v>
      </c>
    </row>
    <row r="826" spans="2:65" s="12" customFormat="1" ht="22.5" x14ac:dyDescent="0.2">
      <c r="B826" s="164"/>
      <c r="D826" s="165" t="s">
        <v>169</v>
      </c>
      <c r="E826" s="166" t="s">
        <v>1</v>
      </c>
      <c r="F826" s="167" t="s">
        <v>2277</v>
      </c>
      <c r="H826" s="166" t="s">
        <v>1</v>
      </c>
      <c r="I826" s="168"/>
      <c r="L826" s="164"/>
      <c r="M826" s="169"/>
      <c r="T826" s="170"/>
      <c r="W826" s="239"/>
      <c r="AT826" s="166" t="s">
        <v>169</v>
      </c>
      <c r="AU826" s="166" t="s">
        <v>81</v>
      </c>
      <c r="AV826" s="12" t="s">
        <v>77</v>
      </c>
      <c r="AW826" s="12" t="s">
        <v>29</v>
      </c>
      <c r="AX826" s="12" t="s">
        <v>72</v>
      </c>
      <c r="AY826" s="166" t="s">
        <v>162</v>
      </c>
    </row>
    <row r="827" spans="2:65" s="12" customFormat="1" ht="22.5" x14ac:dyDescent="0.2">
      <c r="B827" s="164"/>
      <c r="D827" s="165" t="s">
        <v>169</v>
      </c>
      <c r="E827" s="166" t="s">
        <v>1</v>
      </c>
      <c r="F827" s="167" t="s">
        <v>2278</v>
      </c>
      <c r="H827" s="166" t="s">
        <v>1</v>
      </c>
      <c r="I827" s="168"/>
      <c r="L827" s="164"/>
      <c r="M827" s="169"/>
      <c r="T827" s="170"/>
      <c r="W827" s="239"/>
      <c r="AT827" s="166" t="s">
        <v>169</v>
      </c>
      <c r="AU827" s="166" t="s">
        <v>81</v>
      </c>
      <c r="AV827" s="12" t="s">
        <v>77</v>
      </c>
      <c r="AW827" s="12" t="s">
        <v>29</v>
      </c>
      <c r="AX827" s="12" t="s">
        <v>72</v>
      </c>
      <c r="AY827" s="166" t="s">
        <v>162</v>
      </c>
    </row>
    <row r="828" spans="2:65" s="12" customFormat="1" ht="22.5" x14ac:dyDescent="0.2">
      <c r="B828" s="164"/>
      <c r="D828" s="165" t="s">
        <v>169</v>
      </c>
      <c r="E828" s="166" t="s">
        <v>1</v>
      </c>
      <c r="F828" s="167" t="s">
        <v>2279</v>
      </c>
      <c r="H828" s="166" t="s">
        <v>1</v>
      </c>
      <c r="I828" s="168"/>
      <c r="L828" s="164"/>
      <c r="M828" s="169"/>
      <c r="T828" s="170"/>
      <c r="W828" s="239"/>
      <c r="AT828" s="166" t="s">
        <v>169</v>
      </c>
      <c r="AU828" s="166" t="s">
        <v>81</v>
      </c>
      <c r="AV828" s="12" t="s">
        <v>77</v>
      </c>
      <c r="AW828" s="12" t="s">
        <v>29</v>
      </c>
      <c r="AX828" s="12" t="s">
        <v>72</v>
      </c>
      <c r="AY828" s="166" t="s">
        <v>162</v>
      </c>
    </row>
    <row r="829" spans="2:65" s="12" customFormat="1" x14ac:dyDescent="0.2">
      <c r="B829" s="164"/>
      <c r="D829" s="165" t="s">
        <v>169</v>
      </c>
      <c r="E829" s="166" t="s">
        <v>1</v>
      </c>
      <c r="F829" s="167" t="s">
        <v>2280</v>
      </c>
      <c r="H829" s="166" t="s">
        <v>1</v>
      </c>
      <c r="I829" s="168"/>
      <c r="L829" s="164"/>
      <c r="M829" s="169"/>
      <c r="T829" s="170"/>
      <c r="W829" s="239"/>
      <c r="AT829" s="166" t="s">
        <v>169</v>
      </c>
      <c r="AU829" s="166" t="s">
        <v>81</v>
      </c>
      <c r="AV829" s="12" t="s">
        <v>77</v>
      </c>
      <c r="AW829" s="12" t="s">
        <v>29</v>
      </c>
      <c r="AX829" s="12" t="s">
        <v>72</v>
      </c>
      <c r="AY829" s="166" t="s">
        <v>162</v>
      </c>
    </row>
    <row r="830" spans="2:65" s="12" customFormat="1" ht="22.5" x14ac:dyDescent="0.2">
      <c r="B830" s="164"/>
      <c r="D830" s="165" t="s">
        <v>169</v>
      </c>
      <c r="E830" s="166" t="s">
        <v>1</v>
      </c>
      <c r="F830" s="167" t="s">
        <v>2281</v>
      </c>
      <c r="H830" s="166" t="s">
        <v>1</v>
      </c>
      <c r="I830" s="168"/>
      <c r="L830" s="164"/>
      <c r="M830" s="169"/>
      <c r="T830" s="170"/>
      <c r="W830" s="239"/>
      <c r="AT830" s="166" t="s">
        <v>169</v>
      </c>
      <c r="AU830" s="166" t="s">
        <v>81</v>
      </c>
      <c r="AV830" s="12" t="s">
        <v>77</v>
      </c>
      <c r="AW830" s="12" t="s">
        <v>29</v>
      </c>
      <c r="AX830" s="12" t="s">
        <v>72</v>
      </c>
      <c r="AY830" s="166" t="s">
        <v>162</v>
      </c>
    </row>
    <row r="831" spans="2:65" s="12" customFormat="1" x14ac:dyDescent="0.2">
      <c r="B831" s="164"/>
      <c r="D831" s="165" t="s">
        <v>169</v>
      </c>
      <c r="E831" s="166" t="s">
        <v>1</v>
      </c>
      <c r="F831" s="167" t="s">
        <v>2282</v>
      </c>
      <c r="H831" s="166" t="s">
        <v>1</v>
      </c>
      <c r="I831" s="168"/>
      <c r="L831" s="164"/>
      <c r="M831" s="169"/>
      <c r="T831" s="170"/>
      <c r="W831" s="239"/>
      <c r="AT831" s="166" t="s">
        <v>169</v>
      </c>
      <c r="AU831" s="166" t="s">
        <v>81</v>
      </c>
      <c r="AV831" s="12" t="s">
        <v>77</v>
      </c>
      <c r="AW831" s="12" t="s">
        <v>29</v>
      </c>
      <c r="AX831" s="12" t="s">
        <v>72</v>
      </c>
      <c r="AY831" s="166" t="s">
        <v>162</v>
      </c>
    </row>
    <row r="832" spans="2:65" s="12" customFormat="1" x14ac:dyDescent="0.2">
      <c r="B832" s="164"/>
      <c r="D832" s="165" t="s">
        <v>169</v>
      </c>
      <c r="E832" s="166" t="s">
        <v>1</v>
      </c>
      <c r="F832" s="167" t="s">
        <v>2283</v>
      </c>
      <c r="H832" s="166" t="s">
        <v>1</v>
      </c>
      <c r="I832" s="168"/>
      <c r="L832" s="164"/>
      <c r="M832" s="169"/>
      <c r="T832" s="170"/>
      <c r="W832" s="239"/>
      <c r="AT832" s="166" t="s">
        <v>169</v>
      </c>
      <c r="AU832" s="166" t="s">
        <v>81</v>
      </c>
      <c r="AV832" s="12" t="s">
        <v>77</v>
      </c>
      <c r="AW832" s="12" t="s">
        <v>29</v>
      </c>
      <c r="AX832" s="12" t="s">
        <v>72</v>
      </c>
      <c r="AY832" s="166" t="s">
        <v>162</v>
      </c>
    </row>
    <row r="833" spans="2:65" s="12" customFormat="1" x14ac:dyDescent="0.2">
      <c r="B833" s="164"/>
      <c r="D833" s="165" t="s">
        <v>169</v>
      </c>
      <c r="E833" s="166" t="s">
        <v>1</v>
      </c>
      <c r="F833" s="167" t="s">
        <v>2284</v>
      </c>
      <c r="H833" s="166" t="s">
        <v>1</v>
      </c>
      <c r="I833" s="168"/>
      <c r="L833" s="164"/>
      <c r="M833" s="169"/>
      <c r="T833" s="170"/>
      <c r="W833" s="239"/>
      <c r="AT833" s="166" t="s">
        <v>169</v>
      </c>
      <c r="AU833" s="166" t="s">
        <v>81</v>
      </c>
      <c r="AV833" s="12" t="s">
        <v>77</v>
      </c>
      <c r="AW833" s="12" t="s">
        <v>29</v>
      </c>
      <c r="AX833" s="12" t="s">
        <v>72</v>
      </c>
      <c r="AY833" s="166" t="s">
        <v>162</v>
      </c>
    </row>
    <row r="834" spans="2:65" s="12" customFormat="1" x14ac:dyDescent="0.2">
      <c r="B834" s="164"/>
      <c r="D834" s="165" t="s">
        <v>169</v>
      </c>
      <c r="E834" s="166" t="s">
        <v>1</v>
      </c>
      <c r="F834" s="167" t="s">
        <v>2285</v>
      </c>
      <c r="H834" s="166" t="s">
        <v>1</v>
      </c>
      <c r="I834" s="168"/>
      <c r="L834" s="164"/>
      <c r="M834" s="169"/>
      <c r="T834" s="170"/>
      <c r="W834" s="239"/>
      <c r="AT834" s="166" t="s">
        <v>169</v>
      </c>
      <c r="AU834" s="166" t="s">
        <v>81</v>
      </c>
      <c r="AV834" s="12" t="s">
        <v>77</v>
      </c>
      <c r="AW834" s="12" t="s">
        <v>29</v>
      </c>
      <c r="AX834" s="12" t="s">
        <v>72</v>
      </c>
      <c r="AY834" s="166" t="s">
        <v>162</v>
      </c>
    </row>
    <row r="835" spans="2:65" s="12" customFormat="1" x14ac:dyDescent="0.2">
      <c r="B835" s="164"/>
      <c r="D835" s="165" t="s">
        <v>169</v>
      </c>
      <c r="E835" s="166" t="s">
        <v>1</v>
      </c>
      <c r="F835" s="167" t="s">
        <v>2286</v>
      </c>
      <c r="H835" s="166" t="s">
        <v>1</v>
      </c>
      <c r="I835" s="168"/>
      <c r="L835" s="164"/>
      <c r="M835" s="169"/>
      <c r="T835" s="170"/>
      <c r="W835" s="239"/>
      <c r="AT835" s="166" t="s">
        <v>169</v>
      </c>
      <c r="AU835" s="166" t="s">
        <v>81</v>
      </c>
      <c r="AV835" s="12" t="s">
        <v>77</v>
      </c>
      <c r="AW835" s="12" t="s">
        <v>29</v>
      </c>
      <c r="AX835" s="12" t="s">
        <v>72</v>
      </c>
      <c r="AY835" s="166" t="s">
        <v>162</v>
      </c>
    </row>
    <row r="836" spans="2:65" s="12" customFormat="1" x14ac:dyDescent="0.2">
      <c r="B836" s="164"/>
      <c r="D836" s="165" t="s">
        <v>169</v>
      </c>
      <c r="E836" s="166" t="s">
        <v>1</v>
      </c>
      <c r="F836" s="167" t="s">
        <v>2287</v>
      </c>
      <c r="H836" s="166" t="s">
        <v>1</v>
      </c>
      <c r="I836" s="168"/>
      <c r="L836" s="164"/>
      <c r="M836" s="169"/>
      <c r="T836" s="170"/>
      <c r="W836" s="239"/>
      <c r="AT836" s="166" t="s">
        <v>169</v>
      </c>
      <c r="AU836" s="166" t="s">
        <v>81</v>
      </c>
      <c r="AV836" s="12" t="s">
        <v>77</v>
      </c>
      <c r="AW836" s="12" t="s">
        <v>29</v>
      </c>
      <c r="AX836" s="12" t="s">
        <v>72</v>
      </c>
      <c r="AY836" s="166" t="s">
        <v>162</v>
      </c>
    </row>
    <row r="837" spans="2:65" s="12" customFormat="1" x14ac:dyDescent="0.2">
      <c r="B837" s="164"/>
      <c r="D837" s="165" t="s">
        <v>169</v>
      </c>
      <c r="E837" s="166" t="s">
        <v>1</v>
      </c>
      <c r="F837" s="167" t="s">
        <v>2288</v>
      </c>
      <c r="H837" s="166" t="s">
        <v>1</v>
      </c>
      <c r="I837" s="168"/>
      <c r="L837" s="164"/>
      <c r="M837" s="169"/>
      <c r="T837" s="170"/>
      <c r="W837" s="239"/>
      <c r="AT837" s="166" t="s">
        <v>169</v>
      </c>
      <c r="AU837" s="166" t="s">
        <v>81</v>
      </c>
      <c r="AV837" s="12" t="s">
        <v>77</v>
      </c>
      <c r="AW837" s="12" t="s">
        <v>29</v>
      </c>
      <c r="AX837" s="12" t="s">
        <v>72</v>
      </c>
      <c r="AY837" s="166" t="s">
        <v>162</v>
      </c>
    </row>
    <row r="838" spans="2:65" s="12" customFormat="1" x14ac:dyDescent="0.2">
      <c r="B838" s="164"/>
      <c r="D838" s="165" t="s">
        <v>169</v>
      </c>
      <c r="E838" s="166" t="s">
        <v>1</v>
      </c>
      <c r="F838" s="167" t="s">
        <v>2289</v>
      </c>
      <c r="H838" s="166" t="s">
        <v>1</v>
      </c>
      <c r="I838" s="168"/>
      <c r="L838" s="164"/>
      <c r="M838" s="169"/>
      <c r="T838" s="170"/>
      <c r="W838" s="239"/>
      <c r="AT838" s="166" t="s">
        <v>169</v>
      </c>
      <c r="AU838" s="166" t="s">
        <v>81</v>
      </c>
      <c r="AV838" s="12" t="s">
        <v>77</v>
      </c>
      <c r="AW838" s="12" t="s">
        <v>29</v>
      </c>
      <c r="AX838" s="12" t="s">
        <v>72</v>
      </c>
      <c r="AY838" s="166" t="s">
        <v>162</v>
      </c>
    </row>
    <row r="839" spans="2:65" s="12" customFormat="1" ht="33.75" x14ac:dyDescent="0.2">
      <c r="B839" s="164"/>
      <c r="D839" s="165" t="s">
        <v>169</v>
      </c>
      <c r="E839" s="166" t="s">
        <v>1</v>
      </c>
      <c r="F839" s="167" t="s">
        <v>2290</v>
      </c>
      <c r="H839" s="166" t="s">
        <v>1</v>
      </c>
      <c r="I839" s="168"/>
      <c r="L839" s="164"/>
      <c r="M839" s="169"/>
      <c r="T839" s="170"/>
      <c r="W839" s="239"/>
      <c r="AT839" s="166" t="s">
        <v>169</v>
      </c>
      <c r="AU839" s="166" t="s">
        <v>81</v>
      </c>
      <c r="AV839" s="12" t="s">
        <v>77</v>
      </c>
      <c r="AW839" s="12" t="s">
        <v>29</v>
      </c>
      <c r="AX839" s="12" t="s">
        <v>72</v>
      </c>
      <c r="AY839" s="166" t="s">
        <v>162</v>
      </c>
    </row>
    <row r="840" spans="2:65" s="12" customFormat="1" ht="22.5" x14ac:dyDescent="0.2">
      <c r="B840" s="164"/>
      <c r="D840" s="165" t="s">
        <v>169</v>
      </c>
      <c r="E840" s="166" t="s">
        <v>1</v>
      </c>
      <c r="F840" s="167" t="s">
        <v>2291</v>
      </c>
      <c r="H840" s="166" t="s">
        <v>1</v>
      </c>
      <c r="I840" s="168"/>
      <c r="L840" s="164"/>
      <c r="M840" s="169"/>
      <c r="T840" s="170"/>
      <c r="W840" s="239"/>
      <c r="AT840" s="166" t="s">
        <v>169</v>
      </c>
      <c r="AU840" s="166" t="s">
        <v>81</v>
      </c>
      <c r="AV840" s="12" t="s">
        <v>77</v>
      </c>
      <c r="AW840" s="12" t="s">
        <v>29</v>
      </c>
      <c r="AX840" s="12" t="s">
        <v>72</v>
      </c>
      <c r="AY840" s="166" t="s">
        <v>162</v>
      </c>
    </row>
    <row r="841" spans="2:65" s="12" customFormat="1" x14ac:dyDescent="0.2">
      <c r="B841" s="164"/>
      <c r="D841" s="165" t="s">
        <v>169</v>
      </c>
      <c r="E841" s="166" t="s">
        <v>1</v>
      </c>
      <c r="F841" s="167" t="s">
        <v>2292</v>
      </c>
      <c r="H841" s="166" t="s">
        <v>1</v>
      </c>
      <c r="I841" s="168"/>
      <c r="L841" s="164"/>
      <c r="M841" s="169"/>
      <c r="T841" s="170"/>
      <c r="W841" s="239"/>
      <c r="AT841" s="166" t="s">
        <v>169</v>
      </c>
      <c r="AU841" s="166" t="s">
        <v>81</v>
      </c>
      <c r="AV841" s="12" t="s">
        <v>77</v>
      </c>
      <c r="AW841" s="12" t="s">
        <v>29</v>
      </c>
      <c r="AX841" s="12" t="s">
        <v>72</v>
      </c>
      <c r="AY841" s="166" t="s">
        <v>162</v>
      </c>
    </row>
    <row r="842" spans="2:65" s="12" customFormat="1" x14ac:dyDescent="0.2">
      <c r="B842" s="164"/>
      <c r="D842" s="165" t="s">
        <v>169</v>
      </c>
      <c r="E842" s="166" t="s">
        <v>1</v>
      </c>
      <c r="F842" s="167" t="s">
        <v>2293</v>
      </c>
      <c r="H842" s="166" t="s">
        <v>1</v>
      </c>
      <c r="I842" s="168"/>
      <c r="L842" s="164"/>
      <c r="M842" s="169"/>
      <c r="T842" s="170"/>
      <c r="W842" s="239"/>
      <c r="AT842" s="166" t="s">
        <v>169</v>
      </c>
      <c r="AU842" s="166" t="s">
        <v>81</v>
      </c>
      <c r="AV842" s="12" t="s">
        <v>77</v>
      </c>
      <c r="AW842" s="12" t="s">
        <v>29</v>
      </c>
      <c r="AX842" s="12" t="s">
        <v>72</v>
      </c>
      <c r="AY842" s="166" t="s">
        <v>162</v>
      </c>
    </row>
    <row r="843" spans="2:65" s="12" customFormat="1" x14ac:dyDescent="0.2">
      <c r="B843" s="164"/>
      <c r="D843" s="165" t="s">
        <v>169</v>
      </c>
      <c r="E843" s="166" t="s">
        <v>1</v>
      </c>
      <c r="F843" s="167" t="s">
        <v>2294</v>
      </c>
      <c r="H843" s="166" t="s">
        <v>1</v>
      </c>
      <c r="I843" s="168"/>
      <c r="L843" s="164"/>
      <c r="M843" s="169"/>
      <c r="T843" s="170"/>
      <c r="W843" s="239"/>
      <c r="AT843" s="166" t="s">
        <v>169</v>
      </c>
      <c r="AU843" s="166" t="s">
        <v>81</v>
      </c>
      <c r="AV843" s="12" t="s">
        <v>77</v>
      </c>
      <c r="AW843" s="12" t="s">
        <v>29</v>
      </c>
      <c r="AX843" s="12" t="s">
        <v>72</v>
      </c>
      <c r="AY843" s="166" t="s">
        <v>162</v>
      </c>
    </row>
    <row r="844" spans="2:65" s="12" customFormat="1" x14ac:dyDescent="0.2">
      <c r="B844" s="164"/>
      <c r="D844" s="165" t="s">
        <v>169</v>
      </c>
      <c r="E844" s="166" t="s">
        <v>1</v>
      </c>
      <c r="F844" s="167" t="s">
        <v>2295</v>
      </c>
      <c r="H844" s="166" t="s">
        <v>1</v>
      </c>
      <c r="I844" s="168"/>
      <c r="L844" s="164"/>
      <c r="M844" s="169"/>
      <c r="T844" s="170"/>
      <c r="W844" s="239"/>
      <c r="AT844" s="166" t="s">
        <v>169</v>
      </c>
      <c r="AU844" s="166" t="s">
        <v>81</v>
      </c>
      <c r="AV844" s="12" t="s">
        <v>77</v>
      </c>
      <c r="AW844" s="12" t="s">
        <v>29</v>
      </c>
      <c r="AX844" s="12" t="s">
        <v>72</v>
      </c>
      <c r="AY844" s="166" t="s">
        <v>162</v>
      </c>
    </row>
    <row r="845" spans="2:65" s="12" customFormat="1" ht="22.5" x14ac:dyDescent="0.2">
      <c r="B845" s="164"/>
      <c r="D845" s="165" t="s">
        <v>169</v>
      </c>
      <c r="E845" s="166" t="s">
        <v>1</v>
      </c>
      <c r="F845" s="167" t="s">
        <v>2296</v>
      </c>
      <c r="H845" s="166" t="s">
        <v>1</v>
      </c>
      <c r="I845" s="168"/>
      <c r="L845" s="164"/>
      <c r="M845" s="169"/>
      <c r="T845" s="170"/>
      <c r="W845" s="239"/>
      <c r="AT845" s="166" t="s">
        <v>169</v>
      </c>
      <c r="AU845" s="166" t="s">
        <v>81</v>
      </c>
      <c r="AV845" s="12" t="s">
        <v>77</v>
      </c>
      <c r="AW845" s="12" t="s">
        <v>29</v>
      </c>
      <c r="AX845" s="12" t="s">
        <v>72</v>
      </c>
      <c r="AY845" s="166" t="s">
        <v>162</v>
      </c>
    </row>
    <row r="846" spans="2:65" s="12" customFormat="1" x14ac:dyDescent="0.2">
      <c r="B846" s="164"/>
      <c r="D846" s="165" t="s">
        <v>169</v>
      </c>
      <c r="E846" s="166" t="s">
        <v>1</v>
      </c>
      <c r="F846" s="167" t="s">
        <v>2297</v>
      </c>
      <c r="H846" s="166" t="s">
        <v>1</v>
      </c>
      <c r="I846" s="168"/>
      <c r="L846" s="164"/>
      <c r="M846" s="169"/>
      <c r="T846" s="170"/>
      <c r="W846" s="244"/>
      <c r="AT846" s="166" t="s">
        <v>169</v>
      </c>
      <c r="AU846" s="166" t="s">
        <v>81</v>
      </c>
      <c r="AV846" s="12" t="s">
        <v>77</v>
      </c>
      <c r="AW846" s="12" t="s">
        <v>29</v>
      </c>
      <c r="AX846" s="12" t="s">
        <v>72</v>
      </c>
      <c r="AY846" s="166" t="s">
        <v>162</v>
      </c>
    </row>
    <row r="847" spans="2:65" s="1" customFormat="1" ht="62.65" customHeight="1" x14ac:dyDescent="0.2">
      <c r="B847" s="121"/>
      <c r="C847" s="151" t="s">
        <v>527</v>
      </c>
      <c r="D847" s="151" t="s">
        <v>164</v>
      </c>
      <c r="E847" s="152" t="s">
        <v>2310</v>
      </c>
      <c r="F847" s="153" t="s">
        <v>2311</v>
      </c>
      <c r="G847" s="154" t="s">
        <v>340</v>
      </c>
      <c r="H847" s="155">
        <v>1</v>
      </c>
      <c r="I847" s="156"/>
      <c r="J847" s="157">
        <f>ROUND(I847*H847,2)</f>
        <v>0</v>
      </c>
      <c r="K847" s="158"/>
      <c r="L847" s="32"/>
      <c r="M847" s="159" t="s">
        <v>1</v>
      </c>
      <c r="N847" s="120" t="s">
        <v>38</v>
      </c>
      <c r="P847" s="160">
        <f>O847*H847</f>
        <v>0</v>
      </c>
      <c r="Q847" s="160">
        <v>0</v>
      </c>
      <c r="R847" s="160">
        <f>Q847*H847</f>
        <v>0</v>
      </c>
      <c r="S847" s="160">
        <v>0</v>
      </c>
      <c r="T847" s="161">
        <f>S847*H847</f>
        <v>0</v>
      </c>
      <c r="W847" s="262"/>
      <c r="AR847" s="162" t="s">
        <v>302</v>
      </c>
      <c r="AT847" s="162" t="s">
        <v>164</v>
      </c>
      <c r="AU847" s="162" t="s">
        <v>81</v>
      </c>
      <c r="AY847" s="17" t="s">
        <v>162</v>
      </c>
      <c r="BE847" s="163">
        <f>IF(N847="základná",J847,0)</f>
        <v>0</v>
      </c>
      <c r="BF847" s="163">
        <f>IF(N847="znížená",J847,0)</f>
        <v>0</v>
      </c>
      <c r="BG847" s="163">
        <f>IF(N847="zákl. prenesená",J847,0)</f>
        <v>0</v>
      </c>
      <c r="BH847" s="163">
        <f>IF(N847="zníž. prenesená",J847,0)</f>
        <v>0</v>
      </c>
      <c r="BI847" s="163">
        <f>IF(N847="nulová",J847,0)</f>
        <v>0</v>
      </c>
      <c r="BJ847" s="17" t="s">
        <v>81</v>
      </c>
      <c r="BK847" s="163">
        <f>ROUND(I847*H847,2)</f>
        <v>0</v>
      </c>
      <c r="BL847" s="17" t="s">
        <v>302</v>
      </c>
      <c r="BM847" s="162" t="s">
        <v>2312</v>
      </c>
    </row>
    <row r="848" spans="2:65" s="13" customFormat="1" x14ac:dyDescent="0.2">
      <c r="B848" s="171"/>
      <c r="D848" s="165" t="s">
        <v>169</v>
      </c>
      <c r="E848" s="172" t="s">
        <v>1</v>
      </c>
      <c r="F848" s="173" t="s">
        <v>77</v>
      </c>
      <c r="H848" s="174">
        <v>1</v>
      </c>
      <c r="I848" s="175"/>
      <c r="L848" s="171"/>
      <c r="M848" s="176"/>
      <c r="T848" s="177"/>
      <c r="W848" s="240"/>
      <c r="AT848" s="172" t="s">
        <v>169</v>
      </c>
      <c r="AU848" s="172" t="s">
        <v>81</v>
      </c>
      <c r="AV848" s="13" t="s">
        <v>81</v>
      </c>
      <c r="AW848" s="13" t="s">
        <v>29</v>
      </c>
      <c r="AX848" s="13" t="s">
        <v>77</v>
      </c>
      <c r="AY848" s="172" t="s">
        <v>162</v>
      </c>
    </row>
    <row r="849" spans="2:51" s="12" customFormat="1" x14ac:dyDescent="0.2">
      <c r="B849" s="164"/>
      <c r="D849" s="165" t="s">
        <v>169</v>
      </c>
      <c r="E849" s="166" t="s">
        <v>1</v>
      </c>
      <c r="F849" s="167" t="s">
        <v>2313</v>
      </c>
      <c r="H849" s="166" t="s">
        <v>1</v>
      </c>
      <c r="I849" s="168"/>
      <c r="L849" s="164"/>
      <c r="M849" s="169"/>
      <c r="T849" s="170"/>
      <c r="W849" s="239"/>
      <c r="AT849" s="166" t="s">
        <v>169</v>
      </c>
      <c r="AU849" s="166" t="s">
        <v>81</v>
      </c>
      <c r="AV849" s="12" t="s">
        <v>77</v>
      </c>
      <c r="AW849" s="12" t="s">
        <v>29</v>
      </c>
      <c r="AX849" s="12" t="s">
        <v>72</v>
      </c>
      <c r="AY849" s="166" t="s">
        <v>162</v>
      </c>
    </row>
    <row r="850" spans="2:51" s="12" customFormat="1" ht="22.5" x14ac:dyDescent="0.2">
      <c r="B850" s="164"/>
      <c r="D850" s="165" t="s">
        <v>169</v>
      </c>
      <c r="E850" s="166" t="s">
        <v>1</v>
      </c>
      <c r="F850" s="167" t="s">
        <v>2314</v>
      </c>
      <c r="H850" s="166" t="s">
        <v>1</v>
      </c>
      <c r="I850" s="168"/>
      <c r="L850" s="164"/>
      <c r="M850" s="169"/>
      <c r="T850" s="170"/>
      <c r="W850" s="239"/>
      <c r="AT850" s="166" t="s">
        <v>169</v>
      </c>
      <c r="AU850" s="166" t="s">
        <v>81</v>
      </c>
      <c r="AV850" s="12" t="s">
        <v>77</v>
      </c>
      <c r="AW850" s="12" t="s">
        <v>29</v>
      </c>
      <c r="AX850" s="12" t="s">
        <v>72</v>
      </c>
      <c r="AY850" s="166" t="s">
        <v>162</v>
      </c>
    </row>
    <row r="851" spans="2:51" s="12" customFormat="1" ht="22.5" x14ac:dyDescent="0.2">
      <c r="B851" s="164"/>
      <c r="D851" s="165" t="s">
        <v>169</v>
      </c>
      <c r="E851" s="166" t="s">
        <v>1</v>
      </c>
      <c r="F851" s="167" t="s">
        <v>2275</v>
      </c>
      <c r="H851" s="166" t="s">
        <v>1</v>
      </c>
      <c r="I851" s="168"/>
      <c r="L851" s="164"/>
      <c r="M851" s="169"/>
      <c r="T851" s="170"/>
      <c r="W851" s="239"/>
      <c r="AT851" s="166" t="s">
        <v>169</v>
      </c>
      <c r="AU851" s="166" t="s">
        <v>81</v>
      </c>
      <c r="AV851" s="12" t="s">
        <v>77</v>
      </c>
      <c r="AW851" s="12" t="s">
        <v>29</v>
      </c>
      <c r="AX851" s="12" t="s">
        <v>72</v>
      </c>
      <c r="AY851" s="166" t="s">
        <v>162</v>
      </c>
    </row>
    <row r="852" spans="2:51" s="12" customFormat="1" ht="22.5" x14ac:dyDescent="0.2">
      <c r="B852" s="164"/>
      <c r="D852" s="165" t="s">
        <v>169</v>
      </c>
      <c r="E852" s="166" t="s">
        <v>1</v>
      </c>
      <c r="F852" s="167" t="s">
        <v>2276</v>
      </c>
      <c r="H852" s="166" t="s">
        <v>1</v>
      </c>
      <c r="I852" s="168"/>
      <c r="L852" s="164"/>
      <c r="M852" s="169"/>
      <c r="T852" s="170"/>
      <c r="W852" s="239"/>
      <c r="AT852" s="166" t="s">
        <v>169</v>
      </c>
      <c r="AU852" s="166" t="s">
        <v>81</v>
      </c>
      <c r="AV852" s="12" t="s">
        <v>77</v>
      </c>
      <c r="AW852" s="12" t="s">
        <v>29</v>
      </c>
      <c r="AX852" s="12" t="s">
        <v>72</v>
      </c>
      <c r="AY852" s="166" t="s">
        <v>162</v>
      </c>
    </row>
    <row r="853" spans="2:51" s="12" customFormat="1" ht="22.5" x14ac:dyDescent="0.2">
      <c r="B853" s="164"/>
      <c r="D853" s="165" t="s">
        <v>169</v>
      </c>
      <c r="E853" s="166" t="s">
        <v>1</v>
      </c>
      <c r="F853" s="167" t="s">
        <v>2277</v>
      </c>
      <c r="H853" s="166" t="s">
        <v>1</v>
      </c>
      <c r="I853" s="168"/>
      <c r="L853" s="164"/>
      <c r="M853" s="169"/>
      <c r="T853" s="170"/>
      <c r="W853" s="239"/>
      <c r="AT853" s="166" t="s">
        <v>169</v>
      </c>
      <c r="AU853" s="166" t="s">
        <v>81</v>
      </c>
      <c r="AV853" s="12" t="s">
        <v>77</v>
      </c>
      <c r="AW853" s="12" t="s">
        <v>29</v>
      </c>
      <c r="AX853" s="12" t="s">
        <v>72</v>
      </c>
      <c r="AY853" s="166" t="s">
        <v>162</v>
      </c>
    </row>
    <row r="854" spans="2:51" s="12" customFormat="1" ht="22.5" x14ac:dyDescent="0.2">
      <c r="B854" s="164"/>
      <c r="D854" s="165" t="s">
        <v>169</v>
      </c>
      <c r="E854" s="166" t="s">
        <v>1</v>
      </c>
      <c r="F854" s="167" t="s">
        <v>2278</v>
      </c>
      <c r="H854" s="166" t="s">
        <v>1</v>
      </c>
      <c r="I854" s="168"/>
      <c r="L854" s="164"/>
      <c r="M854" s="169"/>
      <c r="T854" s="170"/>
      <c r="W854" s="239"/>
      <c r="AT854" s="166" t="s">
        <v>169</v>
      </c>
      <c r="AU854" s="166" t="s">
        <v>81</v>
      </c>
      <c r="AV854" s="12" t="s">
        <v>77</v>
      </c>
      <c r="AW854" s="12" t="s">
        <v>29</v>
      </c>
      <c r="AX854" s="12" t="s">
        <v>72</v>
      </c>
      <c r="AY854" s="166" t="s">
        <v>162</v>
      </c>
    </row>
    <row r="855" spans="2:51" s="12" customFormat="1" ht="22.5" x14ac:dyDescent="0.2">
      <c r="B855" s="164"/>
      <c r="D855" s="165" t="s">
        <v>169</v>
      </c>
      <c r="E855" s="166" t="s">
        <v>1</v>
      </c>
      <c r="F855" s="167" t="s">
        <v>2279</v>
      </c>
      <c r="H855" s="166" t="s">
        <v>1</v>
      </c>
      <c r="I855" s="168"/>
      <c r="L855" s="164"/>
      <c r="M855" s="169"/>
      <c r="T855" s="170"/>
      <c r="W855" s="239"/>
      <c r="AT855" s="166" t="s">
        <v>169</v>
      </c>
      <c r="AU855" s="166" t="s">
        <v>81</v>
      </c>
      <c r="AV855" s="12" t="s">
        <v>77</v>
      </c>
      <c r="AW855" s="12" t="s">
        <v>29</v>
      </c>
      <c r="AX855" s="12" t="s">
        <v>72</v>
      </c>
      <c r="AY855" s="166" t="s">
        <v>162</v>
      </c>
    </row>
    <row r="856" spans="2:51" s="12" customFormat="1" x14ac:dyDescent="0.2">
      <c r="B856" s="164"/>
      <c r="D856" s="165" t="s">
        <v>169</v>
      </c>
      <c r="E856" s="166" t="s">
        <v>1</v>
      </c>
      <c r="F856" s="167" t="s">
        <v>2280</v>
      </c>
      <c r="H856" s="166" t="s">
        <v>1</v>
      </c>
      <c r="I856" s="168"/>
      <c r="L856" s="164"/>
      <c r="M856" s="169"/>
      <c r="T856" s="170"/>
      <c r="W856" s="239"/>
      <c r="AT856" s="166" t="s">
        <v>169</v>
      </c>
      <c r="AU856" s="166" t="s">
        <v>81</v>
      </c>
      <c r="AV856" s="12" t="s">
        <v>77</v>
      </c>
      <c r="AW856" s="12" t="s">
        <v>29</v>
      </c>
      <c r="AX856" s="12" t="s">
        <v>72</v>
      </c>
      <c r="AY856" s="166" t="s">
        <v>162</v>
      </c>
    </row>
    <row r="857" spans="2:51" s="12" customFormat="1" ht="22.5" x14ac:dyDescent="0.2">
      <c r="B857" s="164"/>
      <c r="D857" s="165" t="s">
        <v>169</v>
      </c>
      <c r="E857" s="166" t="s">
        <v>1</v>
      </c>
      <c r="F857" s="167" t="s">
        <v>2281</v>
      </c>
      <c r="H857" s="166" t="s">
        <v>1</v>
      </c>
      <c r="I857" s="168"/>
      <c r="L857" s="164"/>
      <c r="M857" s="169"/>
      <c r="T857" s="170"/>
      <c r="W857" s="239"/>
      <c r="AT857" s="166" t="s">
        <v>169</v>
      </c>
      <c r="AU857" s="166" t="s">
        <v>81</v>
      </c>
      <c r="AV857" s="12" t="s">
        <v>77</v>
      </c>
      <c r="AW857" s="12" t="s">
        <v>29</v>
      </c>
      <c r="AX857" s="12" t="s">
        <v>72</v>
      </c>
      <c r="AY857" s="166" t="s">
        <v>162</v>
      </c>
    </row>
    <row r="858" spans="2:51" s="12" customFormat="1" x14ac:dyDescent="0.2">
      <c r="B858" s="164"/>
      <c r="D858" s="165" t="s">
        <v>169</v>
      </c>
      <c r="E858" s="166" t="s">
        <v>1</v>
      </c>
      <c r="F858" s="167" t="s">
        <v>2282</v>
      </c>
      <c r="H858" s="166" t="s">
        <v>1</v>
      </c>
      <c r="I858" s="168"/>
      <c r="L858" s="164"/>
      <c r="M858" s="169"/>
      <c r="T858" s="170"/>
      <c r="W858" s="239"/>
      <c r="AT858" s="166" t="s">
        <v>169</v>
      </c>
      <c r="AU858" s="166" t="s">
        <v>81</v>
      </c>
      <c r="AV858" s="12" t="s">
        <v>77</v>
      </c>
      <c r="AW858" s="12" t="s">
        <v>29</v>
      </c>
      <c r="AX858" s="12" t="s">
        <v>72</v>
      </c>
      <c r="AY858" s="166" t="s">
        <v>162</v>
      </c>
    </row>
    <row r="859" spans="2:51" s="12" customFormat="1" x14ac:dyDescent="0.2">
      <c r="B859" s="164"/>
      <c r="D859" s="165" t="s">
        <v>169</v>
      </c>
      <c r="E859" s="166" t="s">
        <v>1</v>
      </c>
      <c r="F859" s="167" t="s">
        <v>2283</v>
      </c>
      <c r="H859" s="166" t="s">
        <v>1</v>
      </c>
      <c r="I859" s="168"/>
      <c r="L859" s="164"/>
      <c r="M859" s="169"/>
      <c r="T859" s="170"/>
      <c r="W859" s="239"/>
      <c r="AT859" s="166" t="s">
        <v>169</v>
      </c>
      <c r="AU859" s="166" t="s">
        <v>81</v>
      </c>
      <c r="AV859" s="12" t="s">
        <v>77</v>
      </c>
      <c r="AW859" s="12" t="s">
        <v>29</v>
      </c>
      <c r="AX859" s="12" t="s">
        <v>72</v>
      </c>
      <c r="AY859" s="166" t="s">
        <v>162</v>
      </c>
    </row>
    <row r="860" spans="2:51" s="12" customFormat="1" x14ac:dyDescent="0.2">
      <c r="B860" s="164"/>
      <c r="D860" s="165" t="s">
        <v>169</v>
      </c>
      <c r="E860" s="166" t="s">
        <v>1</v>
      </c>
      <c r="F860" s="167" t="s">
        <v>2284</v>
      </c>
      <c r="H860" s="166" t="s">
        <v>1</v>
      </c>
      <c r="I860" s="168"/>
      <c r="L860" s="164"/>
      <c r="M860" s="169"/>
      <c r="T860" s="170"/>
      <c r="W860" s="239"/>
      <c r="AT860" s="166" t="s">
        <v>169</v>
      </c>
      <c r="AU860" s="166" t="s">
        <v>81</v>
      </c>
      <c r="AV860" s="12" t="s">
        <v>77</v>
      </c>
      <c r="AW860" s="12" t="s">
        <v>29</v>
      </c>
      <c r="AX860" s="12" t="s">
        <v>72</v>
      </c>
      <c r="AY860" s="166" t="s">
        <v>162</v>
      </c>
    </row>
    <row r="861" spans="2:51" s="12" customFormat="1" x14ac:dyDescent="0.2">
      <c r="B861" s="164"/>
      <c r="D861" s="165" t="s">
        <v>169</v>
      </c>
      <c r="E861" s="166" t="s">
        <v>1</v>
      </c>
      <c r="F861" s="167" t="s">
        <v>2285</v>
      </c>
      <c r="H861" s="166" t="s">
        <v>1</v>
      </c>
      <c r="I861" s="168"/>
      <c r="L861" s="164"/>
      <c r="M861" s="169"/>
      <c r="T861" s="170"/>
      <c r="W861" s="239"/>
      <c r="AT861" s="166" t="s">
        <v>169</v>
      </c>
      <c r="AU861" s="166" t="s">
        <v>81</v>
      </c>
      <c r="AV861" s="12" t="s">
        <v>77</v>
      </c>
      <c r="AW861" s="12" t="s">
        <v>29</v>
      </c>
      <c r="AX861" s="12" t="s">
        <v>72</v>
      </c>
      <c r="AY861" s="166" t="s">
        <v>162</v>
      </c>
    </row>
    <row r="862" spans="2:51" s="12" customFormat="1" x14ac:dyDescent="0.2">
      <c r="B862" s="164"/>
      <c r="D862" s="165" t="s">
        <v>169</v>
      </c>
      <c r="E862" s="166" t="s">
        <v>1</v>
      </c>
      <c r="F862" s="167" t="s">
        <v>2286</v>
      </c>
      <c r="H862" s="166" t="s">
        <v>1</v>
      </c>
      <c r="I862" s="168"/>
      <c r="L862" s="164"/>
      <c r="M862" s="169"/>
      <c r="T862" s="170"/>
      <c r="W862" s="239"/>
      <c r="AT862" s="166" t="s">
        <v>169</v>
      </c>
      <c r="AU862" s="166" t="s">
        <v>81</v>
      </c>
      <c r="AV862" s="12" t="s">
        <v>77</v>
      </c>
      <c r="AW862" s="12" t="s">
        <v>29</v>
      </c>
      <c r="AX862" s="12" t="s">
        <v>72</v>
      </c>
      <c r="AY862" s="166" t="s">
        <v>162</v>
      </c>
    </row>
    <row r="863" spans="2:51" s="12" customFormat="1" x14ac:dyDescent="0.2">
      <c r="B863" s="164"/>
      <c r="D863" s="165" t="s">
        <v>169</v>
      </c>
      <c r="E863" s="166" t="s">
        <v>1</v>
      </c>
      <c r="F863" s="167" t="s">
        <v>2287</v>
      </c>
      <c r="H863" s="166" t="s">
        <v>1</v>
      </c>
      <c r="I863" s="168"/>
      <c r="L863" s="164"/>
      <c r="M863" s="169"/>
      <c r="T863" s="170"/>
      <c r="W863" s="239"/>
      <c r="AT863" s="166" t="s">
        <v>169</v>
      </c>
      <c r="AU863" s="166" t="s">
        <v>81</v>
      </c>
      <c r="AV863" s="12" t="s">
        <v>77</v>
      </c>
      <c r="AW863" s="12" t="s">
        <v>29</v>
      </c>
      <c r="AX863" s="12" t="s">
        <v>72</v>
      </c>
      <c r="AY863" s="166" t="s">
        <v>162</v>
      </c>
    </row>
    <row r="864" spans="2:51" s="12" customFormat="1" x14ac:dyDescent="0.2">
      <c r="B864" s="164"/>
      <c r="D864" s="165" t="s">
        <v>169</v>
      </c>
      <c r="E864" s="166" t="s">
        <v>1</v>
      </c>
      <c r="F864" s="167" t="s">
        <v>2288</v>
      </c>
      <c r="H864" s="166" t="s">
        <v>1</v>
      </c>
      <c r="I864" s="168"/>
      <c r="L864" s="164"/>
      <c r="M864" s="169"/>
      <c r="T864" s="170"/>
      <c r="W864" s="239"/>
      <c r="AT864" s="166" t="s">
        <v>169</v>
      </c>
      <c r="AU864" s="166" t="s">
        <v>81</v>
      </c>
      <c r="AV864" s="12" t="s">
        <v>77</v>
      </c>
      <c r="AW864" s="12" t="s">
        <v>29</v>
      </c>
      <c r="AX864" s="12" t="s">
        <v>72</v>
      </c>
      <c r="AY864" s="166" t="s">
        <v>162</v>
      </c>
    </row>
    <row r="865" spans="2:65" s="12" customFormat="1" x14ac:dyDescent="0.2">
      <c r="B865" s="164"/>
      <c r="D865" s="165" t="s">
        <v>169</v>
      </c>
      <c r="E865" s="166" t="s">
        <v>1</v>
      </c>
      <c r="F865" s="167" t="s">
        <v>2289</v>
      </c>
      <c r="H865" s="166" t="s">
        <v>1</v>
      </c>
      <c r="I865" s="168"/>
      <c r="L865" s="164"/>
      <c r="M865" s="169"/>
      <c r="T865" s="170"/>
      <c r="W865" s="239"/>
      <c r="AT865" s="166" t="s">
        <v>169</v>
      </c>
      <c r="AU865" s="166" t="s">
        <v>81</v>
      </c>
      <c r="AV865" s="12" t="s">
        <v>77</v>
      </c>
      <c r="AW865" s="12" t="s">
        <v>29</v>
      </c>
      <c r="AX865" s="12" t="s">
        <v>72</v>
      </c>
      <c r="AY865" s="166" t="s">
        <v>162</v>
      </c>
    </row>
    <row r="866" spans="2:65" s="12" customFormat="1" ht="33.75" x14ac:dyDescent="0.2">
      <c r="B866" s="164"/>
      <c r="D866" s="165" t="s">
        <v>169</v>
      </c>
      <c r="E866" s="166" t="s">
        <v>1</v>
      </c>
      <c r="F866" s="167" t="s">
        <v>2290</v>
      </c>
      <c r="H866" s="166" t="s">
        <v>1</v>
      </c>
      <c r="I866" s="168"/>
      <c r="L866" s="164"/>
      <c r="M866" s="169"/>
      <c r="T866" s="170"/>
      <c r="W866" s="239"/>
      <c r="AT866" s="166" t="s">
        <v>169</v>
      </c>
      <c r="AU866" s="166" t="s">
        <v>81</v>
      </c>
      <c r="AV866" s="12" t="s">
        <v>77</v>
      </c>
      <c r="AW866" s="12" t="s">
        <v>29</v>
      </c>
      <c r="AX866" s="12" t="s">
        <v>72</v>
      </c>
      <c r="AY866" s="166" t="s">
        <v>162</v>
      </c>
    </row>
    <row r="867" spans="2:65" s="12" customFormat="1" ht="22.5" x14ac:dyDescent="0.2">
      <c r="B867" s="164"/>
      <c r="D867" s="165" t="s">
        <v>169</v>
      </c>
      <c r="E867" s="166" t="s">
        <v>1</v>
      </c>
      <c r="F867" s="167" t="s">
        <v>2291</v>
      </c>
      <c r="H867" s="166" t="s">
        <v>1</v>
      </c>
      <c r="I867" s="168"/>
      <c r="L867" s="164"/>
      <c r="M867" s="169"/>
      <c r="T867" s="170"/>
      <c r="W867" s="239"/>
      <c r="AT867" s="166" t="s">
        <v>169</v>
      </c>
      <c r="AU867" s="166" t="s">
        <v>81</v>
      </c>
      <c r="AV867" s="12" t="s">
        <v>77</v>
      </c>
      <c r="AW867" s="12" t="s">
        <v>29</v>
      </c>
      <c r="AX867" s="12" t="s">
        <v>72</v>
      </c>
      <c r="AY867" s="166" t="s">
        <v>162</v>
      </c>
    </row>
    <row r="868" spans="2:65" s="12" customFormat="1" x14ac:dyDescent="0.2">
      <c r="B868" s="164"/>
      <c r="D868" s="165" t="s">
        <v>169</v>
      </c>
      <c r="E868" s="166" t="s">
        <v>1</v>
      </c>
      <c r="F868" s="167" t="s">
        <v>2292</v>
      </c>
      <c r="H868" s="166" t="s">
        <v>1</v>
      </c>
      <c r="I868" s="168"/>
      <c r="L868" s="164"/>
      <c r="M868" s="169"/>
      <c r="T868" s="170"/>
      <c r="W868" s="239"/>
      <c r="AT868" s="166" t="s">
        <v>169</v>
      </c>
      <c r="AU868" s="166" t="s">
        <v>81</v>
      </c>
      <c r="AV868" s="12" t="s">
        <v>77</v>
      </c>
      <c r="AW868" s="12" t="s">
        <v>29</v>
      </c>
      <c r="AX868" s="12" t="s">
        <v>72</v>
      </c>
      <c r="AY868" s="166" t="s">
        <v>162</v>
      </c>
    </row>
    <row r="869" spans="2:65" s="12" customFormat="1" x14ac:dyDescent="0.2">
      <c r="B869" s="164"/>
      <c r="D869" s="165" t="s">
        <v>169</v>
      </c>
      <c r="E869" s="166" t="s">
        <v>1</v>
      </c>
      <c r="F869" s="167" t="s">
        <v>2293</v>
      </c>
      <c r="H869" s="166" t="s">
        <v>1</v>
      </c>
      <c r="I869" s="168"/>
      <c r="L869" s="164"/>
      <c r="M869" s="169"/>
      <c r="T869" s="170"/>
      <c r="W869" s="239"/>
      <c r="AT869" s="166" t="s">
        <v>169</v>
      </c>
      <c r="AU869" s="166" t="s">
        <v>81</v>
      </c>
      <c r="AV869" s="12" t="s">
        <v>77</v>
      </c>
      <c r="AW869" s="12" t="s">
        <v>29</v>
      </c>
      <c r="AX869" s="12" t="s">
        <v>72</v>
      </c>
      <c r="AY869" s="166" t="s">
        <v>162</v>
      </c>
    </row>
    <row r="870" spans="2:65" s="12" customFormat="1" x14ac:dyDescent="0.2">
      <c r="B870" s="164"/>
      <c r="D870" s="165" t="s">
        <v>169</v>
      </c>
      <c r="E870" s="166" t="s">
        <v>1</v>
      </c>
      <c r="F870" s="167" t="s">
        <v>2294</v>
      </c>
      <c r="H870" s="166" t="s">
        <v>1</v>
      </c>
      <c r="I870" s="168"/>
      <c r="L870" s="164"/>
      <c r="M870" s="169"/>
      <c r="T870" s="170"/>
      <c r="W870" s="239"/>
      <c r="AT870" s="166" t="s">
        <v>169</v>
      </c>
      <c r="AU870" s="166" t="s">
        <v>81</v>
      </c>
      <c r="AV870" s="12" t="s">
        <v>77</v>
      </c>
      <c r="AW870" s="12" t="s">
        <v>29</v>
      </c>
      <c r="AX870" s="12" t="s">
        <v>72</v>
      </c>
      <c r="AY870" s="166" t="s">
        <v>162</v>
      </c>
    </row>
    <row r="871" spans="2:65" s="12" customFormat="1" x14ac:dyDescent="0.2">
      <c r="B871" s="164"/>
      <c r="D871" s="165" t="s">
        <v>169</v>
      </c>
      <c r="E871" s="166" t="s">
        <v>1</v>
      </c>
      <c r="F871" s="167" t="s">
        <v>2295</v>
      </c>
      <c r="H871" s="166" t="s">
        <v>1</v>
      </c>
      <c r="I871" s="168"/>
      <c r="L871" s="164"/>
      <c r="M871" s="169"/>
      <c r="T871" s="170"/>
      <c r="W871" s="239"/>
      <c r="AT871" s="166" t="s">
        <v>169</v>
      </c>
      <c r="AU871" s="166" t="s">
        <v>81</v>
      </c>
      <c r="AV871" s="12" t="s">
        <v>77</v>
      </c>
      <c r="AW871" s="12" t="s">
        <v>29</v>
      </c>
      <c r="AX871" s="12" t="s">
        <v>72</v>
      </c>
      <c r="AY871" s="166" t="s">
        <v>162</v>
      </c>
    </row>
    <row r="872" spans="2:65" s="12" customFormat="1" ht="22.5" x14ac:dyDescent="0.2">
      <c r="B872" s="164"/>
      <c r="D872" s="165" t="s">
        <v>169</v>
      </c>
      <c r="E872" s="166" t="s">
        <v>1</v>
      </c>
      <c r="F872" s="167" t="s">
        <v>2296</v>
      </c>
      <c r="H872" s="166" t="s">
        <v>1</v>
      </c>
      <c r="I872" s="168"/>
      <c r="L872" s="164"/>
      <c r="M872" s="169"/>
      <c r="T872" s="170"/>
      <c r="W872" s="239"/>
      <c r="AT872" s="166" t="s">
        <v>169</v>
      </c>
      <c r="AU872" s="166" t="s">
        <v>81</v>
      </c>
      <c r="AV872" s="12" t="s">
        <v>77</v>
      </c>
      <c r="AW872" s="12" t="s">
        <v>29</v>
      </c>
      <c r="AX872" s="12" t="s">
        <v>72</v>
      </c>
      <c r="AY872" s="166" t="s">
        <v>162</v>
      </c>
    </row>
    <row r="873" spans="2:65" s="12" customFormat="1" x14ac:dyDescent="0.2">
      <c r="B873" s="164"/>
      <c r="D873" s="165" t="s">
        <v>169</v>
      </c>
      <c r="E873" s="166" t="s">
        <v>1</v>
      </c>
      <c r="F873" s="167" t="s">
        <v>2297</v>
      </c>
      <c r="H873" s="166" t="s">
        <v>1</v>
      </c>
      <c r="I873" s="168"/>
      <c r="L873" s="164"/>
      <c r="M873" s="169"/>
      <c r="T873" s="170"/>
      <c r="W873" s="244"/>
      <c r="AT873" s="166" t="s">
        <v>169</v>
      </c>
      <c r="AU873" s="166" t="s">
        <v>81</v>
      </c>
      <c r="AV873" s="12" t="s">
        <v>77</v>
      </c>
      <c r="AW873" s="12" t="s">
        <v>29</v>
      </c>
      <c r="AX873" s="12" t="s">
        <v>72</v>
      </c>
      <c r="AY873" s="166" t="s">
        <v>162</v>
      </c>
    </row>
    <row r="874" spans="2:65" s="1" customFormat="1" ht="62.65" customHeight="1" x14ac:dyDescent="0.2">
      <c r="B874" s="121"/>
      <c r="C874" s="151" t="s">
        <v>531</v>
      </c>
      <c r="D874" s="151" t="s">
        <v>164</v>
      </c>
      <c r="E874" s="152" t="s">
        <v>2315</v>
      </c>
      <c r="F874" s="153" t="s">
        <v>2316</v>
      </c>
      <c r="G874" s="154" t="s">
        <v>340</v>
      </c>
      <c r="H874" s="155">
        <v>1</v>
      </c>
      <c r="I874" s="156"/>
      <c r="J874" s="157">
        <f>ROUND(I874*H874,2)</f>
        <v>0</v>
      </c>
      <c r="K874" s="158"/>
      <c r="L874" s="32"/>
      <c r="M874" s="159" t="s">
        <v>1</v>
      </c>
      <c r="N874" s="120" t="s">
        <v>38</v>
      </c>
      <c r="P874" s="160">
        <f>O874*H874</f>
        <v>0</v>
      </c>
      <c r="Q874" s="160">
        <v>0</v>
      </c>
      <c r="R874" s="160">
        <f>Q874*H874</f>
        <v>0</v>
      </c>
      <c r="S874" s="160">
        <v>0</v>
      </c>
      <c r="T874" s="161">
        <f>S874*H874</f>
        <v>0</v>
      </c>
      <c r="W874" s="267"/>
      <c r="AR874" s="162" t="s">
        <v>302</v>
      </c>
      <c r="AT874" s="162" t="s">
        <v>164</v>
      </c>
      <c r="AU874" s="162" t="s">
        <v>81</v>
      </c>
      <c r="AY874" s="17" t="s">
        <v>162</v>
      </c>
      <c r="BE874" s="163">
        <f>IF(N874="základná",J874,0)</f>
        <v>0</v>
      </c>
      <c r="BF874" s="163">
        <f>IF(N874="znížená",J874,0)</f>
        <v>0</v>
      </c>
      <c r="BG874" s="163">
        <f>IF(N874="zákl. prenesená",J874,0)</f>
        <v>0</v>
      </c>
      <c r="BH874" s="163">
        <f>IF(N874="zníž. prenesená",J874,0)</f>
        <v>0</v>
      </c>
      <c r="BI874" s="163">
        <f>IF(N874="nulová",J874,0)</f>
        <v>0</v>
      </c>
      <c r="BJ874" s="17" t="s">
        <v>81</v>
      </c>
      <c r="BK874" s="163">
        <f>ROUND(I874*H874,2)</f>
        <v>0</v>
      </c>
      <c r="BL874" s="17" t="s">
        <v>302</v>
      </c>
      <c r="BM874" s="162" t="s">
        <v>2317</v>
      </c>
    </row>
    <row r="875" spans="2:65" s="13" customFormat="1" x14ac:dyDescent="0.2">
      <c r="B875" s="171"/>
      <c r="D875" s="165" t="s">
        <v>169</v>
      </c>
      <c r="E875" s="172" t="s">
        <v>1</v>
      </c>
      <c r="F875" s="173" t="s">
        <v>77</v>
      </c>
      <c r="H875" s="174">
        <v>1</v>
      </c>
      <c r="I875" s="175"/>
      <c r="L875" s="171"/>
      <c r="M875" s="176"/>
      <c r="T875" s="177"/>
      <c r="W875" s="240"/>
      <c r="AT875" s="172" t="s">
        <v>169</v>
      </c>
      <c r="AU875" s="172" t="s">
        <v>81</v>
      </c>
      <c r="AV875" s="13" t="s">
        <v>81</v>
      </c>
      <c r="AW875" s="13" t="s">
        <v>29</v>
      </c>
      <c r="AX875" s="13" t="s">
        <v>77</v>
      </c>
      <c r="AY875" s="172" t="s">
        <v>162</v>
      </c>
    </row>
    <row r="876" spans="2:65" s="12" customFormat="1" x14ac:dyDescent="0.2">
      <c r="B876" s="164"/>
      <c r="D876" s="165" t="s">
        <v>169</v>
      </c>
      <c r="E876" s="166" t="s">
        <v>1</v>
      </c>
      <c r="F876" s="167" t="s">
        <v>2273</v>
      </c>
      <c r="H876" s="166" t="s">
        <v>1</v>
      </c>
      <c r="I876" s="168"/>
      <c r="L876" s="164"/>
      <c r="M876" s="169"/>
      <c r="T876" s="170"/>
      <c r="W876" s="239"/>
      <c r="AT876" s="166" t="s">
        <v>169</v>
      </c>
      <c r="AU876" s="166" t="s">
        <v>81</v>
      </c>
      <c r="AV876" s="12" t="s">
        <v>77</v>
      </c>
      <c r="AW876" s="12" t="s">
        <v>29</v>
      </c>
      <c r="AX876" s="12" t="s">
        <v>72</v>
      </c>
      <c r="AY876" s="166" t="s">
        <v>162</v>
      </c>
    </row>
    <row r="877" spans="2:65" s="12" customFormat="1" ht="22.5" x14ac:dyDescent="0.2">
      <c r="B877" s="164"/>
      <c r="D877" s="165" t="s">
        <v>169</v>
      </c>
      <c r="E877" s="166" t="s">
        <v>1</v>
      </c>
      <c r="F877" s="167" t="s">
        <v>2318</v>
      </c>
      <c r="H877" s="166" t="s">
        <v>1</v>
      </c>
      <c r="I877" s="168"/>
      <c r="L877" s="164"/>
      <c r="M877" s="169"/>
      <c r="T877" s="170"/>
      <c r="W877" s="239"/>
      <c r="AT877" s="166" t="s">
        <v>169</v>
      </c>
      <c r="AU877" s="166" t="s">
        <v>81</v>
      </c>
      <c r="AV877" s="12" t="s">
        <v>77</v>
      </c>
      <c r="AW877" s="12" t="s">
        <v>29</v>
      </c>
      <c r="AX877" s="12" t="s">
        <v>72</v>
      </c>
      <c r="AY877" s="166" t="s">
        <v>162</v>
      </c>
    </row>
    <row r="878" spans="2:65" s="12" customFormat="1" ht="22.5" x14ac:dyDescent="0.2">
      <c r="B878" s="164"/>
      <c r="D878" s="165" t="s">
        <v>169</v>
      </c>
      <c r="E878" s="166" t="s">
        <v>1</v>
      </c>
      <c r="F878" s="167" t="s">
        <v>2275</v>
      </c>
      <c r="H878" s="166" t="s">
        <v>1</v>
      </c>
      <c r="I878" s="168"/>
      <c r="L878" s="164"/>
      <c r="M878" s="169"/>
      <c r="T878" s="170"/>
      <c r="W878" s="239"/>
      <c r="AT878" s="166" t="s">
        <v>169</v>
      </c>
      <c r="AU878" s="166" t="s">
        <v>81</v>
      </c>
      <c r="AV878" s="12" t="s">
        <v>77</v>
      </c>
      <c r="AW878" s="12" t="s">
        <v>29</v>
      </c>
      <c r="AX878" s="12" t="s">
        <v>72</v>
      </c>
      <c r="AY878" s="166" t="s">
        <v>162</v>
      </c>
    </row>
    <row r="879" spans="2:65" s="12" customFormat="1" ht="22.5" x14ac:dyDescent="0.2">
      <c r="B879" s="164"/>
      <c r="D879" s="165" t="s">
        <v>169</v>
      </c>
      <c r="E879" s="166" t="s">
        <v>1</v>
      </c>
      <c r="F879" s="167" t="s">
        <v>2319</v>
      </c>
      <c r="H879" s="166" t="s">
        <v>1</v>
      </c>
      <c r="I879" s="168"/>
      <c r="L879" s="164"/>
      <c r="M879" s="169"/>
      <c r="T879" s="170"/>
      <c r="W879" s="239"/>
      <c r="AT879" s="166" t="s">
        <v>169</v>
      </c>
      <c r="AU879" s="166" t="s">
        <v>81</v>
      </c>
      <c r="AV879" s="12" t="s">
        <v>77</v>
      </c>
      <c r="AW879" s="12" t="s">
        <v>29</v>
      </c>
      <c r="AX879" s="12" t="s">
        <v>72</v>
      </c>
      <c r="AY879" s="166" t="s">
        <v>162</v>
      </c>
    </row>
    <row r="880" spans="2:65" s="12" customFormat="1" ht="22.5" x14ac:dyDescent="0.2">
      <c r="B880" s="164"/>
      <c r="D880" s="165" t="s">
        <v>169</v>
      </c>
      <c r="E880" s="166" t="s">
        <v>1</v>
      </c>
      <c r="F880" s="167" t="s">
        <v>2276</v>
      </c>
      <c r="H880" s="166" t="s">
        <v>1</v>
      </c>
      <c r="I880" s="168"/>
      <c r="L880" s="164"/>
      <c r="M880" s="169"/>
      <c r="T880" s="170"/>
      <c r="W880" s="239"/>
      <c r="AT880" s="166" t="s">
        <v>169</v>
      </c>
      <c r="AU880" s="166" t="s">
        <v>81</v>
      </c>
      <c r="AV880" s="12" t="s">
        <v>77</v>
      </c>
      <c r="AW880" s="12" t="s">
        <v>29</v>
      </c>
      <c r="AX880" s="12" t="s">
        <v>72</v>
      </c>
      <c r="AY880" s="166" t="s">
        <v>162</v>
      </c>
    </row>
    <row r="881" spans="2:51" s="12" customFormat="1" ht="22.5" x14ac:dyDescent="0.2">
      <c r="B881" s="164"/>
      <c r="D881" s="165" t="s">
        <v>169</v>
      </c>
      <c r="E881" s="166" t="s">
        <v>1</v>
      </c>
      <c r="F881" s="167" t="s">
        <v>2277</v>
      </c>
      <c r="H881" s="166" t="s">
        <v>1</v>
      </c>
      <c r="I881" s="168"/>
      <c r="L881" s="164"/>
      <c r="M881" s="169"/>
      <c r="T881" s="170"/>
      <c r="W881" s="239"/>
      <c r="AT881" s="166" t="s">
        <v>169</v>
      </c>
      <c r="AU881" s="166" t="s">
        <v>81</v>
      </c>
      <c r="AV881" s="12" t="s">
        <v>77</v>
      </c>
      <c r="AW881" s="12" t="s">
        <v>29</v>
      </c>
      <c r="AX881" s="12" t="s">
        <v>72</v>
      </c>
      <c r="AY881" s="166" t="s">
        <v>162</v>
      </c>
    </row>
    <row r="882" spans="2:51" s="12" customFormat="1" ht="22.5" x14ac:dyDescent="0.2">
      <c r="B882" s="164"/>
      <c r="D882" s="165" t="s">
        <v>169</v>
      </c>
      <c r="E882" s="166" t="s">
        <v>1</v>
      </c>
      <c r="F882" s="167" t="s">
        <v>2278</v>
      </c>
      <c r="H882" s="166" t="s">
        <v>1</v>
      </c>
      <c r="I882" s="168"/>
      <c r="L882" s="164"/>
      <c r="M882" s="169"/>
      <c r="T882" s="170"/>
      <c r="W882" s="239"/>
      <c r="AT882" s="166" t="s">
        <v>169</v>
      </c>
      <c r="AU882" s="166" t="s">
        <v>81</v>
      </c>
      <c r="AV882" s="12" t="s">
        <v>77</v>
      </c>
      <c r="AW882" s="12" t="s">
        <v>29</v>
      </c>
      <c r="AX882" s="12" t="s">
        <v>72</v>
      </c>
      <c r="AY882" s="166" t="s">
        <v>162</v>
      </c>
    </row>
    <row r="883" spans="2:51" s="12" customFormat="1" ht="22.5" x14ac:dyDescent="0.2">
      <c r="B883" s="164"/>
      <c r="D883" s="165" t="s">
        <v>169</v>
      </c>
      <c r="E883" s="166" t="s">
        <v>1</v>
      </c>
      <c r="F883" s="167" t="s">
        <v>2279</v>
      </c>
      <c r="H883" s="166" t="s">
        <v>1</v>
      </c>
      <c r="I883" s="168"/>
      <c r="L883" s="164"/>
      <c r="M883" s="169"/>
      <c r="T883" s="170"/>
      <c r="W883" s="239"/>
      <c r="AT883" s="166" t="s">
        <v>169</v>
      </c>
      <c r="AU883" s="166" t="s">
        <v>81</v>
      </c>
      <c r="AV883" s="12" t="s">
        <v>77</v>
      </c>
      <c r="AW883" s="12" t="s">
        <v>29</v>
      </c>
      <c r="AX883" s="12" t="s">
        <v>72</v>
      </c>
      <c r="AY883" s="166" t="s">
        <v>162</v>
      </c>
    </row>
    <row r="884" spans="2:51" s="12" customFormat="1" x14ac:dyDescent="0.2">
      <c r="B884" s="164"/>
      <c r="D884" s="165" t="s">
        <v>169</v>
      </c>
      <c r="E884" s="166" t="s">
        <v>1</v>
      </c>
      <c r="F884" s="167" t="s">
        <v>2280</v>
      </c>
      <c r="H884" s="166" t="s">
        <v>1</v>
      </c>
      <c r="I884" s="168"/>
      <c r="L884" s="164"/>
      <c r="M884" s="169"/>
      <c r="T884" s="170"/>
      <c r="W884" s="239"/>
      <c r="AT884" s="166" t="s">
        <v>169</v>
      </c>
      <c r="AU884" s="166" t="s">
        <v>81</v>
      </c>
      <c r="AV884" s="12" t="s">
        <v>77</v>
      </c>
      <c r="AW884" s="12" t="s">
        <v>29</v>
      </c>
      <c r="AX884" s="12" t="s">
        <v>72</v>
      </c>
      <c r="AY884" s="166" t="s">
        <v>162</v>
      </c>
    </row>
    <row r="885" spans="2:51" s="12" customFormat="1" ht="22.5" x14ac:dyDescent="0.2">
      <c r="B885" s="164"/>
      <c r="D885" s="165" t="s">
        <v>169</v>
      </c>
      <c r="E885" s="166" t="s">
        <v>1</v>
      </c>
      <c r="F885" s="167" t="s">
        <v>2281</v>
      </c>
      <c r="H885" s="166" t="s">
        <v>1</v>
      </c>
      <c r="I885" s="168"/>
      <c r="L885" s="164"/>
      <c r="M885" s="169"/>
      <c r="T885" s="170"/>
      <c r="W885" s="239"/>
      <c r="AT885" s="166" t="s">
        <v>169</v>
      </c>
      <c r="AU885" s="166" t="s">
        <v>81</v>
      </c>
      <c r="AV885" s="12" t="s">
        <v>77</v>
      </c>
      <c r="AW885" s="12" t="s">
        <v>29</v>
      </c>
      <c r="AX885" s="12" t="s">
        <v>72</v>
      </c>
      <c r="AY885" s="166" t="s">
        <v>162</v>
      </c>
    </row>
    <row r="886" spans="2:51" s="12" customFormat="1" x14ac:dyDescent="0.2">
      <c r="B886" s="164"/>
      <c r="D886" s="165" t="s">
        <v>169</v>
      </c>
      <c r="E886" s="166" t="s">
        <v>1</v>
      </c>
      <c r="F886" s="167" t="s">
        <v>2282</v>
      </c>
      <c r="H886" s="166" t="s">
        <v>1</v>
      </c>
      <c r="I886" s="168"/>
      <c r="L886" s="164"/>
      <c r="M886" s="169"/>
      <c r="T886" s="170"/>
      <c r="W886" s="239"/>
      <c r="AT886" s="166" t="s">
        <v>169</v>
      </c>
      <c r="AU886" s="166" t="s">
        <v>81</v>
      </c>
      <c r="AV886" s="12" t="s">
        <v>77</v>
      </c>
      <c r="AW886" s="12" t="s">
        <v>29</v>
      </c>
      <c r="AX886" s="12" t="s">
        <v>72</v>
      </c>
      <c r="AY886" s="166" t="s">
        <v>162</v>
      </c>
    </row>
    <row r="887" spans="2:51" s="12" customFormat="1" x14ac:dyDescent="0.2">
      <c r="B887" s="164"/>
      <c r="D887" s="165" t="s">
        <v>169</v>
      </c>
      <c r="E887" s="166" t="s">
        <v>1</v>
      </c>
      <c r="F887" s="167" t="s">
        <v>2283</v>
      </c>
      <c r="H887" s="166" t="s">
        <v>1</v>
      </c>
      <c r="I887" s="168"/>
      <c r="L887" s="164"/>
      <c r="M887" s="169"/>
      <c r="T887" s="170"/>
      <c r="W887" s="239"/>
      <c r="AT887" s="166" t="s">
        <v>169</v>
      </c>
      <c r="AU887" s="166" t="s">
        <v>81</v>
      </c>
      <c r="AV887" s="12" t="s">
        <v>77</v>
      </c>
      <c r="AW887" s="12" t="s">
        <v>29</v>
      </c>
      <c r="AX887" s="12" t="s">
        <v>72</v>
      </c>
      <c r="AY887" s="166" t="s">
        <v>162</v>
      </c>
    </row>
    <row r="888" spans="2:51" s="12" customFormat="1" x14ac:dyDescent="0.2">
      <c r="B888" s="164"/>
      <c r="D888" s="165" t="s">
        <v>169</v>
      </c>
      <c r="E888" s="166" t="s">
        <v>1</v>
      </c>
      <c r="F888" s="167" t="s">
        <v>2284</v>
      </c>
      <c r="H888" s="166" t="s">
        <v>1</v>
      </c>
      <c r="I888" s="168"/>
      <c r="L888" s="164"/>
      <c r="M888" s="169"/>
      <c r="T888" s="170"/>
      <c r="W888" s="239"/>
      <c r="AT888" s="166" t="s">
        <v>169</v>
      </c>
      <c r="AU888" s="166" t="s">
        <v>81</v>
      </c>
      <c r="AV888" s="12" t="s">
        <v>77</v>
      </c>
      <c r="AW888" s="12" t="s">
        <v>29</v>
      </c>
      <c r="AX888" s="12" t="s">
        <v>72</v>
      </c>
      <c r="AY888" s="166" t="s">
        <v>162</v>
      </c>
    </row>
    <row r="889" spans="2:51" s="12" customFormat="1" x14ac:dyDescent="0.2">
      <c r="B889" s="164"/>
      <c r="D889" s="165" t="s">
        <v>169</v>
      </c>
      <c r="E889" s="166" t="s">
        <v>1</v>
      </c>
      <c r="F889" s="167" t="s">
        <v>2285</v>
      </c>
      <c r="H889" s="166" t="s">
        <v>1</v>
      </c>
      <c r="I889" s="168"/>
      <c r="L889" s="164"/>
      <c r="M889" s="169"/>
      <c r="T889" s="170"/>
      <c r="W889" s="239"/>
      <c r="AT889" s="166" t="s">
        <v>169</v>
      </c>
      <c r="AU889" s="166" t="s">
        <v>81</v>
      </c>
      <c r="AV889" s="12" t="s">
        <v>77</v>
      </c>
      <c r="AW889" s="12" t="s">
        <v>29</v>
      </c>
      <c r="AX889" s="12" t="s">
        <v>72</v>
      </c>
      <c r="AY889" s="166" t="s">
        <v>162</v>
      </c>
    </row>
    <row r="890" spans="2:51" s="12" customFormat="1" x14ac:dyDescent="0.2">
      <c r="B890" s="164"/>
      <c r="D890" s="165" t="s">
        <v>169</v>
      </c>
      <c r="E890" s="166" t="s">
        <v>1</v>
      </c>
      <c r="F890" s="167" t="s">
        <v>2286</v>
      </c>
      <c r="H890" s="166" t="s">
        <v>1</v>
      </c>
      <c r="I890" s="168"/>
      <c r="L890" s="164"/>
      <c r="M890" s="169"/>
      <c r="T890" s="170"/>
      <c r="W890" s="239"/>
      <c r="AT890" s="166" t="s">
        <v>169</v>
      </c>
      <c r="AU890" s="166" t="s">
        <v>81</v>
      </c>
      <c r="AV890" s="12" t="s">
        <v>77</v>
      </c>
      <c r="AW890" s="12" t="s">
        <v>29</v>
      </c>
      <c r="AX890" s="12" t="s">
        <v>72</v>
      </c>
      <c r="AY890" s="166" t="s">
        <v>162</v>
      </c>
    </row>
    <row r="891" spans="2:51" s="12" customFormat="1" x14ac:dyDescent="0.2">
      <c r="B891" s="164"/>
      <c r="D891" s="165" t="s">
        <v>169</v>
      </c>
      <c r="E891" s="166" t="s">
        <v>1</v>
      </c>
      <c r="F891" s="167" t="s">
        <v>2287</v>
      </c>
      <c r="H891" s="166" t="s">
        <v>1</v>
      </c>
      <c r="I891" s="168"/>
      <c r="L891" s="164"/>
      <c r="M891" s="169"/>
      <c r="T891" s="170"/>
      <c r="W891" s="239"/>
      <c r="AT891" s="166" t="s">
        <v>169</v>
      </c>
      <c r="AU891" s="166" t="s">
        <v>81</v>
      </c>
      <c r="AV891" s="12" t="s">
        <v>77</v>
      </c>
      <c r="AW891" s="12" t="s">
        <v>29</v>
      </c>
      <c r="AX891" s="12" t="s">
        <v>72</v>
      </c>
      <c r="AY891" s="166" t="s">
        <v>162</v>
      </c>
    </row>
    <row r="892" spans="2:51" s="12" customFormat="1" x14ac:dyDescent="0.2">
      <c r="B892" s="164"/>
      <c r="D892" s="165" t="s">
        <v>169</v>
      </c>
      <c r="E892" s="166" t="s">
        <v>1</v>
      </c>
      <c r="F892" s="167" t="s">
        <v>2288</v>
      </c>
      <c r="H892" s="166" t="s">
        <v>1</v>
      </c>
      <c r="I892" s="168"/>
      <c r="L892" s="164"/>
      <c r="M892" s="169"/>
      <c r="T892" s="170"/>
      <c r="W892" s="239"/>
      <c r="AT892" s="166" t="s">
        <v>169</v>
      </c>
      <c r="AU892" s="166" t="s">
        <v>81</v>
      </c>
      <c r="AV892" s="12" t="s">
        <v>77</v>
      </c>
      <c r="AW892" s="12" t="s">
        <v>29</v>
      </c>
      <c r="AX892" s="12" t="s">
        <v>72</v>
      </c>
      <c r="AY892" s="166" t="s">
        <v>162</v>
      </c>
    </row>
    <row r="893" spans="2:51" s="12" customFormat="1" x14ac:dyDescent="0.2">
      <c r="B893" s="164"/>
      <c r="D893" s="165" t="s">
        <v>169</v>
      </c>
      <c r="E893" s="166" t="s">
        <v>1</v>
      </c>
      <c r="F893" s="167" t="s">
        <v>2289</v>
      </c>
      <c r="H893" s="166" t="s">
        <v>1</v>
      </c>
      <c r="I893" s="168"/>
      <c r="L893" s="164"/>
      <c r="M893" s="169"/>
      <c r="T893" s="170"/>
      <c r="W893" s="239"/>
      <c r="AT893" s="166" t="s">
        <v>169</v>
      </c>
      <c r="AU893" s="166" t="s">
        <v>81</v>
      </c>
      <c r="AV893" s="12" t="s">
        <v>77</v>
      </c>
      <c r="AW893" s="12" t="s">
        <v>29</v>
      </c>
      <c r="AX893" s="12" t="s">
        <v>72</v>
      </c>
      <c r="AY893" s="166" t="s">
        <v>162</v>
      </c>
    </row>
    <row r="894" spans="2:51" s="12" customFormat="1" ht="33.75" x14ac:dyDescent="0.2">
      <c r="B894" s="164"/>
      <c r="D894" s="165" t="s">
        <v>169</v>
      </c>
      <c r="E894" s="166" t="s">
        <v>1</v>
      </c>
      <c r="F894" s="167" t="s">
        <v>2290</v>
      </c>
      <c r="H894" s="166" t="s">
        <v>1</v>
      </c>
      <c r="I894" s="168"/>
      <c r="L894" s="164"/>
      <c r="M894" s="169"/>
      <c r="T894" s="170"/>
      <c r="W894" s="239"/>
      <c r="AT894" s="166" t="s">
        <v>169</v>
      </c>
      <c r="AU894" s="166" t="s">
        <v>81</v>
      </c>
      <c r="AV894" s="12" t="s">
        <v>77</v>
      </c>
      <c r="AW894" s="12" t="s">
        <v>29</v>
      </c>
      <c r="AX894" s="12" t="s">
        <v>72</v>
      </c>
      <c r="AY894" s="166" t="s">
        <v>162</v>
      </c>
    </row>
    <row r="895" spans="2:51" s="12" customFormat="1" ht="22.5" x14ac:dyDescent="0.2">
      <c r="B895" s="164"/>
      <c r="D895" s="165" t="s">
        <v>169</v>
      </c>
      <c r="E895" s="166" t="s">
        <v>1</v>
      </c>
      <c r="F895" s="167" t="s">
        <v>2291</v>
      </c>
      <c r="H895" s="166" t="s">
        <v>1</v>
      </c>
      <c r="I895" s="168"/>
      <c r="L895" s="164"/>
      <c r="M895" s="169"/>
      <c r="T895" s="170"/>
      <c r="W895" s="239"/>
      <c r="AT895" s="166" t="s">
        <v>169</v>
      </c>
      <c r="AU895" s="166" t="s">
        <v>81</v>
      </c>
      <c r="AV895" s="12" t="s">
        <v>77</v>
      </c>
      <c r="AW895" s="12" t="s">
        <v>29</v>
      </c>
      <c r="AX895" s="12" t="s">
        <v>72</v>
      </c>
      <c r="AY895" s="166" t="s">
        <v>162</v>
      </c>
    </row>
    <row r="896" spans="2:51" s="12" customFormat="1" x14ac:dyDescent="0.2">
      <c r="B896" s="164"/>
      <c r="D896" s="165" t="s">
        <v>169</v>
      </c>
      <c r="E896" s="166" t="s">
        <v>1</v>
      </c>
      <c r="F896" s="167" t="s">
        <v>2292</v>
      </c>
      <c r="H896" s="166" t="s">
        <v>1</v>
      </c>
      <c r="I896" s="168"/>
      <c r="L896" s="164"/>
      <c r="M896" s="169"/>
      <c r="T896" s="170"/>
      <c r="W896" s="239"/>
      <c r="AT896" s="166" t="s">
        <v>169</v>
      </c>
      <c r="AU896" s="166" t="s">
        <v>81</v>
      </c>
      <c r="AV896" s="12" t="s">
        <v>77</v>
      </c>
      <c r="AW896" s="12" t="s">
        <v>29</v>
      </c>
      <c r="AX896" s="12" t="s">
        <v>72</v>
      </c>
      <c r="AY896" s="166" t="s">
        <v>162</v>
      </c>
    </row>
    <row r="897" spans="2:65" s="12" customFormat="1" x14ac:dyDescent="0.2">
      <c r="B897" s="164"/>
      <c r="D897" s="165" t="s">
        <v>169</v>
      </c>
      <c r="E897" s="166" t="s">
        <v>1</v>
      </c>
      <c r="F897" s="167" t="s">
        <v>2293</v>
      </c>
      <c r="H897" s="166" t="s">
        <v>1</v>
      </c>
      <c r="I897" s="168"/>
      <c r="L897" s="164"/>
      <c r="M897" s="169"/>
      <c r="T897" s="170"/>
      <c r="W897" s="239"/>
      <c r="AT897" s="166" t="s">
        <v>169</v>
      </c>
      <c r="AU897" s="166" t="s">
        <v>81</v>
      </c>
      <c r="AV897" s="12" t="s">
        <v>77</v>
      </c>
      <c r="AW897" s="12" t="s">
        <v>29</v>
      </c>
      <c r="AX897" s="12" t="s">
        <v>72</v>
      </c>
      <c r="AY897" s="166" t="s">
        <v>162</v>
      </c>
    </row>
    <row r="898" spans="2:65" s="12" customFormat="1" x14ac:dyDescent="0.2">
      <c r="B898" s="164"/>
      <c r="D898" s="165" t="s">
        <v>169</v>
      </c>
      <c r="E898" s="166" t="s">
        <v>1</v>
      </c>
      <c r="F898" s="167" t="s">
        <v>2294</v>
      </c>
      <c r="H898" s="166" t="s">
        <v>1</v>
      </c>
      <c r="I898" s="168"/>
      <c r="L898" s="164"/>
      <c r="M898" s="169"/>
      <c r="T898" s="170"/>
      <c r="W898" s="239"/>
      <c r="AT898" s="166" t="s">
        <v>169</v>
      </c>
      <c r="AU898" s="166" t="s">
        <v>81</v>
      </c>
      <c r="AV898" s="12" t="s">
        <v>77</v>
      </c>
      <c r="AW898" s="12" t="s">
        <v>29</v>
      </c>
      <c r="AX898" s="12" t="s">
        <v>72</v>
      </c>
      <c r="AY898" s="166" t="s">
        <v>162</v>
      </c>
    </row>
    <row r="899" spans="2:65" s="12" customFormat="1" x14ac:dyDescent="0.2">
      <c r="B899" s="164"/>
      <c r="D899" s="165" t="s">
        <v>169</v>
      </c>
      <c r="E899" s="166" t="s">
        <v>1</v>
      </c>
      <c r="F899" s="167" t="s">
        <v>2295</v>
      </c>
      <c r="H899" s="166" t="s">
        <v>1</v>
      </c>
      <c r="I899" s="168"/>
      <c r="L899" s="164"/>
      <c r="M899" s="169"/>
      <c r="T899" s="170"/>
      <c r="W899" s="239"/>
      <c r="AT899" s="166" t="s">
        <v>169</v>
      </c>
      <c r="AU899" s="166" t="s">
        <v>81</v>
      </c>
      <c r="AV899" s="12" t="s">
        <v>77</v>
      </c>
      <c r="AW899" s="12" t="s">
        <v>29</v>
      </c>
      <c r="AX899" s="12" t="s">
        <v>72</v>
      </c>
      <c r="AY899" s="166" t="s">
        <v>162</v>
      </c>
    </row>
    <row r="900" spans="2:65" s="12" customFormat="1" ht="22.5" x14ac:dyDescent="0.2">
      <c r="B900" s="164"/>
      <c r="D900" s="165" t="s">
        <v>169</v>
      </c>
      <c r="E900" s="166" t="s">
        <v>1</v>
      </c>
      <c r="F900" s="167" t="s">
        <v>2296</v>
      </c>
      <c r="H900" s="166" t="s">
        <v>1</v>
      </c>
      <c r="I900" s="168"/>
      <c r="L900" s="164"/>
      <c r="M900" s="169"/>
      <c r="T900" s="170"/>
      <c r="W900" s="239"/>
      <c r="AT900" s="166" t="s">
        <v>169</v>
      </c>
      <c r="AU900" s="166" t="s">
        <v>81</v>
      </c>
      <c r="AV900" s="12" t="s">
        <v>77</v>
      </c>
      <c r="AW900" s="12" t="s">
        <v>29</v>
      </c>
      <c r="AX900" s="12" t="s">
        <v>72</v>
      </c>
      <c r="AY900" s="166" t="s">
        <v>162</v>
      </c>
    </row>
    <row r="901" spans="2:65" s="12" customFormat="1" x14ac:dyDescent="0.2">
      <c r="B901" s="164"/>
      <c r="D901" s="165" t="s">
        <v>169</v>
      </c>
      <c r="E901" s="166" t="s">
        <v>1</v>
      </c>
      <c r="F901" s="167" t="s">
        <v>2297</v>
      </c>
      <c r="H901" s="166" t="s">
        <v>1</v>
      </c>
      <c r="I901" s="168"/>
      <c r="L901" s="164"/>
      <c r="M901" s="169"/>
      <c r="T901" s="170"/>
      <c r="W901" s="244"/>
      <c r="AT901" s="166" t="s">
        <v>169</v>
      </c>
      <c r="AU901" s="166" t="s">
        <v>81</v>
      </c>
      <c r="AV901" s="12" t="s">
        <v>77</v>
      </c>
      <c r="AW901" s="12" t="s">
        <v>29</v>
      </c>
      <c r="AX901" s="12" t="s">
        <v>72</v>
      </c>
      <c r="AY901" s="166" t="s">
        <v>162</v>
      </c>
    </row>
    <row r="902" spans="2:65" s="1" customFormat="1" ht="37.9" customHeight="1" x14ac:dyDescent="0.2">
      <c r="B902" s="121"/>
      <c r="C902" s="151" t="s">
        <v>535</v>
      </c>
      <c r="D902" s="151" t="s">
        <v>164</v>
      </c>
      <c r="E902" s="152" t="s">
        <v>1743</v>
      </c>
      <c r="F902" s="153" t="s">
        <v>1744</v>
      </c>
      <c r="G902" s="154" t="s">
        <v>340</v>
      </c>
      <c r="H902" s="155">
        <v>1</v>
      </c>
      <c r="I902" s="156"/>
      <c r="J902" s="157">
        <f>ROUND(I902*H902,2)</f>
        <v>0</v>
      </c>
      <c r="K902" s="158"/>
      <c r="L902" s="32"/>
      <c r="M902" s="159" t="s">
        <v>1</v>
      </c>
      <c r="N902" s="120" t="s">
        <v>38</v>
      </c>
      <c r="P902" s="160">
        <f>O902*H902</f>
        <v>0</v>
      </c>
      <c r="Q902" s="160">
        <v>0</v>
      </c>
      <c r="R902" s="160">
        <f>Q902*H902</f>
        <v>0</v>
      </c>
      <c r="S902" s="160">
        <v>0</v>
      </c>
      <c r="T902" s="161">
        <f>S902*H902</f>
        <v>0</v>
      </c>
      <c r="W902" s="272"/>
      <c r="AR902" s="162" t="s">
        <v>302</v>
      </c>
      <c r="AT902" s="162" t="s">
        <v>164</v>
      </c>
      <c r="AU902" s="162" t="s">
        <v>81</v>
      </c>
      <c r="AY902" s="17" t="s">
        <v>162</v>
      </c>
      <c r="BE902" s="163">
        <f>IF(N902="základná",J902,0)</f>
        <v>0</v>
      </c>
      <c r="BF902" s="163">
        <f>IF(N902="znížená",J902,0)</f>
        <v>0</v>
      </c>
      <c r="BG902" s="163">
        <f>IF(N902="zákl. prenesená",J902,0)</f>
        <v>0</v>
      </c>
      <c r="BH902" s="163">
        <f>IF(N902="zníž. prenesená",J902,0)</f>
        <v>0</v>
      </c>
      <c r="BI902" s="163">
        <f>IF(N902="nulová",J902,0)</f>
        <v>0</v>
      </c>
      <c r="BJ902" s="17" t="s">
        <v>81</v>
      </c>
      <c r="BK902" s="163">
        <f>ROUND(I902*H902,2)</f>
        <v>0</v>
      </c>
      <c r="BL902" s="17" t="s">
        <v>302</v>
      </c>
      <c r="BM902" s="162" t="s">
        <v>2320</v>
      </c>
    </row>
    <row r="903" spans="2:65" s="1" customFormat="1" ht="37.9" customHeight="1" x14ac:dyDescent="0.2">
      <c r="B903" s="121"/>
      <c r="C903" s="151" t="s">
        <v>541</v>
      </c>
      <c r="D903" s="151" t="s">
        <v>164</v>
      </c>
      <c r="E903" s="152" t="s">
        <v>2321</v>
      </c>
      <c r="F903" s="153" t="s">
        <v>2322</v>
      </c>
      <c r="G903" s="154" t="s">
        <v>340</v>
      </c>
      <c r="H903" s="155">
        <v>1</v>
      </c>
      <c r="I903" s="156"/>
      <c r="J903" s="157">
        <f>ROUND(I903*H903,2)</f>
        <v>0</v>
      </c>
      <c r="K903" s="158"/>
      <c r="L903" s="32"/>
      <c r="M903" s="159" t="s">
        <v>1</v>
      </c>
      <c r="N903" s="120" t="s">
        <v>38</v>
      </c>
      <c r="P903" s="160">
        <f>O903*H903</f>
        <v>0</v>
      </c>
      <c r="Q903" s="160">
        <v>0</v>
      </c>
      <c r="R903" s="160">
        <f>Q903*H903</f>
        <v>0</v>
      </c>
      <c r="S903" s="160">
        <v>0</v>
      </c>
      <c r="T903" s="161">
        <f>S903*H903</f>
        <v>0</v>
      </c>
      <c r="W903" s="272"/>
      <c r="AR903" s="162" t="s">
        <v>302</v>
      </c>
      <c r="AT903" s="162" t="s">
        <v>164</v>
      </c>
      <c r="AU903" s="162" t="s">
        <v>81</v>
      </c>
      <c r="AY903" s="17" t="s">
        <v>162</v>
      </c>
      <c r="BE903" s="163">
        <f>IF(N903="základná",J903,0)</f>
        <v>0</v>
      </c>
      <c r="BF903" s="163">
        <f>IF(N903="znížená",J903,0)</f>
        <v>0</v>
      </c>
      <c r="BG903" s="163">
        <f>IF(N903="zákl. prenesená",J903,0)</f>
        <v>0</v>
      </c>
      <c r="BH903" s="163">
        <f>IF(N903="zníž. prenesená",J903,0)</f>
        <v>0</v>
      </c>
      <c r="BI903" s="163">
        <f>IF(N903="nulová",J903,0)</f>
        <v>0</v>
      </c>
      <c r="BJ903" s="17" t="s">
        <v>81</v>
      </c>
      <c r="BK903" s="163">
        <f>ROUND(I903*H903,2)</f>
        <v>0</v>
      </c>
      <c r="BL903" s="17" t="s">
        <v>302</v>
      </c>
      <c r="BM903" s="162" t="s">
        <v>2323</v>
      </c>
    </row>
    <row r="904" spans="2:65" s="1" customFormat="1" ht="37.9" customHeight="1" x14ac:dyDescent="0.2">
      <c r="B904" s="121"/>
      <c r="C904" s="151" t="s">
        <v>561</v>
      </c>
      <c r="D904" s="151" t="s">
        <v>164</v>
      </c>
      <c r="E904" s="152" t="s">
        <v>2324</v>
      </c>
      <c r="F904" s="153" t="s">
        <v>2325</v>
      </c>
      <c r="G904" s="154" t="s">
        <v>340</v>
      </c>
      <c r="H904" s="155">
        <v>1</v>
      </c>
      <c r="I904" s="156"/>
      <c r="J904" s="157">
        <f>ROUND(I904*H904,2)</f>
        <v>0</v>
      </c>
      <c r="K904" s="158"/>
      <c r="L904" s="32"/>
      <c r="M904" s="159" t="s">
        <v>1</v>
      </c>
      <c r="N904" s="120" t="s">
        <v>38</v>
      </c>
      <c r="P904" s="160">
        <f>O904*H904</f>
        <v>0</v>
      </c>
      <c r="Q904" s="160">
        <v>0</v>
      </c>
      <c r="R904" s="160">
        <f>Q904*H904</f>
        <v>0</v>
      </c>
      <c r="S904" s="160">
        <v>0</v>
      </c>
      <c r="T904" s="161">
        <f>S904*H904</f>
        <v>0</v>
      </c>
      <c r="W904" s="272"/>
      <c r="AR904" s="162" t="s">
        <v>302</v>
      </c>
      <c r="AT904" s="162" t="s">
        <v>164</v>
      </c>
      <c r="AU904" s="162" t="s">
        <v>81</v>
      </c>
      <c r="AY904" s="17" t="s">
        <v>162</v>
      </c>
      <c r="BE904" s="163">
        <f>IF(N904="základná",J904,0)</f>
        <v>0</v>
      </c>
      <c r="BF904" s="163">
        <f>IF(N904="znížená",J904,0)</f>
        <v>0</v>
      </c>
      <c r="BG904" s="163">
        <f>IF(N904="zákl. prenesená",J904,0)</f>
        <v>0</v>
      </c>
      <c r="BH904" s="163">
        <f>IF(N904="zníž. prenesená",J904,0)</f>
        <v>0</v>
      </c>
      <c r="BI904" s="163">
        <f>IF(N904="nulová",J904,0)</f>
        <v>0</v>
      </c>
      <c r="BJ904" s="17" t="s">
        <v>81</v>
      </c>
      <c r="BK904" s="163">
        <f>ROUND(I904*H904,2)</f>
        <v>0</v>
      </c>
      <c r="BL904" s="17" t="s">
        <v>302</v>
      </c>
      <c r="BM904" s="162" t="s">
        <v>2326</v>
      </c>
    </row>
    <row r="905" spans="2:65" s="1" customFormat="1" ht="24.2" customHeight="1" x14ac:dyDescent="0.2">
      <c r="B905" s="121"/>
      <c r="C905" s="151" t="s">
        <v>568</v>
      </c>
      <c r="D905" s="151" t="s">
        <v>164</v>
      </c>
      <c r="E905" s="152" t="s">
        <v>871</v>
      </c>
      <c r="F905" s="153" t="s">
        <v>872</v>
      </c>
      <c r="G905" s="154" t="s">
        <v>167</v>
      </c>
      <c r="H905" s="155">
        <v>1.3480000000000001</v>
      </c>
      <c r="I905" s="156"/>
      <c r="J905" s="157">
        <f>ROUND(I905*H905,2)</f>
        <v>0</v>
      </c>
      <c r="K905" s="158"/>
      <c r="L905" s="32"/>
      <c r="M905" s="159" t="s">
        <v>1</v>
      </c>
      <c r="N905" s="120" t="s">
        <v>38</v>
      </c>
      <c r="P905" s="160">
        <f>O905*H905</f>
        <v>0</v>
      </c>
      <c r="Q905" s="160">
        <v>0</v>
      </c>
      <c r="R905" s="160">
        <f>Q905*H905</f>
        <v>0</v>
      </c>
      <c r="S905" s="160">
        <v>2.5000000000000001E-3</v>
      </c>
      <c r="T905" s="161">
        <f>S905*H905</f>
        <v>3.3700000000000002E-3</v>
      </c>
      <c r="W905" s="249"/>
      <c r="AR905" s="162" t="s">
        <v>302</v>
      </c>
      <c r="AT905" s="162" t="s">
        <v>164</v>
      </c>
      <c r="AU905" s="162" t="s">
        <v>81</v>
      </c>
      <c r="AY905" s="17" t="s">
        <v>162</v>
      </c>
      <c r="BE905" s="163">
        <f>IF(N905="základná",J905,0)</f>
        <v>0</v>
      </c>
      <c r="BF905" s="163">
        <f>IF(N905="znížená",J905,0)</f>
        <v>0</v>
      </c>
      <c r="BG905" s="163">
        <f>IF(N905="zákl. prenesená",J905,0)</f>
        <v>0</v>
      </c>
      <c r="BH905" s="163">
        <f>IF(N905="zníž. prenesená",J905,0)</f>
        <v>0</v>
      </c>
      <c r="BI905" s="163">
        <f>IF(N905="nulová",J905,0)</f>
        <v>0</v>
      </c>
      <c r="BJ905" s="17" t="s">
        <v>81</v>
      </c>
      <c r="BK905" s="163">
        <f>ROUND(I905*H905,2)</f>
        <v>0</v>
      </c>
      <c r="BL905" s="17" t="s">
        <v>302</v>
      </c>
      <c r="BM905" s="162" t="s">
        <v>2327</v>
      </c>
    </row>
    <row r="906" spans="2:65" s="13" customFormat="1" x14ac:dyDescent="0.2">
      <c r="B906" s="171"/>
      <c r="D906" s="165" t="s">
        <v>169</v>
      </c>
      <c r="E906" s="172" t="s">
        <v>1</v>
      </c>
      <c r="F906" s="173" t="s">
        <v>2328</v>
      </c>
      <c r="H906" s="174">
        <v>2.3E-2</v>
      </c>
      <c r="I906" s="175"/>
      <c r="L906" s="171"/>
      <c r="M906" s="176"/>
      <c r="T906" s="177"/>
      <c r="W906" s="240"/>
      <c r="AT906" s="172" t="s">
        <v>169</v>
      </c>
      <c r="AU906" s="172" t="s">
        <v>81</v>
      </c>
      <c r="AV906" s="13" t="s">
        <v>81</v>
      </c>
      <c r="AW906" s="13" t="s">
        <v>29</v>
      </c>
      <c r="AX906" s="13" t="s">
        <v>72</v>
      </c>
      <c r="AY906" s="172" t="s">
        <v>162</v>
      </c>
    </row>
    <row r="907" spans="2:65" s="13" customFormat="1" x14ac:dyDescent="0.2">
      <c r="B907" s="171"/>
      <c r="D907" s="165" t="s">
        <v>169</v>
      </c>
      <c r="E907" s="172" t="s">
        <v>1</v>
      </c>
      <c r="F907" s="173" t="s">
        <v>2329</v>
      </c>
      <c r="H907" s="174">
        <v>0.78500000000000003</v>
      </c>
      <c r="I907" s="175"/>
      <c r="L907" s="171"/>
      <c r="M907" s="176"/>
      <c r="T907" s="177"/>
      <c r="W907" s="240"/>
      <c r="AT907" s="172" t="s">
        <v>169</v>
      </c>
      <c r="AU907" s="172" t="s">
        <v>81</v>
      </c>
      <c r="AV907" s="13" t="s">
        <v>81</v>
      </c>
      <c r="AW907" s="13" t="s">
        <v>29</v>
      </c>
      <c r="AX907" s="13" t="s">
        <v>72</v>
      </c>
      <c r="AY907" s="172" t="s">
        <v>162</v>
      </c>
    </row>
    <row r="908" spans="2:65" s="13" customFormat="1" x14ac:dyDescent="0.2">
      <c r="B908" s="171"/>
      <c r="D908" s="165" t="s">
        <v>169</v>
      </c>
      <c r="E908" s="172" t="s">
        <v>1</v>
      </c>
      <c r="F908" s="173" t="s">
        <v>2330</v>
      </c>
      <c r="H908" s="174">
        <v>0.54</v>
      </c>
      <c r="I908" s="175"/>
      <c r="L908" s="171"/>
      <c r="M908" s="176"/>
      <c r="T908" s="177"/>
      <c r="W908" s="240"/>
      <c r="AT908" s="172" t="s">
        <v>169</v>
      </c>
      <c r="AU908" s="172" t="s">
        <v>81</v>
      </c>
      <c r="AV908" s="13" t="s">
        <v>81</v>
      </c>
      <c r="AW908" s="13" t="s">
        <v>29</v>
      </c>
      <c r="AX908" s="13" t="s">
        <v>72</v>
      </c>
      <c r="AY908" s="172" t="s">
        <v>162</v>
      </c>
    </row>
    <row r="909" spans="2:65" s="14" customFormat="1" x14ac:dyDescent="0.2">
      <c r="B909" s="178"/>
      <c r="D909" s="165" t="s">
        <v>169</v>
      </c>
      <c r="E909" s="179" t="s">
        <v>1</v>
      </c>
      <c r="F909" s="180" t="s">
        <v>174</v>
      </c>
      <c r="H909" s="181">
        <v>1.3480000000000001</v>
      </c>
      <c r="I909" s="182"/>
      <c r="L909" s="178"/>
      <c r="M909" s="183"/>
      <c r="T909" s="184"/>
      <c r="W909" s="242"/>
      <c r="AT909" s="179" t="s">
        <v>169</v>
      </c>
      <c r="AU909" s="179" t="s">
        <v>81</v>
      </c>
      <c r="AV909" s="14" t="s">
        <v>87</v>
      </c>
      <c r="AW909" s="14" t="s">
        <v>29</v>
      </c>
      <c r="AX909" s="14" t="s">
        <v>77</v>
      </c>
      <c r="AY909" s="179" t="s">
        <v>162</v>
      </c>
    </row>
    <row r="910" spans="2:65" s="1" customFormat="1" ht="76.349999999999994" customHeight="1" x14ac:dyDescent="0.2">
      <c r="B910" s="121"/>
      <c r="C910" s="151" t="s">
        <v>574</v>
      </c>
      <c r="D910" s="151" t="s">
        <v>164</v>
      </c>
      <c r="E910" s="152" t="s">
        <v>602</v>
      </c>
      <c r="F910" s="153" t="s">
        <v>603</v>
      </c>
      <c r="G910" s="154" t="s">
        <v>340</v>
      </c>
      <c r="H910" s="155">
        <v>2</v>
      </c>
      <c r="I910" s="156"/>
      <c r="J910" s="157">
        <f>ROUND(I910*H910,2)</f>
        <v>0</v>
      </c>
      <c r="K910" s="158"/>
      <c r="L910" s="32"/>
      <c r="M910" s="159" t="s">
        <v>1</v>
      </c>
      <c r="N910" s="120" t="s">
        <v>38</v>
      </c>
      <c r="P910" s="160">
        <f>O910*H910</f>
        <v>0</v>
      </c>
      <c r="Q910" s="160">
        <v>0</v>
      </c>
      <c r="R910" s="160">
        <f>Q910*H910</f>
        <v>0</v>
      </c>
      <c r="S910" s="160">
        <v>0</v>
      </c>
      <c r="T910" s="161">
        <f>S910*H910</f>
        <v>0</v>
      </c>
      <c r="W910" s="264"/>
      <c r="AR910" s="162" t="s">
        <v>302</v>
      </c>
      <c r="AT910" s="162" t="s">
        <v>164</v>
      </c>
      <c r="AU910" s="162" t="s">
        <v>81</v>
      </c>
      <c r="AY910" s="17" t="s">
        <v>162</v>
      </c>
      <c r="BE910" s="163">
        <f>IF(N910="základná",J910,0)</f>
        <v>0</v>
      </c>
      <c r="BF910" s="163">
        <f>IF(N910="znížená",J910,0)</f>
        <v>0</v>
      </c>
      <c r="BG910" s="163">
        <f>IF(N910="zákl. prenesená",J910,0)</f>
        <v>0</v>
      </c>
      <c r="BH910" s="163">
        <f>IF(N910="zníž. prenesená",J910,0)</f>
        <v>0</v>
      </c>
      <c r="BI910" s="163">
        <f>IF(N910="nulová",J910,0)</f>
        <v>0</v>
      </c>
      <c r="BJ910" s="17" t="s">
        <v>81</v>
      </c>
      <c r="BK910" s="163">
        <f>ROUND(I910*H910,2)</f>
        <v>0</v>
      </c>
      <c r="BL910" s="17" t="s">
        <v>302</v>
      </c>
      <c r="BM910" s="162" t="s">
        <v>2331</v>
      </c>
    </row>
    <row r="911" spans="2:65" s="1" customFormat="1" ht="24.2" customHeight="1" x14ac:dyDescent="0.2">
      <c r="B911" s="121"/>
      <c r="C911" s="151" t="s">
        <v>587</v>
      </c>
      <c r="D911" s="151" t="s">
        <v>164</v>
      </c>
      <c r="E911" s="152" t="s">
        <v>2332</v>
      </c>
      <c r="F911" s="153" t="s">
        <v>2333</v>
      </c>
      <c r="G911" s="154" t="s">
        <v>464</v>
      </c>
      <c r="H911" s="203"/>
      <c r="I911" s="156"/>
      <c r="J911" s="157">
        <f>ROUND(I911*H911,2)</f>
        <v>0</v>
      </c>
      <c r="K911" s="158"/>
      <c r="L911" s="32"/>
      <c r="M911" s="159" t="s">
        <v>1</v>
      </c>
      <c r="N911" s="120" t="s">
        <v>38</v>
      </c>
      <c r="P911" s="160">
        <f>O911*H911</f>
        <v>0</v>
      </c>
      <c r="Q911" s="160">
        <v>0</v>
      </c>
      <c r="R911" s="160">
        <f>Q911*H911</f>
        <v>0</v>
      </c>
      <c r="S911" s="160">
        <v>0</v>
      </c>
      <c r="T911" s="161">
        <f>S911*H911</f>
        <v>0</v>
      </c>
      <c r="W911" s="245"/>
      <c r="AR911" s="162" t="s">
        <v>302</v>
      </c>
      <c r="AT911" s="162" t="s">
        <v>164</v>
      </c>
      <c r="AU911" s="162" t="s">
        <v>81</v>
      </c>
      <c r="AY911" s="17" t="s">
        <v>162</v>
      </c>
      <c r="BE911" s="163">
        <f>IF(N911="základná",J911,0)</f>
        <v>0</v>
      </c>
      <c r="BF911" s="163">
        <f>IF(N911="znížená",J911,0)</f>
        <v>0</v>
      </c>
      <c r="BG911" s="163">
        <f>IF(N911="zákl. prenesená",J911,0)</f>
        <v>0</v>
      </c>
      <c r="BH911" s="163">
        <f>IF(N911="zníž. prenesená",J911,0)</f>
        <v>0</v>
      </c>
      <c r="BI911" s="163">
        <f>IF(N911="nulová",J911,0)</f>
        <v>0</v>
      </c>
      <c r="BJ911" s="17" t="s">
        <v>81</v>
      </c>
      <c r="BK911" s="163">
        <f>ROUND(I911*H911,2)</f>
        <v>0</v>
      </c>
      <c r="BL911" s="17" t="s">
        <v>302</v>
      </c>
      <c r="BM911" s="162" t="s">
        <v>2334</v>
      </c>
    </row>
    <row r="912" spans="2:65" s="1" customFormat="1" ht="24.2" customHeight="1" x14ac:dyDescent="0.2">
      <c r="B912" s="121"/>
      <c r="C912" s="151" t="s">
        <v>591</v>
      </c>
      <c r="D912" s="151" t="s">
        <v>164</v>
      </c>
      <c r="E912" s="152" t="s">
        <v>617</v>
      </c>
      <c r="F912" s="153" t="s">
        <v>618</v>
      </c>
      <c r="G912" s="154" t="s">
        <v>464</v>
      </c>
      <c r="H912" s="203"/>
      <c r="I912" s="156"/>
      <c r="J912" s="157">
        <f>ROUND(I912*H912,2)</f>
        <v>0</v>
      </c>
      <c r="K912" s="158"/>
      <c r="L912" s="32"/>
      <c r="M912" s="159" t="s">
        <v>1</v>
      </c>
      <c r="N912" s="120" t="s">
        <v>38</v>
      </c>
      <c r="P912" s="160">
        <f>O912*H912</f>
        <v>0</v>
      </c>
      <c r="Q912" s="160">
        <v>0</v>
      </c>
      <c r="R912" s="160">
        <f>Q912*H912</f>
        <v>0</v>
      </c>
      <c r="S912" s="160">
        <v>0</v>
      </c>
      <c r="T912" s="161">
        <f>S912*H912</f>
        <v>0</v>
      </c>
      <c r="W912" s="245"/>
      <c r="AR912" s="162" t="s">
        <v>302</v>
      </c>
      <c r="AT912" s="162" t="s">
        <v>164</v>
      </c>
      <c r="AU912" s="162" t="s">
        <v>81</v>
      </c>
      <c r="AY912" s="17" t="s">
        <v>162</v>
      </c>
      <c r="BE912" s="163">
        <f>IF(N912="základná",J912,0)</f>
        <v>0</v>
      </c>
      <c r="BF912" s="163">
        <f>IF(N912="znížená",J912,0)</f>
        <v>0</v>
      </c>
      <c r="BG912" s="163">
        <f>IF(N912="zákl. prenesená",J912,0)</f>
        <v>0</v>
      </c>
      <c r="BH912" s="163">
        <f>IF(N912="zníž. prenesená",J912,0)</f>
        <v>0</v>
      </c>
      <c r="BI912" s="163">
        <f>IF(N912="nulová",J912,0)</f>
        <v>0</v>
      </c>
      <c r="BJ912" s="17" t="s">
        <v>81</v>
      </c>
      <c r="BK912" s="163">
        <f>ROUND(I912*H912,2)</f>
        <v>0</v>
      </c>
      <c r="BL912" s="17" t="s">
        <v>302</v>
      </c>
      <c r="BM912" s="162" t="s">
        <v>2335</v>
      </c>
    </row>
    <row r="913" spans="2:65" s="11" customFormat="1" ht="22.9" customHeight="1" x14ac:dyDescent="0.2">
      <c r="B913" s="139"/>
      <c r="D913" s="140" t="s">
        <v>71</v>
      </c>
      <c r="E913" s="149" t="s">
        <v>620</v>
      </c>
      <c r="F913" s="149" t="s">
        <v>621</v>
      </c>
      <c r="I913" s="142"/>
      <c r="J913" s="150">
        <f>BK913</f>
        <v>0</v>
      </c>
      <c r="L913" s="139"/>
      <c r="M913" s="144"/>
      <c r="P913" s="145">
        <f>SUM(P914:P975)</f>
        <v>0</v>
      </c>
      <c r="R913" s="145">
        <f>SUM(R914:R975)</f>
        <v>3.5966899999999996E-2</v>
      </c>
      <c r="T913" s="146">
        <f>SUM(T914:T975)</f>
        <v>0</v>
      </c>
      <c r="W913" s="250"/>
      <c r="AR913" s="140" t="s">
        <v>81</v>
      </c>
      <c r="AT913" s="147" t="s">
        <v>71</v>
      </c>
      <c r="AU913" s="147" t="s">
        <v>77</v>
      </c>
      <c r="AY913" s="140" t="s">
        <v>162</v>
      </c>
      <c r="BK913" s="148">
        <f>SUM(BK914:BK975)</f>
        <v>0</v>
      </c>
    </row>
    <row r="914" spans="2:65" s="1" customFormat="1" ht="24.2" customHeight="1" x14ac:dyDescent="0.2">
      <c r="B914" s="121"/>
      <c r="C914" s="151" t="s">
        <v>595</v>
      </c>
      <c r="D914" s="151" t="s">
        <v>164</v>
      </c>
      <c r="E914" s="152" t="s">
        <v>623</v>
      </c>
      <c r="F914" s="153" t="s">
        <v>624</v>
      </c>
      <c r="G914" s="154" t="s">
        <v>167</v>
      </c>
      <c r="H914" s="155">
        <v>53.271999999999998</v>
      </c>
      <c r="I914" s="156"/>
      <c r="J914" s="157">
        <f>ROUND(I914*H914,2)</f>
        <v>0</v>
      </c>
      <c r="K914" s="158"/>
      <c r="L914" s="32"/>
      <c r="M914" s="159" t="s">
        <v>1</v>
      </c>
      <c r="N914" s="120" t="s">
        <v>38</v>
      </c>
      <c r="P914" s="160">
        <f>O914*H914</f>
        <v>0</v>
      </c>
      <c r="Q914" s="160">
        <v>1E-4</v>
      </c>
      <c r="R914" s="160">
        <f>Q914*H914</f>
        <v>5.3271999999999998E-3</v>
      </c>
      <c r="S914" s="160">
        <v>0</v>
      </c>
      <c r="T914" s="161">
        <f>S914*H914</f>
        <v>0</v>
      </c>
      <c r="W914" s="233"/>
      <c r="AR914" s="162" t="s">
        <v>302</v>
      </c>
      <c r="AT914" s="162" t="s">
        <v>164</v>
      </c>
      <c r="AU914" s="162" t="s">
        <v>81</v>
      </c>
      <c r="AY914" s="17" t="s">
        <v>162</v>
      </c>
      <c r="BE914" s="163">
        <f>IF(N914="základná",J914,0)</f>
        <v>0</v>
      </c>
      <c r="BF914" s="163">
        <f>IF(N914="znížená",J914,0)</f>
        <v>0</v>
      </c>
      <c r="BG914" s="163">
        <f>IF(N914="zákl. prenesená",J914,0)</f>
        <v>0</v>
      </c>
      <c r="BH914" s="163">
        <f>IF(N914="zníž. prenesená",J914,0)</f>
        <v>0</v>
      </c>
      <c r="BI914" s="163">
        <f>IF(N914="nulová",J914,0)</f>
        <v>0</v>
      </c>
      <c r="BJ914" s="17" t="s">
        <v>81</v>
      </c>
      <c r="BK914" s="163">
        <f>ROUND(I914*H914,2)</f>
        <v>0</v>
      </c>
      <c r="BL914" s="17" t="s">
        <v>302</v>
      </c>
      <c r="BM914" s="162" t="s">
        <v>2336</v>
      </c>
    </row>
    <row r="915" spans="2:65" s="1" customFormat="1" ht="24.2" customHeight="1" x14ac:dyDescent="0.2">
      <c r="B915" s="121"/>
      <c r="C915" s="151" t="s">
        <v>601</v>
      </c>
      <c r="D915" s="151" t="s">
        <v>164</v>
      </c>
      <c r="E915" s="152" t="s">
        <v>627</v>
      </c>
      <c r="F915" s="153" t="s">
        <v>628</v>
      </c>
      <c r="G915" s="154" t="s">
        <v>167</v>
      </c>
      <c r="H915" s="155">
        <v>168.75</v>
      </c>
      <c r="I915" s="156"/>
      <c r="J915" s="157">
        <f>ROUND(I915*H915,2)</f>
        <v>0</v>
      </c>
      <c r="K915" s="158"/>
      <c r="L915" s="32"/>
      <c r="M915" s="159" t="s">
        <v>1</v>
      </c>
      <c r="N915" s="120" t="s">
        <v>38</v>
      </c>
      <c r="P915" s="160">
        <f>O915*H915</f>
        <v>0</v>
      </c>
      <c r="Q915" s="160">
        <v>1.4999999999999996E-4</v>
      </c>
      <c r="R915" s="160">
        <f>Q915*H915</f>
        <v>2.5312499999999995E-2</v>
      </c>
      <c r="S915" s="160">
        <v>0</v>
      </c>
      <c r="T915" s="161">
        <f>S915*H915</f>
        <v>0</v>
      </c>
      <c r="W915" s="245"/>
      <c r="AR915" s="162" t="s">
        <v>674</v>
      </c>
      <c r="AT915" s="162" t="s">
        <v>164</v>
      </c>
      <c r="AU915" s="162" t="s">
        <v>81</v>
      </c>
      <c r="AY915" s="17" t="s">
        <v>162</v>
      </c>
      <c r="BE915" s="163">
        <f>IF(N915="základná",J915,0)</f>
        <v>0</v>
      </c>
      <c r="BF915" s="163">
        <f>IF(N915="znížená",J915,0)</f>
        <v>0</v>
      </c>
      <c r="BG915" s="163">
        <f>IF(N915="zákl. prenesená",J915,0)</f>
        <v>0</v>
      </c>
      <c r="BH915" s="163">
        <f>IF(N915="zníž. prenesená",J915,0)</f>
        <v>0</v>
      </c>
      <c r="BI915" s="163">
        <f>IF(N915="nulová",J915,0)</f>
        <v>0</v>
      </c>
      <c r="BJ915" s="17" t="s">
        <v>81</v>
      </c>
      <c r="BK915" s="163">
        <f>ROUND(I915*H915,2)</f>
        <v>0</v>
      </c>
      <c r="BL915" s="17" t="s">
        <v>674</v>
      </c>
      <c r="BM915" s="162" t="s">
        <v>2337</v>
      </c>
    </row>
    <row r="916" spans="2:65" s="12" customFormat="1" x14ac:dyDescent="0.2">
      <c r="B916" s="164"/>
      <c r="D916" s="165" t="s">
        <v>169</v>
      </c>
      <c r="E916" s="166" t="s">
        <v>1</v>
      </c>
      <c r="F916" s="167" t="s">
        <v>630</v>
      </c>
      <c r="H916" s="166" t="s">
        <v>1</v>
      </c>
      <c r="I916" s="168"/>
      <c r="L916" s="164"/>
      <c r="M916" s="169"/>
      <c r="T916" s="170"/>
      <c r="W916" s="239"/>
      <c r="AT916" s="166" t="s">
        <v>169</v>
      </c>
      <c r="AU916" s="166" t="s">
        <v>81</v>
      </c>
      <c r="AV916" s="12" t="s">
        <v>77</v>
      </c>
      <c r="AW916" s="12" t="s">
        <v>29</v>
      </c>
      <c r="AX916" s="12" t="s">
        <v>72</v>
      </c>
      <c r="AY916" s="166" t="s">
        <v>162</v>
      </c>
    </row>
    <row r="917" spans="2:65" s="12" customFormat="1" x14ac:dyDescent="0.2">
      <c r="B917" s="164"/>
      <c r="D917" s="165" t="s">
        <v>169</v>
      </c>
      <c r="E917" s="166" t="s">
        <v>1</v>
      </c>
      <c r="F917" s="167" t="s">
        <v>2008</v>
      </c>
      <c r="H917" s="166" t="s">
        <v>1</v>
      </c>
      <c r="I917" s="168"/>
      <c r="L917" s="164"/>
      <c r="M917" s="169"/>
      <c r="T917" s="170"/>
      <c r="W917" s="239"/>
      <c r="AT917" s="166" t="s">
        <v>169</v>
      </c>
      <c r="AU917" s="166" t="s">
        <v>81</v>
      </c>
      <c r="AV917" s="12" t="s">
        <v>77</v>
      </c>
      <c r="AW917" s="12" t="s">
        <v>29</v>
      </c>
      <c r="AX917" s="12" t="s">
        <v>72</v>
      </c>
      <c r="AY917" s="166" t="s">
        <v>162</v>
      </c>
    </row>
    <row r="918" spans="2:65" s="13" customFormat="1" x14ac:dyDescent="0.2">
      <c r="B918" s="171"/>
      <c r="D918" s="165" t="s">
        <v>169</v>
      </c>
      <c r="E918" s="172" t="s">
        <v>1</v>
      </c>
      <c r="F918" s="173" t="s">
        <v>2338</v>
      </c>
      <c r="H918" s="174">
        <v>57.6</v>
      </c>
      <c r="I918" s="175"/>
      <c r="L918" s="171"/>
      <c r="M918" s="176"/>
      <c r="T918" s="177"/>
      <c r="W918" s="240"/>
      <c r="AT918" s="172" t="s">
        <v>169</v>
      </c>
      <c r="AU918" s="172" t="s">
        <v>81</v>
      </c>
      <c r="AV918" s="13" t="s">
        <v>81</v>
      </c>
      <c r="AW918" s="13" t="s">
        <v>29</v>
      </c>
      <c r="AX918" s="13" t="s">
        <v>72</v>
      </c>
      <c r="AY918" s="172" t="s">
        <v>162</v>
      </c>
    </row>
    <row r="919" spans="2:65" s="12" customFormat="1" x14ac:dyDescent="0.2">
      <c r="B919" s="164"/>
      <c r="D919" s="165" t="s">
        <v>169</v>
      </c>
      <c r="E919" s="166" t="s">
        <v>1</v>
      </c>
      <c r="F919" s="167" t="s">
        <v>2010</v>
      </c>
      <c r="H919" s="166" t="s">
        <v>1</v>
      </c>
      <c r="I919" s="168"/>
      <c r="L919" s="164"/>
      <c r="M919" s="169"/>
      <c r="T919" s="170"/>
      <c r="W919" s="239"/>
      <c r="AT919" s="166" t="s">
        <v>169</v>
      </c>
      <c r="AU919" s="166" t="s">
        <v>81</v>
      </c>
      <c r="AV919" s="12" t="s">
        <v>77</v>
      </c>
      <c r="AW919" s="12" t="s">
        <v>29</v>
      </c>
      <c r="AX919" s="12" t="s">
        <v>72</v>
      </c>
      <c r="AY919" s="166" t="s">
        <v>162</v>
      </c>
    </row>
    <row r="920" spans="2:65" s="13" customFormat="1" x14ac:dyDescent="0.2">
      <c r="B920" s="171"/>
      <c r="D920" s="165" t="s">
        <v>169</v>
      </c>
      <c r="E920" s="172" t="s">
        <v>1</v>
      </c>
      <c r="F920" s="173" t="s">
        <v>1780</v>
      </c>
      <c r="H920" s="174">
        <v>14.4</v>
      </c>
      <c r="I920" s="175"/>
      <c r="L920" s="171"/>
      <c r="M920" s="176"/>
      <c r="T920" s="177"/>
      <c r="W920" s="240"/>
      <c r="AT920" s="172" t="s">
        <v>169</v>
      </c>
      <c r="AU920" s="172" t="s">
        <v>81</v>
      </c>
      <c r="AV920" s="13" t="s">
        <v>81</v>
      </c>
      <c r="AW920" s="13" t="s">
        <v>29</v>
      </c>
      <c r="AX920" s="13" t="s">
        <v>72</v>
      </c>
      <c r="AY920" s="172" t="s">
        <v>162</v>
      </c>
    </row>
    <row r="921" spans="2:65" s="12" customFormat="1" x14ac:dyDescent="0.2">
      <c r="B921" s="164"/>
      <c r="D921" s="165" t="s">
        <v>169</v>
      </c>
      <c r="E921" s="166" t="s">
        <v>1</v>
      </c>
      <c r="F921" s="167" t="s">
        <v>2011</v>
      </c>
      <c r="H921" s="166" t="s">
        <v>1</v>
      </c>
      <c r="I921" s="168"/>
      <c r="L921" s="164"/>
      <c r="M921" s="169"/>
      <c r="T921" s="170"/>
      <c r="W921" s="239"/>
      <c r="AT921" s="166" t="s">
        <v>169</v>
      </c>
      <c r="AU921" s="166" t="s">
        <v>81</v>
      </c>
      <c r="AV921" s="12" t="s">
        <v>77</v>
      </c>
      <c r="AW921" s="12" t="s">
        <v>29</v>
      </c>
      <c r="AX921" s="12" t="s">
        <v>72</v>
      </c>
      <c r="AY921" s="166" t="s">
        <v>162</v>
      </c>
    </row>
    <row r="922" spans="2:65" s="13" customFormat="1" x14ac:dyDescent="0.2">
      <c r="B922" s="171"/>
      <c r="D922" s="165" t="s">
        <v>169</v>
      </c>
      <c r="E922" s="172" t="s">
        <v>1</v>
      </c>
      <c r="F922" s="173" t="s">
        <v>1781</v>
      </c>
      <c r="H922" s="174">
        <v>10.8</v>
      </c>
      <c r="I922" s="175"/>
      <c r="L922" s="171"/>
      <c r="M922" s="176"/>
      <c r="T922" s="177"/>
      <c r="W922" s="240"/>
      <c r="AT922" s="172" t="s">
        <v>169</v>
      </c>
      <c r="AU922" s="172" t="s">
        <v>81</v>
      </c>
      <c r="AV922" s="13" t="s">
        <v>81</v>
      </c>
      <c r="AW922" s="13" t="s">
        <v>29</v>
      </c>
      <c r="AX922" s="13" t="s">
        <v>72</v>
      </c>
      <c r="AY922" s="172" t="s">
        <v>162</v>
      </c>
    </row>
    <row r="923" spans="2:65" s="12" customFormat="1" x14ac:dyDescent="0.2">
      <c r="B923" s="164"/>
      <c r="D923" s="165" t="s">
        <v>169</v>
      </c>
      <c r="E923" s="166" t="s">
        <v>1</v>
      </c>
      <c r="F923" s="167" t="s">
        <v>2013</v>
      </c>
      <c r="H923" s="166" t="s">
        <v>1</v>
      </c>
      <c r="I923" s="168"/>
      <c r="L923" s="164"/>
      <c r="M923" s="169"/>
      <c r="T923" s="170"/>
      <c r="W923" s="239"/>
      <c r="AT923" s="166" t="s">
        <v>169</v>
      </c>
      <c r="AU923" s="166" t="s">
        <v>81</v>
      </c>
      <c r="AV923" s="12" t="s">
        <v>77</v>
      </c>
      <c r="AW923" s="12" t="s">
        <v>29</v>
      </c>
      <c r="AX923" s="12" t="s">
        <v>72</v>
      </c>
      <c r="AY923" s="166" t="s">
        <v>162</v>
      </c>
    </row>
    <row r="924" spans="2:65" s="13" customFormat="1" x14ac:dyDescent="0.2">
      <c r="B924" s="171"/>
      <c r="D924" s="165" t="s">
        <v>169</v>
      </c>
      <c r="E924" s="172" t="s">
        <v>1</v>
      </c>
      <c r="F924" s="173" t="s">
        <v>2339</v>
      </c>
      <c r="H924" s="174">
        <v>13.5</v>
      </c>
      <c r="I924" s="175"/>
      <c r="L924" s="171"/>
      <c r="M924" s="176"/>
      <c r="T924" s="177"/>
      <c r="W924" s="240"/>
      <c r="AT924" s="172" t="s">
        <v>169</v>
      </c>
      <c r="AU924" s="172" t="s">
        <v>81</v>
      </c>
      <c r="AV924" s="13" t="s">
        <v>81</v>
      </c>
      <c r="AW924" s="13" t="s">
        <v>29</v>
      </c>
      <c r="AX924" s="13" t="s">
        <v>72</v>
      </c>
      <c r="AY924" s="172" t="s">
        <v>162</v>
      </c>
    </row>
    <row r="925" spans="2:65" s="12" customFormat="1" x14ac:dyDescent="0.2">
      <c r="B925" s="164"/>
      <c r="D925" s="165" t="s">
        <v>169</v>
      </c>
      <c r="E925" s="166" t="s">
        <v>1</v>
      </c>
      <c r="F925" s="167" t="s">
        <v>2015</v>
      </c>
      <c r="H925" s="166" t="s">
        <v>1</v>
      </c>
      <c r="I925" s="168"/>
      <c r="L925" s="164"/>
      <c r="M925" s="169"/>
      <c r="T925" s="170"/>
      <c r="W925" s="239"/>
      <c r="AT925" s="166" t="s">
        <v>169</v>
      </c>
      <c r="AU925" s="166" t="s">
        <v>81</v>
      </c>
      <c r="AV925" s="12" t="s">
        <v>77</v>
      </c>
      <c r="AW925" s="12" t="s">
        <v>29</v>
      </c>
      <c r="AX925" s="12" t="s">
        <v>72</v>
      </c>
      <c r="AY925" s="166" t="s">
        <v>162</v>
      </c>
    </row>
    <row r="926" spans="2:65" s="13" customFormat="1" x14ac:dyDescent="0.2">
      <c r="B926" s="171"/>
      <c r="D926" s="165" t="s">
        <v>169</v>
      </c>
      <c r="E926" s="172" t="s">
        <v>1</v>
      </c>
      <c r="F926" s="173" t="s">
        <v>2340</v>
      </c>
      <c r="H926" s="174">
        <v>8.4</v>
      </c>
      <c r="I926" s="175"/>
      <c r="L926" s="171"/>
      <c r="M926" s="176"/>
      <c r="T926" s="177"/>
      <c r="W926" s="240"/>
      <c r="AT926" s="172" t="s">
        <v>169</v>
      </c>
      <c r="AU926" s="172" t="s">
        <v>81</v>
      </c>
      <c r="AV926" s="13" t="s">
        <v>81</v>
      </c>
      <c r="AW926" s="13" t="s">
        <v>29</v>
      </c>
      <c r="AX926" s="13" t="s">
        <v>72</v>
      </c>
      <c r="AY926" s="172" t="s">
        <v>162</v>
      </c>
    </row>
    <row r="927" spans="2:65" s="12" customFormat="1" x14ac:dyDescent="0.2">
      <c r="B927" s="164"/>
      <c r="D927" s="165" t="s">
        <v>169</v>
      </c>
      <c r="E927" s="166" t="s">
        <v>1</v>
      </c>
      <c r="F927" s="167" t="s">
        <v>2017</v>
      </c>
      <c r="H927" s="166" t="s">
        <v>1</v>
      </c>
      <c r="I927" s="168"/>
      <c r="L927" s="164"/>
      <c r="M927" s="169"/>
      <c r="T927" s="170"/>
      <c r="W927" s="239"/>
      <c r="AT927" s="166" t="s">
        <v>169</v>
      </c>
      <c r="AU927" s="166" t="s">
        <v>81</v>
      </c>
      <c r="AV927" s="12" t="s">
        <v>77</v>
      </c>
      <c r="AW927" s="12" t="s">
        <v>29</v>
      </c>
      <c r="AX927" s="12" t="s">
        <v>72</v>
      </c>
      <c r="AY927" s="166" t="s">
        <v>162</v>
      </c>
    </row>
    <row r="928" spans="2:65" s="13" customFormat="1" x14ac:dyDescent="0.2">
      <c r="B928" s="171"/>
      <c r="D928" s="165" t="s">
        <v>169</v>
      </c>
      <c r="E928" s="172" t="s">
        <v>1</v>
      </c>
      <c r="F928" s="173" t="s">
        <v>2341</v>
      </c>
      <c r="H928" s="174">
        <v>19.8</v>
      </c>
      <c r="I928" s="175"/>
      <c r="L928" s="171"/>
      <c r="M928" s="176"/>
      <c r="T928" s="177"/>
      <c r="W928" s="240"/>
      <c r="AT928" s="172" t="s">
        <v>169</v>
      </c>
      <c r="AU928" s="172" t="s">
        <v>81</v>
      </c>
      <c r="AV928" s="13" t="s">
        <v>81</v>
      </c>
      <c r="AW928" s="13" t="s">
        <v>29</v>
      </c>
      <c r="AX928" s="13" t="s">
        <v>72</v>
      </c>
      <c r="AY928" s="172" t="s">
        <v>162</v>
      </c>
    </row>
    <row r="929" spans="2:51" s="12" customFormat="1" x14ac:dyDescent="0.2">
      <c r="B929" s="164"/>
      <c r="D929" s="165" t="s">
        <v>169</v>
      </c>
      <c r="E929" s="166" t="s">
        <v>1</v>
      </c>
      <c r="F929" s="167" t="s">
        <v>2019</v>
      </c>
      <c r="H929" s="166" t="s">
        <v>1</v>
      </c>
      <c r="I929" s="168"/>
      <c r="L929" s="164"/>
      <c r="M929" s="169"/>
      <c r="T929" s="170"/>
      <c r="W929" s="239"/>
      <c r="AT929" s="166" t="s">
        <v>169</v>
      </c>
      <c r="AU929" s="166" t="s">
        <v>81</v>
      </c>
      <c r="AV929" s="12" t="s">
        <v>77</v>
      </c>
      <c r="AW929" s="12" t="s">
        <v>29</v>
      </c>
      <c r="AX929" s="12" t="s">
        <v>72</v>
      </c>
      <c r="AY929" s="166" t="s">
        <v>162</v>
      </c>
    </row>
    <row r="930" spans="2:51" s="13" customFormat="1" x14ac:dyDescent="0.2">
      <c r="B930" s="171"/>
      <c r="D930" s="165" t="s">
        <v>169</v>
      </c>
      <c r="E930" s="172" t="s">
        <v>1</v>
      </c>
      <c r="F930" s="173" t="s">
        <v>2342</v>
      </c>
      <c r="H930" s="174">
        <v>1.8</v>
      </c>
      <c r="I930" s="175"/>
      <c r="L930" s="171"/>
      <c r="M930" s="176"/>
      <c r="T930" s="177"/>
      <c r="W930" s="240"/>
      <c r="AT930" s="172" t="s">
        <v>169</v>
      </c>
      <c r="AU930" s="172" t="s">
        <v>81</v>
      </c>
      <c r="AV930" s="13" t="s">
        <v>81</v>
      </c>
      <c r="AW930" s="13" t="s">
        <v>29</v>
      </c>
      <c r="AX930" s="13" t="s">
        <v>72</v>
      </c>
      <c r="AY930" s="172" t="s">
        <v>162</v>
      </c>
    </row>
    <row r="931" spans="2:51" s="15" customFormat="1" x14ac:dyDescent="0.2">
      <c r="B931" s="185"/>
      <c r="D931" s="165" t="s">
        <v>169</v>
      </c>
      <c r="E931" s="186" t="s">
        <v>1</v>
      </c>
      <c r="F931" s="187" t="s">
        <v>187</v>
      </c>
      <c r="H931" s="188">
        <v>126.3</v>
      </c>
      <c r="I931" s="189"/>
      <c r="L931" s="185"/>
      <c r="M931" s="190"/>
      <c r="T931" s="191"/>
      <c r="W931" s="241"/>
      <c r="AT931" s="186" t="s">
        <v>169</v>
      </c>
      <c r="AU931" s="186" t="s">
        <v>81</v>
      </c>
      <c r="AV931" s="15" t="s">
        <v>84</v>
      </c>
      <c r="AW931" s="15" t="s">
        <v>29</v>
      </c>
      <c r="AX931" s="15" t="s">
        <v>72</v>
      </c>
      <c r="AY931" s="186" t="s">
        <v>162</v>
      </c>
    </row>
    <row r="932" spans="2:51" s="12" customFormat="1" x14ac:dyDescent="0.2">
      <c r="B932" s="164"/>
      <c r="D932" s="165" t="s">
        <v>169</v>
      </c>
      <c r="E932" s="166" t="s">
        <v>1</v>
      </c>
      <c r="F932" s="167" t="s">
        <v>2021</v>
      </c>
      <c r="H932" s="166" t="s">
        <v>1</v>
      </c>
      <c r="I932" s="168"/>
      <c r="L932" s="164"/>
      <c r="M932" s="169"/>
      <c r="T932" s="170"/>
      <c r="W932" s="239"/>
      <c r="AT932" s="166" t="s">
        <v>169</v>
      </c>
      <c r="AU932" s="166" t="s">
        <v>81</v>
      </c>
      <c r="AV932" s="12" t="s">
        <v>77</v>
      </c>
      <c r="AW932" s="12" t="s">
        <v>29</v>
      </c>
      <c r="AX932" s="12" t="s">
        <v>72</v>
      </c>
      <c r="AY932" s="166" t="s">
        <v>162</v>
      </c>
    </row>
    <row r="933" spans="2:51" s="13" customFormat="1" x14ac:dyDescent="0.2">
      <c r="B933" s="171"/>
      <c r="D933" s="165" t="s">
        <v>169</v>
      </c>
      <c r="E933" s="172" t="s">
        <v>1</v>
      </c>
      <c r="F933" s="173" t="s">
        <v>2343</v>
      </c>
      <c r="H933" s="174">
        <v>5.4</v>
      </c>
      <c r="I933" s="175"/>
      <c r="L933" s="171"/>
      <c r="M933" s="176"/>
      <c r="T933" s="177"/>
      <c r="W933" s="240"/>
      <c r="AT933" s="172" t="s">
        <v>169</v>
      </c>
      <c r="AU933" s="172" t="s">
        <v>81</v>
      </c>
      <c r="AV933" s="13" t="s">
        <v>81</v>
      </c>
      <c r="AW933" s="13" t="s">
        <v>29</v>
      </c>
      <c r="AX933" s="13" t="s">
        <v>72</v>
      </c>
      <c r="AY933" s="172" t="s">
        <v>162</v>
      </c>
    </row>
    <row r="934" spans="2:51" s="12" customFormat="1" x14ac:dyDescent="0.2">
      <c r="B934" s="164"/>
      <c r="D934" s="165" t="s">
        <v>169</v>
      </c>
      <c r="E934" s="166" t="s">
        <v>1</v>
      </c>
      <c r="F934" s="167" t="s">
        <v>2023</v>
      </c>
      <c r="H934" s="166" t="s">
        <v>1</v>
      </c>
      <c r="I934" s="168"/>
      <c r="L934" s="164"/>
      <c r="M934" s="169"/>
      <c r="T934" s="170"/>
      <c r="W934" s="239"/>
      <c r="AT934" s="166" t="s">
        <v>169</v>
      </c>
      <c r="AU934" s="166" t="s">
        <v>81</v>
      </c>
      <c r="AV934" s="12" t="s">
        <v>77</v>
      </c>
      <c r="AW934" s="12" t="s">
        <v>29</v>
      </c>
      <c r="AX934" s="12" t="s">
        <v>72</v>
      </c>
      <c r="AY934" s="166" t="s">
        <v>162</v>
      </c>
    </row>
    <row r="935" spans="2:51" s="13" customFormat="1" x14ac:dyDescent="0.2">
      <c r="B935" s="171"/>
      <c r="D935" s="165" t="s">
        <v>169</v>
      </c>
      <c r="E935" s="172" t="s">
        <v>1</v>
      </c>
      <c r="F935" s="173" t="s">
        <v>2344</v>
      </c>
      <c r="H935" s="174">
        <v>2.7</v>
      </c>
      <c r="I935" s="175"/>
      <c r="L935" s="171"/>
      <c r="M935" s="176"/>
      <c r="T935" s="177"/>
      <c r="W935" s="240"/>
      <c r="AT935" s="172" t="s">
        <v>169</v>
      </c>
      <c r="AU935" s="172" t="s">
        <v>81</v>
      </c>
      <c r="AV935" s="13" t="s">
        <v>81</v>
      </c>
      <c r="AW935" s="13" t="s">
        <v>29</v>
      </c>
      <c r="AX935" s="13" t="s">
        <v>72</v>
      </c>
      <c r="AY935" s="172" t="s">
        <v>162</v>
      </c>
    </row>
    <row r="936" spans="2:51" s="12" customFormat="1" x14ac:dyDescent="0.2">
      <c r="B936" s="164"/>
      <c r="D936" s="165" t="s">
        <v>169</v>
      </c>
      <c r="E936" s="166" t="s">
        <v>1</v>
      </c>
      <c r="F936" s="167" t="s">
        <v>2025</v>
      </c>
      <c r="H936" s="166" t="s">
        <v>1</v>
      </c>
      <c r="I936" s="168"/>
      <c r="L936" s="164"/>
      <c r="M936" s="169"/>
      <c r="T936" s="170"/>
      <c r="W936" s="239"/>
      <c r="AT936" s="166" t="s">
        <v>169</v>
      </c>
      <c r="AU936" s="166" t="s">
        <v>81</v>
      </c>
      <c r="AV936" s="12" t="s">
        <v>77</v>
      </c>
      <c r="AW936" s="12" t="s">
        <v>29</v>
      </c>
      <c r="AX936" s="12" t="s">
        <v>72</v>
      </c>
      <c r="AY936" s="166" t="s">
        <v>162</v>
      </c>
    </row>
    <row r="937" spans="2:51" s="13" customFormat="1" x14ac:dyDescent="0.2">
      <c r="B937" s="171"/>
      <c r="D937" s="165" t="s">
        <v>169</v>
      </c>
      <c r="E937" s="172" t="s">
        <v>1</v>
      </c>
      <c r="F937" s="173" t="s">
        <v>2344</v>
      </c>
      <c r="H937" s="174">
        <v>2.7</v>
      </c>
      <c r="I937" s="175"/>
      <c r="L937" s="171"/>
      <c r="M937" s="176"/>
      <c r="T937" s="177"/>
      <c r="W937" s="240"/>
      <c r="AT937" s="172" t="s">
        <v>169</v>
      </c>
      <c r="AU937" s="172" t="s">
        <v>81</v>
      </c>
      <c r="AV937" s="13" t="s">
        <v>81</v>
      </c>
      <c r="AW937" s="13" t="s">
        <v>29</v>
      </c>
      <c r="AX937" s="13" t="s">
        <v>72</v>
      </c>
      <c r="AY937" s="172" t="s">
        <v>162</v>
      </c>
    </row>
    <row r="938" spans="2:51" s="12" customFormat="1" x14ac:dyDescent="0.2">
      <c r="B938" s="164"/>
      <c r="D938" s="165" t="s">
        <v>169</v>
      </c>
      <c r="E938" s="166" t="s">
        <v>1</v>
      </c>
      <c r="F938" s="167" t="s">
        <v>2026</v>
      </c>
      <c r="H938" s="166" t="s">
        <v>1</v>
      </c>
      <c r="I938" s="168"/>
      <c r="L938" s="164"/>
      <c r="M938" s="169"/>
      <c r="T938" s="170"/>
      <c r="W938" s="239"/>
      <c r="AT938" s="166" t="s">
        <v>169</v>
      </c>
      <c r="AU938" s="166" t="s">
        <v>81</v>
      </c>
      <c r="AV938" s="12" t="s">
        <v>77</v>
      </c>
      <c r="AW938" s="12" t="s">
        <v>29</v>
      </c>
      <c r="AX938" s="12" t="s">
        <v>72</v>
      </c>
      <c r="AY938" s="166" t="s">
        <v>162</v>
      </c>
    </row>
    <row r="939" spans="2:51" s="13" customFormat="1" x14ac:dyDescent="0.2">
      <c r="B939" s="171"/>
      <c r="D939" s="165" t="s">
        <v>169</v>
      </c>
      <c r="E939" s="172" t="s">
        <v>1</v>
      </c>
      <c r="F939" s="173" t="s">
        <v>1524</v>
      </c>
      <c r="H939" s="174">
        <v>21.6</v>
      </c>
      <c r="I939" s="175"/>
      <c r="L939" s="171"/>
      <c r="M939" s="176"/>
      <c r="T939" s="177"/>
      <c r="W939" s="240"/>
      <c r="AT939" s="172" t="s">
        <v>169</v>
      </c>
      <c r="AU939" s="172" t="s">
        <v>81</v>
      </c>
      <c r="AV939" s="13" t="s">
        <v>81</v>
      </c>
      <c r="AW939" s="13" t="s">
        <v>29</v>
      </c>
      <c r="AX939" s="13" t="s">
        <v>72</v>
      </c>
      <c r="AY939" s="172" t="s">
        <v>162</v>
      </c>
    </row>
    <row r="940" spans="2:51" s="12" customFormat="1" x14ac:dyDescent="0.2">
      <c r="B940" s="164"/>
      <c r="D940" s="165" t="s">
        <v>169</v>
      </c>
      <c r="E940" s="166" t="s">
        <v>1</v>
      </c>
      <c r="F940" s="167" t="s">
        <v>2028</v>
      </c>
      <c r="H940" s="166" t="s">
        <v>1</v>
      </c>
      <c r="I940" s="168"/>
      <c r="L940" s="164"/>
      <c r="M940" s="169"/>
      <c r="T940" s="170"/>
      <c r="W940" s="239"/>
      <c r="AT940" s="166" t="s">
        <v>169</v>
      </c>
      <c r="AU940" s="166" t="s">
        <v>81</v>
      </c>
      <c r="AV940" s="12" t="s">
        <v>77</v>
      </c>
      <c r="AW940" s="12" t="s">
        <v>29</v>
      </c>
      <c r="AX940" s="12" t="s">
        <v>72</v>
      </c>
      <c r="AY940" s="166" t="s">
        <v>162</v>
      </c>
    </row>
    <row r="941" spans="2:51" s="13" customFormat="1" x14ac:dyDescent="0.2">
      <c r="B941" s="171"/>
      <c r="D941" s="165" t="s">
        <v>169</v>
      </c>
      <c r="E941" s="172" t="s">
        <v>1</v>
      </c>
      <c r="F941" s="173" t="s">
        <v>2345</v>
      </c>
      <c r="H941" s="174">
        <v>4.6500000000000004</v>
      </c>
      <c r="I941" s="175"/>
      <c r="L941" s="171"/>
      <c r="M941" s="176"/>
      <c r="T941" s="177"/>
      <c r="W941" s="240"/>
      <c r="AT941" s="172" t="s">
        <v>169</v>
      </c>
      <c r="AU941" s="172" t="s">
        <v>81</v>
      </c>
      <c r="AV941" s="13" t="s">
        <v>81</v>
      </c>
      <c r="AW941" s="13" t="s">
        <v>29</v>
      </c>
      <c r="AX941" s="13" t="s">
        <v>72</v>
      </c>
      <c r="AY941" s="172" t="s">
        <v>162</v>
      </c>
    </row>
    <row r="942" spans="2:51" s="12" customFormat="1" x14ac:dyDescent="0.2">
      <c r="B942" s="164"/>
      <c r="D942" s="165" t="s">
        <v>169</v>
      </c>
      <c r="E942" s="166" t="s">
        <v>1</v>
      </c>
      <c r="F942" s="167" t="s">
        <v>2030</v>
      </c>
      <c r="H942" s="166" t="s">
        <v>1</v>
      </c>
      <c r="I942" s="168"/>
      <c r="L942" s="164"/>
      <c r="M942" s="169"/>
      <c r="T942" s="170"/>
      <c r="W942" s="239"/>
      <c r="AT942" s="166" t="s">
        <v>169</v>
      </c>
      <c r="AU942" s="166" t="s">
        <v>81</v>
      </c>
      <c r="AV942" s="12" t="s">
        <v>77</v>
      </c>
      <c r="AW942" s="12" t="s">
        <v>29</v>
      </c>
      <c r="AX942" s="12" t="s">
        <v>72</v>
      </c>
      <c r="AY942" s="166" t="s">
        <v>162</v>
      </c>
    </row>
    <row r="943" spans="2:51" s="13" customFormat="1" x14ac:dyDescent="0.2">
      <c r="B943" s="171"/>
      <c r="D943" s="165" t="s">
        <v>169</v>
      </c>
      <c r="E943" s="172" t="s">
        <v>1</v>
      </c>
      <c r="F943" s="173" t="s">
        <v>2343</v>
      </c>
      <c r="H943" s="174">
        <v>5.4</v>
      </c>
      <c r="I943" s="175"/>
      <c r="L943" s="171"/>
      <c r="M943" s="176"/>
      <c r="T943" s="177"/>
      <c r="W943" s="240"/>
      <c r="AT943" s="172" t="s">
        <v>169</v>
      </c>
      <c r="AU943" s="172" t="s">
        <v>81</v>
      </c>
      <c r="AV943" s="13" t="s">
        <v>81</v>
      </c>
      <c r="AW943" s="13" t="s">
        <v>29</v>
      </c>
      <c r="AX943" s="13" t="s">
        <v>72</v>
      </c>
      <c r="AY943" s="172" t="s">
        <v>162</v>
      </c>
    </row>
    <row r="944" spans="2:51" s="15" customFormat="1" x14ac:dyDescent="0.2">
      <c r="B944" s="185"/>
      <c r="D944" s="165" t="s">
        <v>169</v>
      </c>
      <c r="E944" s="186" t="s">
        <v>1</v>
      </c>
      <c r="F944" s="187" t="s">
        <v>187</v>
      </c>
      <c r="H944" s="188">
        <v>42.45</v>
      </c>
      <c r="I944" s="189"/>
      <c r="L944" s="185"/>
      <c r="M944" s="190"/>
      <c r="T944" s="191"/>
      <c r="W944" s="241"/>
      <c r="AT944" s="186" t="s">
        <v>169</v>
      </c>
      <c r="AU944" s="186" t="s">
        <v>81</v>
      </c>
      <c r="AV944" s="15" t="s">
        <v>84</v>
      </c>
      <c r="AW944" s="15" t="s">
        <v>29</v>
      </c>
      <c r="AX944" s="15" t="s">
        <v>72</v>
      </c>
      <c r="AY944" s="186" t="s">
        <v>162</v>
      </c>
    </row>
    <row r="945" spans="2:65" s="14" customFormat="1" x14ac:dyDescent="0.2">
      <c r="B945" s="178"/>
      <c r="D945" s="165" t="s">
        <v>169</v>
      </c>
      <c r="E945" s="179" t="s">
        <v>1</v>
      </c>
      <c r="F945" s="180" t="s">
        <v>174</v>
      </c>
      <c r="H945" s="181">
        <v>168.75</v>
      </c>
      <c r="I945" s="182"/>
      <c r="L945" s="178"/>
      <c r="M945" s="183"/>
      <c r="T945" s="184"/>
      <c r="W945" s="248"/>
      <c r="AT945" s="179" t="s">
        <v>169</v>
      </c>
      <c r="AU945" s="179" t="s">
        <v>81</v>
      </c>
      <c r="AV945" s="14" t="s">
        <v>87</v>
      </c>
      <c r="AW945" s="14" t="s">
        <v>29</v>
      </c>
      <c r="AX945" s="14" t="s">
        <v>77</v>
      </c>
      <c r="AY945" s="179" t="s">
        <v>162</v>
      </c>
    </row>
    <row r="946" spans="2:65" s="1" customFormat="1" ht="24.2" customHeight="1" x14ac:dyDescent="0.2">
      <c r="B946" s="121"/>
      <c r="C946" s="151" t="s">
        <v>607</v>
      </c>
      <c r="D946" s="151" t="s">
        <v>164</v>
      </c>
      <c r="E946" s="152" t="s">
        <v>634</v>
      </c>
      <c r="F946" s="153" t="s">
        <v>635</v>
      </c>
      <c r="G946" s="154" t="s">
        <v>167</v>
      </c>
      <c r="H946" s="155">
        <v>53.271999999999998</v>
      </c>
      <c r="I946" s="156"/>
      <c r="J946" s="157">
        <f>ROUND(I946*H946,2)</f>
        <v>0</v>
      </c>
      <c r="K946" s="158"/>
      <c r="L946" s="32"/>
      <c r="M946" s="159" t="s">
        <v>1</v>
      </c>
      <c r="N946" s="120" t="s">
        <v>38</v>
      </c>
      <c r="P946" s="160">
        <f>O946*H946</f>
        <v>0</v>
      </c>
      <c r="Q946" s="160">
        <v>1E-4</v>
      </c>
      <c r="R946" s="160">
        <f>Q946*H946</f>
        <v>5.3271999999999998E-3</v>
      </c>
      <c r="S946" s="160">
        <v>0</v>
      </c>
      <c r="T946" s="161">
        <f>S946*H946</f>
        <v>0</v>
      </c>
      <c r="W946" s="262"/>
      <c r="AR946" s="162" t="s">
        <v>302</v>
      </c>
      <c r="AT946" s="162" t="s">
        <v>164</v>
      </c>
      <c r="AU946" s="162" t="s">
        <v>81</v>
      </c>
      <c r="AY946" s="17" t="s">
        <v>162</v>
      </c>
      <c r="BE946" s="163">
        <f>IF(N946="základná",J946,0)</f>
        <v>0</v>
      </c>
      <c r="BF946" s="163">
        <f>IF(N946="znížená",J946,0)</f>
        <v>0</v>
      </c>
      <c r="BG946" s="163">
        <f>IF(N946="zákl. prenesená",J946,0)</f>
        <v>0</v>
      </c>
      <c r="BH946" s="163">
        <f>IF(N946="zníž. prenesená",J946,0)</f>
        <v>0</v>
      </c>
      <c r="BI946" s="163">
        <f>IF(N946="nulová",J946,0)</f>
        <v>0</v>
      </c>
      <c r="BJ946" s="17" t="s">
        <v>81</v>
      </c>
      <c r="BK946" s="163">
        <f>ROUND(I946*H946,2)</f>
        <v>0</v>
      </c>
      <c r="BL946" s="17" t="s">
        <v>302</v>
      </c>
      <c r="BM946" s="162" t="s">
        <v>2346</v>
      </c>
    </row>
    <row r="947" spans="2:65" s="12" customFormat="1" x14ac:dyDescent="0.2">
      <c r="B947" s="164"/>
      <c r="D947" s="165" t="s">
        <v>169</v>
      </c>
      <c r="E947" s="166" t="s">
        <v>1</v>
      </c>
      <c r="F947" s="167" t="s">
        <v>637</v>
      </c>
      <c r="H947" s="166" t="s">
        <v>1</v>
      </c>
      <c r="I947" s="168"/>
      <c r="L947" s="164"/>
      <c r="M947" s="169"/>
      <c r="T947" s="170"/>
      <c r="W947" s="239"/>
      <c r="AT947" s="166" t="s">
        <v>169</v>
      </c>
      <c r="AU947" s="166" t="s">
        <v>81</v>
      </c>
      <c r="AV947" s="12" t="s">
        <v>77</v>
      </c>
      <c r="AW947" s="12" t="s">
        <v>29</v>
      </c>
      <c r="AX947" s="12" t="s">
        <v>72</v>
      </c>
      <c r="AY947" s="166" t="s">
        <v>162</v>
      </c>
    </row>
    <row r="948" spans="2:65" s="12" customFormat="1" x14ac:dyDescent="0.2">
      <c r="B948" s="164"/>
      <c r="D948" s="165" t="s">
        <v>169</v>
      </c>
      <c r="E948" s="166" t="s">
        <v>1</v>
      </c>
      <c r="F948" s="167" t="s">
        <v>2008</v>
      </c>
      <c r="H948" s="166" t="s">
        <v>1</v>
      </c>
      <c r="I948" s="168"/>
      <c r="L948" s="164"/>
      <c r="M948" s="169"/>
      <c r="T948" s="170"/>
      <c r="W948" s="239"/>
      <c r="AT948" s="166" t="s">
        <v>169</v>
      </c>
      <c r="AU948" s="166" t="s">
        <v>81</v>
      </c>
      <c r="AV948" s="12" t="s">
        <v>77</v>
      </c>
      <c r="AW948" s="12" t="s">
        <v>29</v>
      </c>
      <c r="AX948" s="12" t="s">
        <v>72</v>
      </c>
      <c r="AY948" s="166" t="s">
        <v>162</v>
      </c>
    </row>
    <row r="949" spans="2:65" s="13" customFormat="1" x14ac:dyDescent="0.2">
      <c r="B949" s="171"/>
      <c r="D949" s="165" t="s">
        <v>169</v>
      </c>
      <c r="E949" s="172" t="s">
        <v>1</v>
      </c>
      <c r="F949" s="173" t="s">
        <v>2043</v>
      </c>
      <c r="H949" s="174">
        <v>25.44</v>
      </c>
      <c r="I949" s="175"/>
      <c r="L949" s="171"/>
      <c r="M949" s="176"/>
      <c r="T949" s="177"/>
      <c r="W949" s="240"/>
      <c r="AT949" s="172" t="s">
        <v>169</v>
      </c>
      <c r="AU949" s="172" t="s">
        <v>81</v>
      </c>
      <c r="AV949" s="13" t="s">
        <v>81</v>
      </c>
      <c r="AW949" s="13" t="s">
        <v>29</v>
      </c>
      <c r="AX949" s="13" t="s">
        <v>72</v>
      </c>
      <c r="AY949" s="172" t="s">
        <v>162</v>
      </c>
    </row>
    <row r="950" spans="2:65" s="12" customFormat="1" x14ac:dyDescent="0.2">
      <c r="B950" s="164"/>
      <c r="D950" s="165" t="s">
        <v>169</v>
      </c>
      <c r="E950" s="166" t="s">
        <v>1</v>
      </c>
      <c r="F950" s="167" t="s">
        <v>2010</v>
      </c>
      <c r="H950" s="166" t="s">
        <v>1</v>
      </c>
      <c r="I950" s="168"/>
      <c r="L950" s="164"/>
      <c r="M950" s="169"/>
      <c r="T950" s="170"/>
      <c r="W950" s="239"/>
      <c r="AT950" s="166" t="s">
        <v>169</v>
      </c>
      <c r="AU950" s="166" t="s">
        <v>81</v>
      </c>
      <c r="AV950" s="12" t="s">
        <v>77</v>
      </c>
      <c r="AW950" s="12" t="s">
        <v>29</v>
      </c>
      <c r="AX950" s="12" t="s">
        <v>72</v>
      </c>
      <c r="AY950" s="166" t="s">
        <v>162</v>
      </c>
    </row>
    <row r="951" spans="2:65" s="13" customFormat="1" x14ac:dyDescent="0.2">
      <c r="B951" s="171"/>
      <c r="D951" s="165" t="s">
        <v>169</v>
      </c>
      <c r="E951" s="172" t="s">
        <v>1</v>
      </c>
      <c r="F951" s="173" t="s">
        <v>2044</v>
      </c>
      <c r="H951" s="174">
        <v>3.1819999999999999</v>
      </c>
      <c r="I951" s="175"/>
      <c r="L951" s="171"/>
      <c r="M951" s="176"/>
      <c r="T951" s="177"/>
      <c r="W951" s="240"/>
      <c r="AT951" s="172" t="s">
        <v>169</v>
      </c>
      <c r="AU951" s="172" t="s">
        <v>81</v>
      </c>
      <c r="AV951" s="13" t="s">
        <v>81</v>
      </c>
      <c r="AW951" s="13" t="s">
        <v>29</v>
      </c>
      <c r="AX951" s="13" t="s">
        <v>72</v>
      </c>
      <c r="AY951" s="172" t="s">
        <v>162</v>
      </c>
    </row>
    <row r="952" spans="2:65" s="12" customFormat="1" x14ac:dyDescent="0.2">
      <c r="B952" s="164"/>
      <c r="D952" s="165" t="s">
        <v>169</v>
      </c>
      <c r="E952" s="166" t="s">
        <v>1</v>
      </c>
      <c r="F952" s="167" t="s">
        <v>2011</v>
      </c>
      <c r="H952" s="166" t="s">
        <v>1</v>
      </c>
      <c r="I952" s="168"/>
      <c r="L952" s="164"/>
      <c r="M952" s="169"/>
      <c r="T952" s="170"/>
      <c r="W952" s="239"/>
      <c r="AT952" s="166" t="s">
        <v>169</v>
      </c>
      <c r="AU952" s="166" t="s">
        <v>81</v>
      </c>
      <c r="AV952" s="12" t="s">
        <v>77</v>
      </c>
      <c r="AW952" s="12" t="s">
        <v>29</v>
      </c>
      <c r="AX952" s="12" t="s">
        <v>72</v>
      </c>
      <c r="AY952" s="166" t="s">
        <v>162</v>
      </c>
    </row>
    <row r="953" spans="2:65" s="13" customFormat="1" x14ac:dyDescent="0.2">
      <c r="B953" s="171"/>
      <c r="D953" s="165" t="s">
        <v>169</v>
      </c>
      <c r="E953" s="172" t="s">
        <v>1</v>
      </c>
      <c r="F953" s="173" t="s">
        <v>2045</v>
      </c>
      <c r="H953" s="174">
        <v>1.6559999999999997</v>
      </c>
      <c r="I953" s="175"/>
      <c r="L953" s="171"/>
      <c r="M953" s="176"/>
      <c r="T953" s="177"/>
      <c r="W953" s="240"/>
      <c r="AT953" s="172" t="s">
        <v>169</v>
      </c>
      <c r="AU953" s="172" t="s">
        <v>81</v>
      </c>
      <c r="AV953" s="13" t="s">
        <v>81</v>
      </c>
      <c r="AW953" s="13" t="s">
        <v>29</v>
      </c>
      <c r="AX953" s="13" t="s">
        <v>72</v>
      </c>
      <c r="AY953" s="172" t="s">
        <v>162</v>
      </c>
    </row>
    <row r="954" spans="2:65" s="12" customFormat="1" x14ac:dyDescent="0.2">
      <c r="B954" s="164"/>
      <c r="D954" s="165" t="s">
        <v>169</v>
      </c>
      <c r="E954" s="166" t="s">
        <v>1</v>
      </c>
      <c r="F954" s="167" t="s">
        <v>2013</v>
      </c>
      <c r="H954" s="166" t="s">
        <v>1</v>
      </c>
      <c r="I954" s="168"/>
      <c r="L954" s="164"/>
      <c r="M954" s="169"/>
      <c r="T954" s="170"/>
      <c r="W954" s="239"/>
      <c r="AT954" s="166" t="s">
        <v>169</v>
      </c>
      <c r="AU954" s="166" t="s">
        <v>81</v>
      </c>
      <c r="AV954" s="12" t="s">
        <v>77</v>
      </c>
      <c r="AW954" s="12" t="s">
        <v>29</v>
      </c>
      <c r="AX954" s="12" t="s">
        <v>72</v>
      </c>
      <c r="AY954" s="166" t="s">
        <v>162</v>
      </c>
    </row>
    <row r="955" spans="2:65" s="13" customFormat="1" x14ac:dyDescent="0.2">
      <c r="B955" s="171"/>
      <c r="D955" s="165" t="s">
        <v>169</v>
      </c>
      <c r="E955" s="172" t="s">
        <v>1</v>
      </c>
      <c r="F955" s="173" t="s">
        <v>2046</v>
      </c>
      <c r="H955" s="174">
        <v>1.863</v>
      </c>
      <c r="I955" s="175"/>
      <c r="L955" s="171"/>
      <c r="M955" s="176"/>
      <c r="T955" s="177"/>
      <c r="W955" s="240"/>
      <c r="AT955" s="172" t="s">
        <v>169</v>
      </c>
      <c r="AU955" s="172" t="s">
        <v>81</v>
      </c>
      <c r="AV955" s="13" t="s">
        <v>81</v>
      </c>
      <c r="AW955" s="13" t="s">
        <v>29</v>
      </c>
      <c r="AX955" s="13" t="s">
        <v>72</v>
      </c>
      <c r="AY955" s="172" t="s">
        <v>162</v>
      </c>
    </row>
    <row r="956" spans="2:65" s="12" customFormat="1" x14ac:dyDescent="0.2">
      <c r="B956" s="164"/>
      <c r="D956" s="165" t="s">
        <v>169</v>
      </c>
      <c r="E956" s="166" t="s">
        <v>1</v>
      </c>
      <c r="F956" s="167" t="s">
        <v>2015</v>
      </c>
      <c r="H956" s="166" t="s">
        <v>1</v>
      </c>
      <c r="I956" s="168"/>
      <c r="L956" s="164"/>
      <c r="M956" s="169"/>
      <c r="T956" s="170"/>
      <c r="W956" s="239"/>
      <c r="AT956" s="166" t="s">
        <v>169</v>
      </c>
      <c r="AU956" s="166" t="s">
        <v>81</v>
      </c>
      <c r="AV956" s="12" t="s">
        <v>77</v>
      </c>
      <c r="AW956" s="12" t="s">
        <v>29</v>
      </c>
      <c r="AX956" s="12" t="s">
        <v>72</v>
      </c>
      <c r="AY956" s="166" t="s">
        <v>162</v>
      </c>
    </row>
    <row r="957" spans="2:65" s="13" customFormat="1" x14ac:dyDescent="0.2">
      <c r="B957" s="171"/>
      <c r="D957" s="165" t="s">
        <v>169</v>
      </c>
      <c r="E957" s="172" t="s">
        <v>1</v>
      </c>
      <c r="F957" s="173" t="s">
        <v>2047</v>
      </c>
      <c r="H957" s="174">
        <v>2.2360000000000002</v>
      </c>
      <c r="I957" s="175"/>
      <c r="L957" s="171"/>
      <c r="M957" s="176"/>
      <c r="T957" s="177"/>
      <c r="W957" s="240"/>
      <c r="AT957" s="172" t="s">
        <v>169</v>
      </c>
      <c r="AU957" s="172" t="s">
        <v>81</v>
      </c>
      <c r="AV957" s="13" t="s">
        <v>81</v>
      </c>
      <c r="AW957" s="13" t="s">
        <v>29</v>
      </c>
      <c r="AX957" s="13" t="s">
        <v>72</v>
      </c>
      <c r="AY957" s="172" t="s">
        <v>162</v>
      </c>
    </row>
    <row r="958" spans="2:65" s="12" customFormat="1" x14ac:dyDescent="0.2">
      <c r="B958" s="164"/>
      <c r="D958" s="165" t="s">
        <v>169</v>
      </c>
      <c r="E958" s="166" t="s">
        <v>1</v>
      </c>
      <c r="F958" s="167" t="s">
        <v>2017</v>
      </c>
      <c r="H958" s="166" t="s">
        <v>1</v>
      </c>
      <c r="I958" s="168"/>
      <c r="L958" s="164"/>
      <c r="M958" s="169"/>
      <c r="T958" s="170"/>
      <c r="W958" s="239"/>
      <c r="AT958" s="166" t="s">
        <v>169</v>
      </c>
      <c r="AU958" s="166" t="s">
        <v>81</v>
      </c>
      <c r="AV958" s="12" t="s">
        <v>77</v>
      </c>
      <c r="AW958" s="12" t="s">
        <v>29</v>
      </c>
      <c r="AX958" s="12" t="s">
        <v>72</v>
      </c>
      <c r="AY958" s="166" t="s">
        <v>162</v>
      </c>
    </row>
    <row r="959" spans="2:65" s="13" customFormat="1" x14ac:dyDescent="0.2">
      <c r="B959" s="171"/>
      <c r="D959" s="165" t="s">
        <v>169</v>
      </c>
      <c r="E959" s="172" t="s">
        <v>1</v>
      </c>
      <c r="F959" s="173" t="s">
        <v>2048</v>
      </c>
      <c r="H959" s="174">
        <v>8.5139999999999976</v>
      </c>
      <c r="I959" s="175"/>
      <c r="L959" s="171"/>
      <c r="M959" s="176"/>
      <c r="T959" s="177"/>
      <c r="W959" s="240"/>
      <c r="AT959" s="172" t="s">
        <v>169</v>
      </c>
      <c r="AU959" s="172" t="s">
        <v>81</v>
      </c>
      <c r="AV959" s="13" t="s">
        <v>81</v>
      </c>
      <c r="AW959" s="13" t="s">
        <v>29</v>
      </c>
      <c r="AX959" s="13" t="s">
        <v>72</v>
      </c>
      <c r="AY959" s="172" t="s">
        <v>162</v>
      </c>
    </row>
    <row r="960" spans="2:65" s="12" customFormat="1" x14ac:dyDescent="0.2">
      <c r="B960" s="164"/>
      <c r="D960" s="165" t="s">
        <v>169</v>
      </c>
      <c r="E960" s="166" t="s">
        <v>1</v>
      </c>
      <c r="F960" s="167" t="s">
        <v>2019</v>
      </c>
      <c r="H960" s="166" t="s">
        <v>1</v>
      </c>
      <c r="I960" s="168"/>
      <c r="L960" s="164"/>
      <c r="M960" s="169"/>
      <c r="T960" s="170"/>
      <c r="W960" s="239"/>
      <c r="AT960" s="166" t="s">
        <v>169</v>
      </c>
      <c r="AU960" s="166" t="s">
        <v>81</v>
      </c>
      <c r="AV960" s="12" t="s">
        <v>77</v>
      </c>
      <c r="AW960" s="12" t="s">
        <v>29</v>
      </c>
      <c r="AX960" s="12" t="s">
        <v>72</v>
      </c>
      <c r="AY960" s="166" t="s">
        <v>162</v>
      </c>
    </row>
    <row r="961" spans="2:63" s="13" customFormat="1" x14ac:dyDescent="0.2">
      <c r="B961" s="171"/>
      <c r="D961" s="165" t="s">
        <v>169</v>
      </c>
      <c r="E961" s="172" t="s">
        <v>1</v>
      </c>
      <c r="F961" s="173" t="s">
        <v>2049</v>
      </c>
      <c r="H961" s="174">
        <v>0.504</v>
      </c>
      <c r="I961" s="175"/>
      <c r="L961" s="171"/>
      <c r="M961" s="176"/>
      <c r="T961" s="177"/>
      <c r="W961" s="240"/>
      <c r="AT961" s="172" t="s">
        <v>169</v>
      </c>
      <c r="AU961" s="172" t="s">
        <v>81</v>
      </c>
      <c r="AV961" s="13" t="s">
        <v>81</v>
      </c>
      <c r="AW961" s="13" t="s">
        <v>29</v>
      </c>
      <c r="AX961" s="13" t="s">
        <v>72</v>
      </c>
      <c r="AY961" s="172" t="s">
        <v>162</v>
      </c>
    </row>
    <row r="962" spans="2:63" s="15" customFormat="1" x14ac:dyDescent="0.2">
      <c r="B962" s="185"/>
      <c r="D962" s="165" t="s">
        <v>169</v>
      </c>
      <c r="E962" s="186" t="s">
        <v>1</v>
      </c>
      <c r="F962" s="187" t="s">
        <v>187</v>
      </c>
      <c r="H962" s="188">
        <v>43.395000000000003</v>
      </c>
      <c r="I962" s="189"/>
      <c r="L962" s="185"/>
      <c r="M962" s="190"/>
      <c r="T962" s="191"/>
      <c r="W962" s="241"/>
      <c r="AT962" s="186" t="s">
        <v>169</v>
      </c>
      <c r="AU962" s="186" t="s">
        <v>81</v>
      </c>
      <c r="AV962" s="15" t="s">
        <v>84</v>
      </c>
      <c r="AW962" s="15" t="s">
        <v>29</v>
      </c>
      <c r="AX962" s="15" t="s">
        <v>72</v>
      </c>
      <c r="AY962" s="186" t="s">
        <v>162</v>
      </c>
    </row>
    <row r="963" spans="2:63" s="12" customFormat="1" x14ac:dyDescent="0.2">
      <c r="B963" s="164"/>
      <c r="D963" s="165" t="s">
        <v>169</v>
      </c>
      <c r="E963" s="166" t="s">
        <v>1</v>
      </c>
      <c r="F963" s="167" t="s">
        <v>2021</v>
      </c>
      <c r="H963" s="166" t="s">
        <v>1</v>
      </c>
      <c r="I963" s="168"/>
      <c r="L963" s="164"/>
      <c r="M963" s="169"/>
      <c r="T963" s="170"/>
      <c r="W963" s="239"/>
      <c r="AT963" s="166" t="s">
        <v>169</v>
      </c>
      <c r="AU963" s="166" t="s">
        <v>81</v>
      </c>
      <c r="AV963" s="12" t="s">
        <v>77</v>
      </c>
      <c r="AW963" s="12" t="s">
        <v>29</v>
      </c>
      <c r="AX963" s="12" t="s">
        <v>72</v>
      </c>
      <c r="AY963" s="166" t="s">
        <v>162</v>
      </c>
    </row>
    <row r="964" spans="2:63" s="13" customFormat="1" x14ac:dyDescent="0.2">
      <c r="B964" s="171"/>
      <c r="D964" s="165" t="s">
        <v>169</v>
      </c>
      <c r="E964" s="172" t="s">
        <v>1</v>
      </c>
      <c r="F964" s="173" t="s">
        <v>2050</v>
      </c>
      <c r="H964" s="174">
        <v>3.0369999999999999</v>
      </c>
      <c r="I964" s="175"/>
      <c r="L964" s="171"/>
      <c r="M964" s="176"/>
      <c r="T964" s="177"/>
      <c r="W964" s="240"/>
      <c r="AT964" s="172" t="s">
        <v>169</v>
      </c>
      <c r="AU964" s="172" t="s">
        <v>81</v>
      </c>
      <c r="AV964" s="13" t="s">
        <v>81</v>
      </c>
      <c r="AW964" s="13" t="s">
        <v>29</v>
      </c>
      <c r="AX964" s="13" t="s">
        <v>72</v>
      </c>
      <c r="AY964" s="172" t="s">
        <v>162</v>
      </c>
    </row>
    <row r="965" spans="2:63" s="12" customFormat="1" x14ac:dyDescent="0.2">
      <c r="B965" s="164"/>
      <c r="D965" s="165" t="s">
        <v>169</v>
      </c>
      <c r="E965" s="166" t="s">
        <v>1</v>
      </c>
      <c r="F965" s="167" t="s">
        <v>2023</v>
      </c>
      <c r="H965" s="166" t="s">
        <v>1</v>
      </c>
      <c r="I965" s="168"/>
      <c r="L965" s="164"/>
      <c r="M965" s="169"/>
      <c r="T965" s="170"/>
      <c r="W965" s="239"/>
      <c r="AT965" s="166" t="s">
        <v>169</v>
      </c>
      <c r="AU965" s="166" t="s">
        <v>81</v>
      </c>
      <c r="AV965" s="12" t="s">
        <v>77</v>
      </c>
      <c r="AW965" s="12" t="s">
        <v>29</v>
      </c>
      <c r="AX965" s="12" t="s">
        <v>72</v>
      </c>
      <c r="AY965" s="166" t="s">
        <v>162</v>
      </c>
    </row>
    <row r="966" spans="2:63" s="13" customFormat="1" x14ac:dyDescent="0.2">
      <c r="B966" s="171"/>
      <c r="D966" s="165" t="s">
        <v>169</v>
      </c>
      <c r="E966" s="172" t="s">
        <v>1</v>
      </c>
      <c r="F966" s="173" t="s">
        <v>2051</v>
      </c>
      <c r="H966" s="174">
        <v>1.1120000000000001</v>
      </c>
      <c r="I966" s="175"/>
      <c r="L966" s="171"/>
      <c r="M966" s="176"/>
      <c r="T966" s="177"/>
      <c r="W966" s="240"/>
      <c r="AT966" s="172" t="s">
        <v>169</v>
      </c>
      <c r="AU966" s="172" t="s">
        <v>81</v>
      </c>
      <c r="AV966" s="13" t="s">
        <v>81</v>
      </c>
      <c r="AW966" s="13" t="s">
        <v>29</v>
      </c>
      <c r="AX966" s="13" t="s">
        <v>72</v>
      </c>
      <c r="AY966" s="172" t="s">
        <v>162</v>
      </c>
    </row>
    <row r="967" spans="2:63" s="12" customFormat="1" x14ac:dyDescent="0.2">
      <c r="B967" s="164"/>
      <c r="D967" s="165" t="s">
        <v>169</v>
      </c>
      <c r="E967" s="166" t="s">
        <v>1</v>
      </c>
      <c r="F967" s="167" t="s">
        <v>2025</v>
      </c>
      <c r="H967" s="166" t="s">
        <v>1</v>
      </c>
      <c r="I967" s="168"/>
      <c r="L967" s="164"/>
      <c r="M967" s="169"/>
      <c r="T967" s="170"/>
      <c r="W967" s="239"/>
      <c r="AT967" s="166" t="s">
        <v>169</v>
      </c>
      <c r="AU967" s="166" t="s">
        <v>81</v>
      </c>
      <c r="AV967" s="12" t="s">
        <v>77</v>
      </c>
      <c r="AW967" s="12" t="s">
        <v>29</v>
      </c>
      <c r="AX967" s="12" t="s">
        <v>72</v>
      </c>
      <c r="AY967" s="166" t="s">
        <v>162</v>
      </c>
    </row>
    <row r="968" spans="2:63" s="13" customFormat="1" x14ac:dyDescent="0.2">
      <c r="B968" s="171"/>
      <c r="D968" s="165" t="s">
        <v>169</v>
      </c>
      <c r="E968" s="172" t="s">
        <v>1</v>
      </c>
      <c r="F968" s="173" t="s">
        <v>2052</v>
      </c>
      <c r="H968" s="174">
        <v>2.569</v>
      </c>
      <c r="I968" s="175"/>
      <c r="L968" s="171"/>
      <c r="M968" s="176"/>
      <c r="T968" s="177"/>
      <c r="W968" s="240"/>
      <c r="AT968" s="172" t="s">
        <v>169</v>
      </c>
      <c r="AU968" s="172" t="s">
        <v>81</v>
      </c>
      <c r="AV968" s="13" t="s">
        <v>81</v>
      </c>
      <c r="AW968" s="13" t="s">
        <v>29</v>
      </c>
      <c r="AX968" s="13" t="s">
        <v>72</v>
      </c>
      <c r="AY968" s="172" t="s">
        <v>162</v>
      </c>
    </row>
    <row r="969" spans="2:63" s="12" customFormat="1" x14ac:dyDescent="0.2">
      <c r="B969" s="164"/>
      <c r="D969" s="165" t="s">
        <v>169</v>
      </c>
      <c r="E969" s="166" t="s">
        <v>1</v>
      </c>
      <c r="F969" s="167" t="s">
        <v>2028</v>
      </c>
      <c r="H969" s="166" t="s">
        <v>1</v>
      </c>
      <c r="I969" s="168"/>
      <c r="L969" s="164"/>
      <c r="M969" s="169"/>
      <c r="T969" s="170"/>
      <c r="W969" s="239"/>
      <c r="AT969" s="166" t="s">
        <v>169</v>
      </c>
      <c r="AU969" s="166" t="s">
        <v>81</v>
      </c>
      <c r="AV969" s="12" t="s">
        <v>77</v>
      </c>
      <c r="AW969" s="12" t="s">
        <v>29</v>
      </c>
      <c r="AX969" s="12" t="s">
        <v>72</v>
      </c>
      <c r="AY969" s="166" t="s">
        <v>162</v>
      </c>
    </row>
    <row r="970" spans="2:63" s="13" customFormat="1" x14ac:dyDescent="0.2">
      <c r="B970" s="171"/>
      <c r="D970" s="165" t="s">
        <v>169</v>
      </c>
      <c r="E970" s="172" t="s">
        <v>1</v>
      </c>
      <c r="F970" s="173" t="s">
        <v>2053</v>
      </c>
      <c r="H970" s="174">
        <v>1.845</v>
      </c>
      <c r="I970" s="175"/>
      <c r="L970" s="171"/>
      <c r="M970" s="176"/>
      <c r="T970" s="177"/>
      <c r="W970" s="240"/>
      <c r="AT970" s="172" t="s">
        <v>169</v>
      </c>
      <c r="AU970" s="172" t="s">
        <v>81</v>
      </c>
      <c r="AV970" s="13" t="s">
        <v>81</v>
      </c>
      <c r="AW970" s="13" t="s">
        <v>29</v>
      </c>
      <c r="AX970" s="13" t="s">
        <v>72</v>
      </c>
      <c r="AY970" s="172" t="s">
        <v>162</v>
      </c>
    </row>
    <row r="971" spans="2:63" s="12" customFormat="1" x14ac:dyDescent="0.2">
      <c r="B971" s="164"/>
      <c r="D971" s="165" t="s">
        <v>169</v>
      </c>
      <c r="E971" s="166" t="s">
        <v>1</v>
      </c>
      <c r="F971" s="167" t="s">
        <v>2030</v>
      </c>
      <c r="H971" s="166" t="s">
        <v>1</v>
      </c>
      <c r="I971" s="168"/>
      <c r="L971" s="164"/>
      <c r="M971" s="169"/>
      <c r="T971" s="170"/>
      <c r="W971" s="239"/>
      <c r="AT971" s="166" t="s">
        <v>169</v>
      </c>
      <c r="AU971" s="166" t="s">
        <v>81</v>
      </c>
      <c r="AV971" s="12" t="s">
        <v>77</v>
      </c>
      <c r="AW971" s="12" t="s">
        <v>29</v>
      </c>
      <c r="AX971" s="12" t="s">
        <v>72</v>
      </c>
      <c r="AY971" s="166" t="s">
        <v>162</v>
      </c>
    </row>
    <row r="972" spans="2:63" s="13" customFormat="1" x14ac:dyDescent="0.2">
      <c r="B972" s="171"/>
      <c r="D972" s="165" t="s">
        <v>169</v>
      </c>
      <c r="E972" s="172" t="s">
        <v>1</v>
      </c>
      <c r="F972" s="173" t="s">
        <v>2054</v>
      </c>
      <c r="H972" s="174">
        <v>1.3140000000000001</v>
      </c>
      <c r="I972" s="175"/>
      <c r="L972" s="171"/>
      <c r="M972" s="176"/>
      <c r="T972" s="177"/>
      <c r="W972" s="240"/>
      <c r="AT972" s="172" t="s">
        <v>169</v>
      </c>
      <c r="AU972" s="172" t="s">
        <v>81</v>
      </c>
      <c r="AV972" s="13" t="s">
        <v>81</v>
      </c>
      <c r="AW972" s="13" t="s">
        <v>29</v>
      </c>
      <c r="AX972" s="13" t="s">
        <v>72</v>
      </c>
      <c r="AY972" s="172" t="s">
        <v>162</v>
      </c>
    </row>
    <row r="973" spans="2:63" s="15" customFormat="1" x14ac:dyDescent="0.2">
      <c r="B973" s="185"/>
      <c r="D973" s="165" t="s">
        <v>169</v>
      </c>
      <c r="E973" s="186" t="s">
        <v>1</v>
      </c>
      <c r="F973" s="187" t="s">
        <v>187</v>
      </c>
      <c r="H973" s="188">
        <v>9.8770000000000007</v>
      </c>
      <c r="I973" s="189"/>
      <c r="L973" s="185"/>
      <c r="M973" s="190"/>
      <c r="T973" s="191"/>
      <c r="W973" s="241"/>
      <c r="AT973" s="186" t="s">
        <v>169</v>
      </c>
      <c r="AU973" s="186" t="s">
        <v>81</v>
      </c>
      <c r="AV973" s="15" t="s">
        <v>84</v>
      </c>
      <c r="AW973" s="15" t="s">
        <v>29</v>
      </c>
      <c r="AX973" s="15" t="s">
        <v>72</v>
      </c>
      <c r="AY973" s="186" t="s">
        <v>162</v>
      </c>
    </row>
    <row r="974" spans="2:63" s="14" customFormat="1" x14ac:dyDescent="0.2">
      <c r="B974" s="178"/>
      <c r="D974" s="165" t="s">
        <v>169</v>
      </c>
      <c r="E974" s="179" t="s">
        <v>1</v>
      </c>
      <c r="F974" s="180" t="s">
        <v>174</v>
      </c>
      <c r="H974" s="181">
        <v>53.271999999999998</v>
      </c>
      <c r="I974" s="182"/>
      <c r="L974" s="178"/>
      <c r="M974" s="183"/>
      <c r="T974" s="184"/>
      <c r="W974" s="242"/>
      <c r="AT974" s="179" t="s">
        <v>169</v>
      </c>
      <c r="AU974" s="179" t="s">
        <v>81</v>
      </c>
      <c r="AV974" s="14" t="s">
        <v>87</v>
      </c>
      <c r="AW974" s="14" t="s">
        <v>29</v>
      </c>
      <c r="AX974" s="14" t="s">
        <v>77</v>
      </c>
      <c r="AY974" s="179" t="s">
        <v>162</v>
      </c>
    </row>
    <row r="975" spans="2:63" s="12" customFormat="1" ht="22.5" x14ac:dyDescent="0.2">
      <c r="B975" s="164"/>
      <c r="D975" s="165" t="s">
        <v>169</v>
      </c>
      <c r="E975" s="166" t="s">
        <v>1</v>
      </c>
      <c r="F975" s="167" t="s">
        <v>638</v>
      </c>
      <c r="H975" s="166" t="s">
        <v>1</v>
      </c>
      <c r="I975" s="168"/>
      <c r="L975" s="164"/>
      <c r="M975" s="169"/>
      <c r="T975" s="170"/>
      <c r="W975" s="239"/>
      <c r="AT975" s="166" t="s">
        <v>169</v>
      </c>
      <c r="AU975" s="166" t="s">
        <v>81</v>
      </c>
      <c r="AV975" s="12" t="s">
        <v>77</v>
      </c>
      <c r="AW975" s="12" t="s">
        <v>29</v>
      </c>
      <c r="AX975" s="12" t="s">
        <v>72</v>
      </c>
      <c r="AY975" s="166" t="s">
        <v>162</v>
      </c>
    </row>
    <row r="976" spans="2:63" s="11" customFormat="1" ht="25.9" customHeight="1" x14ac:dyDescent="0.2">
      <c r="B976" s="139"/>
      <c r="D976" s="140" t="s">
        <v>71</v>
      </c>
      <c r="E976" s="141" t="s">
        <v>438</v>
      </c>
      <c r="F976" s="141" t="s">
        <v>639</v>
      </c>
      <c r="I976" s="142"/>
      <c r="J976" s="143">
        <f>BK976</f>
        <v>0</v>
      </c>
      <c r="L976" s="139"/>
      <c r="M976" s="144"/>
      <c r="P976" s="145">
        <f>P977</f>
        <v>0</v>
      </c>
      <c r="R976" s="145">
        <f>R977</f>
        <v>0</v>
      </c>
      <c r="T976" s="146">
        <f>T977</f>
        <v>0</v>
      </c>
      <c r="W976" s="238"/>
      <c r="AR976" s="140" t="s">
        <v>84</v>
      </c>
      <c r="AT976" s="147" t="s">
        <v>71</v>
      </c>
      <c r="AU976" s="147" t="s">
        <v>72</v>
      </c>
      <c r="AY976" s="140" t="s">
        <v>162</v>
      </c>
      <c r="BK976" s="148">
        <f>BK977</f>
        <v>0</v>
      </c>
    </row>
    <row r="977" spans="2:65" s="11" customFormat="1" ht="22.9" customHeight="1" x14ac:dyDescent="0.2">
      <c r="B977" s="139"/>
      <c r="D977" s="140" t="s">
        <v>71</v>
      </c>
      <c r="E977" s="149" t="s">
        <v>640</v>
      </c>
      <c r="F977" s="149" t="s">
        <v>641</v>
      </c>
      <c r="I977" s="142"/>
      <c r="J977" s="150">
        <f>BK977</f>
        <v>0</v>
      </c>
      <c r="L977" s="139"/>
      <c r="M977" s="144"/>
      <c r="P977" s="145">
        <f>SUM(P978:P1004)</f>
        <v>0</v>
      </c>
      <c r="R977" s="145">
        <f>SUM(R978:R1004)</f>
        <v>0</v>
      </c>
      <c r="T977" s="146">
        <f>SUM(T978:T1004)</f>
        <v>0</v>
      </c>
      <c r="W977" s="247"/>
      <c r="AR977" s="140" t="s">
        <v>84</v>
      </c>
      <c r="AT977" s="147" t="s">
        <v>71</v>
      </c>
      <c r="AU977" s="147" t="s">
        <v>77</v>
      </c>
      <c r="AY977" s="140" t="s">
        <v>162</v>
      </c>
      <c r="BK977" s="148">
        <f>SUM(BK978:BK1004)</f>
        <v>0</v>
      </c>
    </row>
    <row r="978" spans="2:65" s="1" customFormat="1" ht="49.15" customHeight="1" x14ac:dyDescent="0.2">
      <c r="B978" s="121"/>
      <c r="C978" s="151" t="s">
        <v>613</v>
      </c>
      <c r="D978" s="151" t="s">
        <v>164</v>
      </c>
      <c r="E978" s="152" t="s">
        <v>643</v>
      </c>
      <c r="F978" s="153" t="s">
        <v>644</v>
      </c>
      <c r="G978" s="154" t="s">
        <v>340</v>
      </c>
      <c r="H978" s="155">
        <v>6</v>
      </c>
      <c r="I978" s="156"/>
      <c r="J978" s="157">
        <f>ROUND(I978*H978,2)</f>
        <v>0</v>
      </c>
      <c r="K978" s="158"/>
      <c r="L978" s="32"/>
      <c r="M978" s="159" t="s">
        <v>1</v>
      </c>
      <c r="N978" s="120" t="s">
        <v>38</v>
      </c>
      <c r="P978" s="160">
        <f>O978*H978</f>
        <v>0</v>
      </c>
      <c r="Q978" s="160">
        <v>0</v>
      </c>
      <c r="R978" s="160">
        <f>Q978*H978</f>
        <v>0</v>
      </c>
      <c r="S978" s="160">
        <v>0</v>
      </c>
      <c r="T978" s="161">
        <f>S978*H978</f>
        <v>0</v>
      </c>
      <c r="W978" s="262"/>
      <c r="AR978" s="162" t="s">
        <v>568</v>
      </c>
      <c r="AT978" s="162" t="s">
        <v>164</v>
      </c>
      <c r="AU978" s="162" t="s">
        <v>81</v>
      </c>
      <c r="AY978" s="17" t="s">
        <v>162</v>
      </c>
      <c r="BE978" s="163">
        <f>IF(N978="základná",J978,0)</f>
        <v>0</v>
      </c>
      <c r="BF978" s="163">
        <f>IF(N978="znížená",J978,0)</f>
        <v>0</v>
      </c>
      <c r="BG978" s="163">
        <f>IF(N978="zákl. prenesená",J978,0)</f>
        <v>0</v>
      </c>
      <c r="BH978" s="163">
        <f>IF(N978="zníž. prenesená",J978,0)</f>
        <v>0</v>
      </c>
      <c r="BI978" s="163">
        <f>IF(N978="nulová",J978,0)</f>
        <v>0</v>
      </c>
      <c r="BJ978" s="17" t="s">
        <v>81</v>
      </c>
      <c r="BK978" s="163">
        <f>ROUND(I978*H978,2)</f>
        <v>0</v>
      </c>
      <c r="BL978" s="17" t="s">
        <v>568</v>
      </c>
      <c r="BM978" s="162" t="s">
        <v>2347</v>
      </c>
    </row>
    <row r="979" spans="2:65" s="13" customFormat="1" x14ac:dyDescent="0.2">
      <c r="B979" s="171"/>
      <c r="D979" s="165" t="s">
        <v>169</v>
      </c>
      <c r="E979" s="172" t="s">
        <v>1</v>
      </c>
      <c r="F979" s="173" t="s">
        <v>93</v>
      </c>
      <c r="H979" s="174">
        <v>6</v>
      </c>
      <c r="I979" s="175"/>
      <c r="L979" s="171"/>
      <c r="M979" s="176"/>
      <c r="T979" s="177"/>
      <c r="W979" s="240"/>
      <c r="AT979" s="172" t="s">
        <v>169</v>
      </c>
      <c r="AU979" s="172" t="s">
        <v>81</v>
      </c>
      <c r="AV979" s="13" t="s">
        <v>81</v>
      </c>
      <c r="AW979" s="13" t="s">
        <v>29</v>
      </c>
      <c r="AX979" s="13" t="s">
        <v>77</v>
      </c>
      <c r="AY979" s="172" t="s">
        <v>162</v>
      </c>
    </row>
    <row r="980" spans="2:65" s="12" customFormat="1" x14ac:dyDescent="0.2">
      <c r="B980" s="164"/>
      <c r="D980" s="165" t="s">
        <v>169</v>
      </c>
      <c r="E980" s="166" t="s">
        <v>1</v>
      </c>
      <c r="F980" s="167" t="s">
        <v>646</v>
      </c>
      <c r="H980" s="166" t="s">
        <v>1</v>
      </c>
      <c r="I980" s="168"/>
      <c r="L980" s="164"/>
      <c r="M980" s="169"/>
      <c r="T980" s="170"/>
      <c r="W980" s="239"/>
      <c r="AT980" s="166" t="s">
        <v>169</v>
      </c>
      <c r="AU980" s="166" t="s">
        <v>81</v>
      </c>
      <c r="AV980" s="12" t="s">
        <v>77</v>
      </c>
      <c r="AW980" s="12" t="s">
        <v>29</v>
      </c>
      <c r="AX980" s="12" t="s">
        <v>72</v>
      </c>
      <c r="AY980" s="166" t="s">
        <v>162</v>
      </c>
    </row>
    <row r="981" spans="2:65" s="12" customFormat="1" x14ac:dyDescent="0.2">
      <c r="B981" s="164"/>
      <c r="D981" s="165" t="s">
        <v>169</v>
      </c>
      <c r="E981" s="166" t="s">
        <v>1</v>
      </c>
      <c r="F981" s="167" t="s">
        <v>647</v>
      </c>
      <c r="H981" s="166" t="s">
        <v>1</v>
      </c>
      <c r="I981" s="168"/>
      <c r="L981" s="164"/>
      <c r="M981" s="169"/>
      <c r="T981" s="170"/>
      <c r="W981" s="239"/>
      <c r="AT981" s="166" t="s">
        <v>169</v>
      </c>
      <c r="AU981" s="166" t="s">
        <v>81</v>
      </c>
      <c r="AV981" s="12" t="s">
        <v>77</v>
      </c>
      <c r="AW981" s="12" t="s">
        <v>29</v>
      </c>
      <c r="AX981" s="12" t="s">
        <v>72</v>
      </c>
      <c r="AY981" s="166" t="s">
        <v>162</v>
      </c>
    </row>
    <row r="982" spans="2:65" s="12" customFormat="1" ht="22.5" x14ac:dyDescent="0.2">
      <c r="B982" s="164"/>
      <c r="D982" s="165" t="s">
        <v>169</v>
      </c>
      <c r="E982" s="166" t="s">
        <v>1</v>
      </c>
      <c r="F982" s="167" t="s">
        <v>648</v>
      </c>
      <c r="H982" s="166" t="s">
        <v>1</v>
      </c>
      <c r="I982" s="168"/>
      <c r="L982" s="164"/>
      <c r="M982" s="169"/>
      <c r="T982" s="170"/>
      <c r="W982" s="239"/>
      <c r="AT982" s="166" t="s">
        <v>169</v>
      </c>
      <c r="AU982" s="166" t="s">
        <v>81</v>
      </c>
      <c r="AV982" s="12" t="s">
        <v>77</v>
      </c>
      <c r="AW982" s="12" t="s">
        <v>29</v>
      </c>
      <c r="AX982" s="12" t="s">
        <v>72</v>
      </c>
      <c r="AY982" s="166" t="s">
        <v>162</v>
      </c>
    </row>
    <row r="983" spans="2:65" s="12" customFormat="1" x14ac:dyDescent="0.2">
      <c r="B983" s="164"/>
      <c r="D983" s="165" t="s">
        <v>169</v>
      </c>
      <c r="E983" s="166" t="s">
        <v>1</v>
      </c>
      <c r="F983" s="167" t="s">
        <v>649</v>
      </c>
      <c r="H983" s="166" t="s">
        <v>1</v>
      </c>
      <c r="I983" s="168"/>
      <c r="L983" s="164"/>
      <c r="M983" s="169"/>
      <c r="T983" s="170"/>
      <c r="W983" s="239"/>
      <c r="AT983" s="166" t="s">
        <v>169</v>
      </c>
      <c r="AU983" s="166" t="s">
        <v>81</v>
      </c>
      <c r="AV983" s="12" t="s">
        <v>77</v>
      </c>
      <c r="AW983" s="12" t="s">
        <v>29</v>
      </c>
      <c r="AX983" s="12" t="s">
        <v>72</v>
      </c>
      <c r="AY983" s="166" t="s">
        <v>162</v>
      </c>
    </row>
    <row r="984" spans="2:65" s="12" customFormat="1" x14ac:dyDescent="0.2">
      <c r="B984" s="164"/>
      <c r="D984" s="165" t="s">
        <v>169</v>
      </c>
      <c r="E984" s="166" t="s">
        <v>1</v>
      </c>
      <c r="F984" s="167" t="s">
        <v>650</v>
      </c>
      <c r="H984" s="166" t="s">
        <v>1</v>
      </c>
      <c r="I984" s="168"/>
      <c r="L984" s="164"/>
      <c r="M984" s="169"/>
      <c r="T984" s="170"/>
      <c r="W984" s="239"/>
      <c r="AT984" s="166" t="s">
        <v>169</v>
      </c>
      <c r="AU984" s="166" t="s">
        <v>81</v>
      </c>
      <c r="AV984" s="12" t="s">
        <v>77</v>
      </c>
      <c r="AW984" s="12" t="s">
        <v>29</v>
      </c>
      <c r="AX984" s="12" t="s">
        <v>72</v>
      </c>
      <c r="AY984" s="166" t="s">
        <v>162</v>
      </c>
    </row>
    <row r="985" spans="2:65" s="12" customFormat="1" ht="22.5" x14ac:dyDescent="0.2">
      <c r="B985" s="164"/>
      <c r="D985" s="165" t="s">
        <v>169</v>
      </c>
      <c r="E985" s="166" t="s">
        <v>1</v>
      </c>
      <c r="F985" s="167" t="s">
        <v>651</v>
      </c>
      <c r="H985" s="166" t="s">
        <v>1</v>
      </c>
      <c r="I985" s="168"/>
      <c r="L985" s="164"/>
      <c r="M985" s="169"/>
      <c r="T985" s="170"/>
      <c r="W985" s="239"/>
      <c r="AT985" s="166" t="s">
        <v>169</v>
      </c>
      <c r="AU985" s="166" t="s">
        <v>81</v>
      </c>
      <c r="AV985" s="12" t="s">
        <v>77</v>
      </c>
      <c r="AW985" s="12" t="s">
        <v>29</v>
      </c>
      <c r="AX985" s="12" t="s">
        <v>72</v>
      </c>
      <c r="AY985" s="166" t="s">
        <v>162</v>
      </c>
    </row>
    <row r="986" spans="2:65" s="12" customFormat="1" ht="22.5" x14ac:dyDescent="0.2">
      <c r="B986" s="164"/>
      <c r="D986" s="165" t="s">
        <v>169</v>
      </c>
      <c r="E986" s="166" t="s">
        <v>1</v>
      </c>
      <c r="F986" s="167" t="s">
        <v>652</v>
      </c>
      <c r="H986" s="166" t="s">
        <v>1</v>
      </c>
      <c r="I986" s="168"/>
      <c r="L986" s="164"/>
      <c r="M986" s="169"/>
      <c r="T986" s="170"/>
      <c r="W986" s="239"/>
      <c r="AT986" s="166" t="s">
        <v>169</v>
      </c>
      <c r="AU986" s="166" t="s">
        <v>81</v>
      </c>
      <c r="AV986" s="12" t="s">
        <v>77</v>
      </c>
      <c r="AW986" s="12" t="s">
        <v>29</v>
      </c>
      <c r="AX986" s="12" t="s">
        <v>72</v>
      </c>
      <c r="AY986" s="166" t="s">
        <v>162</v>
      </c>
    </row>
    <row r="987" spans="2:65" s="12" customFormat="1" x14ac:dyDescent="0.2">
      <c r="B987" s="164"/>
      <c r="D987" s="165" t="s">
        <v>169</v>
      </c>
      <c r="E987" s="166" t="s">
        <v>1</v>
      </c>
      <c r="F987" s="167" t="s">
        <v>653</v>
      </c>
      <c r="H987" s="166" t="s">
        <v>1</v>
      </c>
      <c r="I987" s="168"/>
      <c r="L987" s="164"/>
      <c r="M987" s="169"/>
      <c r="T987" s="170"/>
      <c r="W987" s="239"/>
      <c r="AT987" s="166" t="s">
        <v>169</v>
      </c>
      <c r="AU987" s="166" t="s">
        <v>81</v>
      </c>
      <c r="AV987" s="12" t="s">
        <v>77</v>
      </c>
      <c r="AW987" s="12" t="s">
        <v>29</v>
      </c>
      <c r="AX987" s="12" t="s">
        <v>72</v>
      </c>
      <c r="AY987" s="166" t="s">
        <v>162</v>
      </c>
    </row>
    <row r="988" spans="2:65" s="12" customFormat="1" x14ac:dyDescent="0.2">
      <c r="B988" s="164"/>
      <c r="D988" s="165" t="s">
        <v>169</v>
      </c>
      <c r="E988" s="166" t="s">
        <v>1</v>
      </c>
      <c r="F988" s="167" t="s">
        <v>654</v>
      </c>
      <c r="H988" s="166" t="s">
        <v>1</v>
      </c>
      <c r="I988" s="168"/>
      <c r="L988" s="164"/>
      <c r="M988" s="169"/>
      <c r="T988" s="170"/>
      <c r="W988" s="239"/>
      <c r="AT988" s="166" t="s">
        <v>169</v>
      </c>
      <c r="AU988" s="166" t="s">
        <v>81</v>
      </c>
      <c r="AV988" s="12" t="s">
        <v>77</v>
      </c>
      <c r="AW988" s="12" t="s">
        <v>29</v>
      </c>
      <c r="AX988" s="12" t="s">
        <v>72</v>
      </c>
      <c r="AY988" s="166" t="s">
        <v>162</v>
      </c>
    </row>
    <row r="989" spans="2:65" s="12" customFormat="1" x14ac:dyDescent="0.2">
      <c r="B989" s="164"/>
      <c r="D989" s="165" t="s">
        <v>169</v>
      </c>
      <c r="E989" s="166" t="s">
        <v>1</v>
      </c>
      <c r="F989" s="167" t="s">
        <v>655</v>
      </c>
      <c r="H989" s="166" t="s">
        <v>1</v>
      </c>
      <c r="I989" s="168"/>
      <c r="L989" s="164"/>
      <c r="M989" s="169"/>
      <c r="T989" s="170"/>
      <c r="W989" s="239"/>
      <c r="AT989" s="166" t="s">
        <v>169</v>
      </c>
      <c r="AU989" s="166" t="s">
        <v>81</v>
      </c>
      <c r="AV989" s="12" t="s">
        <v>77</v>
      </c>
      <c r="AW989" s="12" t="s">
        <v>29</v>
      </c>
      <c r="AX989" s="12" t="s">
        <v>72</v>
      </c>
      <c r="AY989" s="166" t="s">
        <v>162</v>
      </c>
    </row>
    <row r="990" spans="2:65" s="12" customFormat="1" ht="22.5" x14ac:dyDescent="0.2">
      <c r="B990" s="164"/>
      <c r="D990" s="165" t="s">
        <v>169</v>
      </c>
      <c r="E990" s="166" t="s">
        <v>1</v>
      </c>
      <c r="F990" s="167" t="s">
        <v>656</v>
      </c>
      <c r="H990" s="166" t="s">
        <v>1</v>
      </c>
      <c r="I990" s="168"/>
      <c r="L990" s="164"/>
      <c r="M990" s="169"/>
      <c r="T990" s="170"/>
      <c r="W990" s="239"/>
      <c r="AT990" s="166" t="s">
        <v>169</v>
      </c>
      <c r="AU990" s="166" t="s">
        <v>81</v>
      </c>
      <c r="AV990" s="12" t="s">
        <v>77</v>
      </c>
      <c r="AW990" s="12" t="s">
        <v>29</v>
      </c>
      <c r="AX990" s="12" t="s">
        <v>72</v>
      </c>
      <c r="AY990" s="166" t="s">
        <v>162</v>
      </c>
    </row>
    <row r="991" spans="2:65" s="12" customFormat="1" x14ac:dyDescent="0.2">
      <c r="B991" s="164"/>
      <c r="D991" s="165" t="s">
        <v>169</v>
      </c>
      <c r="E991" s="166" t="s">
        <v>1</v>
      </c>
      <c r="F991" s="167" t="s">
        <v>657</v>
      </c>
      <c r="H991" s="166" t="s">
        <v>1</v>
      </c>
      <c r="I991" s="168"/>
      <c r="L991" s="164"/>
      <c r="M991" s="169"/>
      <c r="T991" s="170"/>
      <c r="W991" s="239"/>
      <c r="AT991" s="166" t="s">
        <v>169</v>
      </c>
      <c r="AU991" s="166" t="s">
        <v>81</v>
      </c>
      <c r="AV991" s="12" t="s">
        <v>77</v>
      </c>
      <c r="AW991" s="12" t="s">
        <v>29</v>
      </c>
      <c r="AX991" s="12" t="s">
        <v>72</v>
      </c>
      <c r="AY991" s="166" t="s">
        <v>162</v>
      </c>
    </row>
    <row r="992" spans="2:65" s="12" customFormat="1" x14ac:dyDescent="0.2">
      <c r="B992" s="164"/>
      <c r="D992" s="165" t="s">
        <v>169</v>
      </c>
      <c r="E992" s="166" t="s">
        <v>1</v>
      </c>
      <c r="F992" s="167" t="s">
        <v>658</v>
      </c>
      <c r="H992" s="166" t="s">
        <v>1</v>
      </c>
      <c r="I992" s="168"/>
      <c r="L992" s="164"/>
      <c r="M992" s="169"/>
      <c r="T992" s="170"/>
      <c r="W992" s="244"/>
      <c r="AT992" s="166" t="s">
        <v>169</v>
      </c>
      <c r="AU992" s="166" t="s">
        <v>81</v>
      </c>
      <c r="AV992" s="12" t="s">
        <v>77</v>
      </c>
      <c r="AW992" s="12" t="s">
        <v>29</v>
      </c>
      <c r="AX992" s="12" t="s">
        <v>72</v>
      </c>
      <c r="AY992" s="166" t="s">
        <v>162</v>
      </c>
    </row>
    <row r="993" spans="2:65" s="1" customFormat="1" ht="24.2" customHeight="1" x14ac:dyDescent="0.2">
      <c r="B993" s="121"/>
      <c r="C993" s="151" t="s">
        <v>545</v>
      </c>
      <c r="D993" s="151" t="s">
        <v>164</v>
      </c>
      <c r="E993" s="152" t="s">
        <v>660</v>
      </c>
      <c r="F993" s="153" t="s">
        <v>661</v>
      </c>
      <c r="G993" s="154" t="s">
        <v>340</v>
      </c>
      <c r="H993" s="155">
        <v>6</v>
      </c>
      <c r="I993" s="156"/>
      <c r="J993" s="157">
        <f>ROUND(I993*H993,2)</f>
        <v>0</v>
      </c>
      <c r="K993" s="158"/>
      <c r="L993" s="32"/>
      <c r="M993" s="159" t="s">
        <v>1</v>
      </c>
      <c r="N993" s="120" t="s">
        <v>38</v>
      </c>
      <c r="P993" s="160">
        <f>O993*H993</f>
        <v>0</v>
      </c>
      <c r="Q993" s="160">
        <v>0</v>
      </c>
      <c r="R993" s="160">
        <f>Q993*H993</f>
        <v>0</v>
      </c>
      <c r="S993" s="160">
        <v>0</v>
      </c>
      <c r="T993" s="161">
        <f>S993*H993</f>
        <v>0</v>
      </c>
      <c r="W993" s="233"/>
      <c r="AR993" s="162" t="s">
        <v>568</v>
      </c>
      <c r="AT993" s="162" t="s">
        <v>164</v>
      </c>
      <c r="AU993" s="162" t="s">
        <v>81</v>
      </c>
      <c r="AY993" s="17" t="s">
        <v>162</v>
      </c>
      <c r="BE993" s="163">
        <f>IF(N993="základná",J993,0)</f>
        <v>0</v>
      </c>
      <c r="BF993" s="163">
        <f>IF(N993="znížená",J993,0)</f>
        <v>0</v>
      </c>
      <c r="BG993" s="163">
        <f>IF(N993="zákl. prenesená",J993,0)</f>
        <v>0</v>
      </c>
      <c r="BH993" s="163">
        <f>IF(N993="zníž. prenesená",J993,0)</f>
        <v>0</v>
      </c>
      <c r="BI993" s="163">
        <f>IF(N993="nulová",J993,0)</f>
        <v>0</v>
      </c>
      <c r="BJ993" s="17" t="s">
        <v>81</v>
      </c>
      <c r="BK993" s="163">
        <f>ROUND(I993*H993,2)</f>
        <v>0</v>
      </c>
      <c r="BL993" s="17" t="s">
        <v>568</v>
      </c>
      <c r="BM993" s="162" t="s">
        <v>2348</v>
      </c>
    </row>
    <row r="994" spans="2:65" s="1" customFormat="1" ht="33" customHeight="1" x14ac:dyDescent="0.2">
      <c r="B994" s="121"/>
      <c r="C994" s="151" t="s">
        <v>622</v>
      </c>
      <c r="D994" s="151" t="s">
        <v>164</v>
      </c>
      <c r="E994" s="152" t="s">
        <v>1788</v>
      </c>
      <c r="F994" s="153" t="s">
        <v>1789</v>
      </c>
      <c r="G994" s="154" t="s">
        <v>340</v>
      </c>
      <c r="H994" s="155">
        <v>1</v>
      </c>
      <c r="I994" s="156"/>
      <c r="J994" s="157">
        <f>ROUND(I994*H994,2)</f>
        <v>0</v>
      </c>
      <c r="K994" s="158"/>
      <c r="L994" s="32"/>
      <c r="M994" s="159" t="s">
        <v>1</v>
      </c>
      <c r="N994" s="120" t="s">
        <v>38</v>
      </c>
      <c r="P994" s="160">
        <f>O994*H994</f>
        <v>0</v>
      </c>
      <c r="Q994" s="160">
        <v>0</v>
      </c>
      <c r="R994" s="160">
        <f>Q994*H994</f>
        <v>0</v>
      </c>
      <c r="S994" s="160">
        <v>0</v>
      </c>
      <c r="T994" s="161">
        <f>S994*H994</f>
        <v>0</v>
      </c>
      <c r="W994" s="262"/>
      <c r="AR994" s="162" t="s">
        <v>568</v>
      </c>
      <c r="AT994" s="162" t="s">
        <v>164</v>
      </c>
      <c r="AU994" s="162" t="s">
        <v>81</v>
      </c>
      <c r="AY994" s="17" t="s">
        <v>162</v>
      </c>
      <c r="BE994" s="163">
        <f>IF(N994="základná",J994,0)</f>
        <v>0</v>
      </c>
      <c r="BF994" s="163">
        <f>IF(N994="znížená",J994,0)</f>
        <v>0</v>
      </c>
      <c r="BG994" s="163">
        <f>IF(N994="zákl. prenesená",J994,0)</f>
        <v>0</v>
      </c>
      <c r="BH994" s="163">
        <f>IF(N994="zníž. prenesená",J994,0)</f>
        <v>0</v>
      </c>
      <c r="BI994" s="163">
        <f>IF(N994="nulová",J994,0)</f>
        <v>0</v>
      </c>
      <c r="BJ994" s="17" t="s">
        <v>81</v>
      </c>
      <c r="BK994" s="163">
        <f>ROUND(I994*H994,2)</f>
        <v>0</v>
      </c>
      <c r="BL994" s="17" t="s">
        <v>568</v>
      </c>
      <c r="BM994" s="162" t="s">
        <v>2349</v>
      </c>
    </row>
    <row r="995" spans="2:65" s="13" customFormat="1" x14ac:dyDescent="0.2">
      <c r="B995" s="171"/>
      <c r="D995" s="165" t="s">
        <v>169</v>
      </c>
      <c r="E995" s="172" t="s">
        <v>1</v>
      </c>
      <c r="F995" s="173" t="s">
        <v>77</v>
      </c>
      <c r="H995" s="174">
        <v>1</v>
      </c>
      <c r="I995" s="175"/>
      <c r="L995" s="171"/>
      <c r="M995" s="176"/>
      <c r="T995" s="177"/>
      <c r="W995" s="246"/>
      <c r="AT995" s="172" t="s">
        <v>169</v>
      </c>
      <c r="AU995" s="172" t="s">
        <v>81</v>
      </c>
      <c r="AV995" s="13" t="s">
        <v>81</v>
      </c>
      <c r="AW995" s="13" t="s">
        <v>29</v>
      </c>
      <c r="AX995" s="13" t="s">
        <v>77</v>
      </c>
      <c r="AY995" s="172" t="s">
        <v>162</v>
      </c>
    </row>
    <row r="996" spans="2:65" s="12" customFormat="1" x14ac:dyDescent="0.2">
      <c r="B996" s="164"/>
      <c r="D996" s="165" t="s">
        <v>169</v>
      </c>
      <c r="E996" s="166" t="s">
        <v>1</v>
      </c>
      <c r="F996" s="167" t="s">
        <v>1791</v>
      </c>
      <c r="H996" s="166" t="s">
        <v>1</v>
      </c>
      <c r="I996" s="168"/>
      <c r="L996" s="164"/>
      <c r="M996" s="169"/>
      <c r="T996" s="170"/>
      <c r="W996" s="239"/>
      <c r="AT996" s="166" t="s">
        <v>169</v>
      </c>
      <c r="AU996" s="166" t="s">
        <v>81</v>
      </c>
      <c r="AV996" s="12" t="s">
        <v>77</v>
      </c>
      <c r="AW996" s="12" t="s">
        <v>29</v>
      </c>
      <c r="AX996" s="12" t="s">
        <v>72</v>
      </c>
      <c r="AY996" s="166" t="s">
        <v>162</v>
      </c>
    </row>
    <row r="997" spans="2:65" s="12" customFormat="1" ht="22.5" x14ac:dyDescent="0.2">
      <c r="B997" s="164"/>
      <c r="D997" s="165" t="s">
        <v>169</v>
      </c>
      <c r="E997" s="166" t="s">
        <v>1</v>
      </c>
      <c r="F997" s="167" t="s">
        <v>1792</v>
      </c>
      <c r="H997" s="166" t="s">
        <v>1</v>
      </c>
      <c r="I997" s="168"/>
      <c r="L997" s="164"/>
      <c r="M997" s="169"/>
      <c r="T997" s="170"/>
      <c r="W997" s="239"/>
      <c r="AT997" s="166" t="s">
        <v>169</v>
      </c>
      <c r="AU997" s="166" t="s">
        <v>81</v>
      </c>
      <c r="AV997" s="12" t="s">
        <v>77</v>
      </c>
      <c r="AW997" s="12" t="s">
        <v>29</v>
      </c>
      <c r="AX997" s="12" t="s">
        <v>72</v>
      </c>
      <c r="AY997" s="166" t="s">
        <v>162</v>
      </c>
    </row>
    <row r="998" spans="2:65" s="12" customFormat="1" ht="22.5" x14ac:dyDescent="0.2">
      <c r="B998" s="164"/>
      <c r="D998" s="165" t="s">
        <v>169</v>
      </c>
      <c r="E998" s="166" t="s">
        <v>1</v>
      </c>
      <c r="F998" s="167" t="s">
        <v>1793</v>
      </c>
      <c r="H998" s="166" t="s">
        <v>1</v>
      </c>
      <c r="I998" s="168"/>
      <c r="L998" s="164"/>
      <c r="M998" s="169"/>
      <c r="T998" s="170"/>
      <c r="W998" s="239"/>
      <c r="AT998" s="166" t="s">
        <v>169</v>
      </c>
      <c r="AU998" s="166" t="s">
        <v>81</v>
      </c>
      <c r="AV998" s="12" t="s">
        <v>77</v>
      </c>
      <c r="AW998" s="12" t="s">
        <v>29</v>
      </c>
      <c r="AX998" s="12" t="s">
        <v>72</v>
      </c>
      <c r="AY998" s="166" t="s">
        <v>162</v>
      </c>
    </row>
    <row r="999" spans="2:65" s="12" customFormat="1" ht="22.5" x14ac:dyDescent="0.2">
      <c r="B999" s="164"/>
      <c r="D999" s="165" t="s">
        <v>169</v>
      </c>
      <c r="E999" s="166" t="s">
        <v>1</v>
      </c>
      <c r="F999" s="167" t="s">
        <v>1794</v>
      </c>
      <c r="H999" s="166" t="s">
        <v>1</v>
      </c>
      <c r="I999" s="168"/>
      <c r="L999" s="164"/>
      <c r="M999" s="169"/>
      <c r="T999" s="170"/>
      <c r="W999" s="239"/>
      <c r="AT999" s="166" t="s">
        <v>169</v>
      </c>
      <c r="AU999" s="166" t="s">
        <v>81</v>
      </c>
      <c r="AV999" s="12" t="s">
        <v>77</v>
      </c>
      <c r="AW999" s="12" t="s">
        <v>29</v>
      </c>
      <c r="AX999" s="12" t="s">
        <v>72</v>
      </c>
      <c r="AY999" s="166" t="s">
        <v>162</v>
      </c>
    </row>
    <row r="1000" spans="2:65" s="12" customFormat="1" x14ac:dyDescent="0.2">
      <c r="B1000" s="164"/>
      <c r="D1000" s="165" t="s">
        <v>169</v>
      </c>
      <c r="E1000" s="166" t="s">
        <v>1</v>
      </c>
      <c r="F1000" s="167" t="s">
        <v>1795</v>
      </c>
      <c r="H1000" s="166" t="s">
        <v>1</v>
      </c>
      <c r="I1000" s="168"/>
      <c r="L1000" s="164"/>
      <c r="M1000" s="169"/>
      <c r="T1000" s="170"/>
      <c r="W1000" s="239"/>
      <c r="AT1000" s="166" t="s">
        <v>169</v>
      </c>
      <c r="AU1000" s="166" t="s">
        <v>81</v>
      </c>
      <c r="AV1000" s="12" t="s">
        <v>77</v>
      </c>
      <c r="AW1000" s="12" t="s">
        <v>29</v>
      </c>
      <c r="AX1000" s="12" t="s">
        <v>72</v>
      </c>
      <c r="AY1000" s="166" t="s">
        <v>162</v>
      </c>
    </row>
    <row r="1001" spans="2:65" s="12" customFormat="1" ht="22.5" x14ac:dyDescent="0.2">
      <c r="B1001" s="164"/>
      <c r="D1001" s="165" t="s">
        <v>169</v>
      </c>
      <c r="E1001" s="166" t="s">
        <v>1</v>
      </c>
      <c r="F1001" s="167" t="s">
        <v>1796</v>
      </c>
      <c r="H1001" s="166" t="s">
        <v>1</v>
      </c>
      <c r="I1001" s="168"/>
      <c r="L1001" s="164"/>
      <c r="M1001" s="169"/>
      <c r="T1001" s="170"/>
      <c r="W1001" s="239"/>
      <c r="AT1001" s="166" t="s">
        <v>169</v>
      </c>
      <c r="AU1001" s="166" t="s">
        <v>81</v>
      </c>
      <c r="AV1001" s="12" t="s">
        <v>77</v>
      </c>
      <c r="AW1001" s="12" t="s">
        <v>29</v>
      </c>
      <c r="AX1001" s="12" t="s">
        <v>72</v>
      </c>
      <c r="AY1001" s="166" t="s">
        <v>162</v>
      </c>
    </row>
    <row r="1002" spans="2:65" s="12" customFormat="1" x14ac:dyDescent="0.2">
      <c r="B1002" s="164"/>
      <c r="D1002" s="165" t="s">
        <v>169</v>
      </c>
      <c r="E1002" s="166" t="s">
        <v>1</v>
      </c>
      <c r="F1002" s="167" t="s">
        <v>1797</v>
      </c>
      <c r="H1002" s="166" t="s">
        <v>1</v>
      </c>
      <c r="I1002" s="168"/>
      <c r="L1002" s="164"/>
      <c r="M1002" s="169"/>
      <c r="T1002" s="170"/>
      <c r="W1002" s="239"/>
      <c r="AT1002" s="166" t="s">
        <v>169</v>
      </c>
      <c r="AU1002" s="166" t="s">
        <v>81</v>
      </c>
      <c r="AV1002" s="12" t="s">
        <v>77</v>
      </c>
      <c r="AW1002" s="12" t="s">
        <v>29</v>
      </c>
      <c r="AX1002" s="12" t="s">
        <v>72</v>
      </c>
      <c r="AY1002" s="166" t="s">
        <v>162</v>
      </c>
    </row>
    <row r="1003" spans="2:65" s="12" customFormat="1" x14ac:dyDescent="0.2">
      <c r="B1003" s="164"/>
      <c r="D1003" s="165" t="s">
        <v>169</v>
      </c>
      <c r="E1003" s="166" t="s">
        <v>1</v>
      </c>
      <c r="F1003" s="167" t="s">
        <v>1798</v>
      </c>
      <c r="H1003" s="166" t="s">
        <v>1</v>
      </c>
      <c r="I1003" s="168"/>
      <c r="L1003" s="164"/>
      <c r="M1003" s="169"/>
      <c r="T1003" s="170"/>
      <c r="W1003" s="244"/>
      <c r="AT1003" s="166" t="s">
        <v>169</v>
      </c>
      <c r="AU1003" s="166" t="s">
        <v>81</v>
      </c>
      <c r="AV1003" s="12" t="s">
        <v>77</v>
      </c>
      <c r="AW1003" s="12" t="s">
        <v>29</v>
      </c>
      <c r="AX1003" s="12" t="s">
        <v>72</v>
      </c>
      <c r="AY1003" s="166" t="s">
        <v>162</v>
      </c>
    </row>
    <row r="1004" spans="2:65" s="1" customFormat="1" ht="24.2" customHeight="1" x14ac:dyDescent="0.2">
      <c r="B1004" s="121"/>
      <c r="C1004" s="151" t="s">
        <v>626</v>
      </c>
      <c r="D1004" s="151" t="s">
        <v>164</v>
      </c>
      <c r="E1004" s="152" t="s">
        <v>1799</v>
      </c>
      <c r="F1004" s="153" t="s">
        <v>1800</v>
      </c>
      <c r="G1004" s="154" t="s">
        <v>340</v>
      </c>
      <c r="H1004" s="155">
        <v>1</v>
      </c>
      <c r="I1004" s="156"/>
      <c r="J1004" s="157">
        <f>ROUND(I1004*H1004,2)</f>
        <v>0</v>
      </c>
      <c r="K1004" s="158"/>
      <c r="L1004" s="32"/>
      <c r="M1004" s="204" t="s">
        <v>1</v>
      </c>
      <c r="N1004" s="205" t="s">
        <v>38</v>
      </c>
      <c r="O1004" s="206"/>
      <c r="P1004" s="207">
        <f>O1004*H1004</f>
        <v>0</v>
      </c>
      <c r="Q1004" s="207">
        <v>0</v>
      </c>
      <c r="R1004" s="207">
        <f>Q1004*H1004</f>
        <v>0</v>
      </c>
      <c r="S1004" s="207">
        <v>0</v>
      </c>
      <c r="T1004" s="208">
        <f>S1004*H1004</f>
        <v>0</v>
      </c>
      <c r="W1004" s="245"/>
      <c r="AR1004" s="162" t="s">
        <v>568</v>
      </c>
      <c r="AT1004" s="162" t="s">
        <v>164</v>
      </c>
      <c r="AU1004" s="162" t="s">
        <v>81</v>
      </c>
      <c r="AY1004" s="17" t="s">
        <v>162</v>
      </c>
      <c r="BE1004" s="163">
        <f>IF(N1004="základná",J1004,0)</f>
        <v>0</v>
      </c>
      <c r="BF1004" s="163">
        <f>IF(N1004="znížená",J1004,0)</f>
        <v>0</v>
      </c>
      <c r="BG1004" s="163">
        <f>IF(N1004="zákl. prenesená",J1004,0)</f>
        <v>0</v>
      </c>
      <c r="BH1004" s="163">
        <f>IF(N1004="zníž. prenesená",J1004,0)</f>
        <v>0</v>
      </c>
      <c r="BI1004" s="163">
        <f>IF(N1004="nulová",J1004,0)</f>
        <v>0</v>
      </c>
      <c r="BJ1004" s="17" t="s">
        <v>81</v>
      </c>
      <c r="BK1004" s="163">
        <f>ROUND(I1004*H1004,2)</f>
        <v>0</v>
      </c>
      <c r="BL1004" s="17" t="s">
        <v>568</v>
      </c>
      <c r="BM1004" s="162" t="s">
        <v>2350</v>
      </c>
    </row>
    <row r="1005" spans="2:65" s="1" customFormat="1" ht="6.95" customHeight="1" x14ac:dyDescent="0.2">
      <c r="B1005" s="32"/>
      <c r="K1005" s="48"/>
      <c r="L1005" s="32"/>
      <c r="W1005" s="233"/>
    </row>
    <row r="1006" spans="2:65" ht="14.45" customHeight="1" x14ac:dyDescent="0.2">
      <c r="B1006" s="223" t="s">
        <v>31</v>
      </c>
      <c r="C1006" s="221"/>
      <c r="J1006" s="222"/>
      <c r="W1006" s="232"/>
    </row>
    <row r="1007" spans="2:65" ht="25.9" customHeight="1" x14ac:dyDescent="0.2">
      <c r="B1007" s="323" t="s">
        <v>676</v>
      </c>
      <c r="C1007" s="324"/>
      <c r="D1007" s="324"/>
      <c r="E1007" s="324"/>
      <c r="F1007" s="324"/>
      <c r="G1007" s="324"/>
      <c r="H1007" s="324"/>
      <c r="I1007" s="324"/>
      <c r="J1007" s="222"/>
      <c r="W1007" s="232"/>
    </row>
    <row r="1008" spans="2:65" ht="36" customHeight="1" x14ac:dyDescent="0.2">
      <c r="B1008" s="323" t="s">
        <v>677</v>
      </c>
      <c r="C1008" s="324"/>
      <c r="D1008" s="324"/>
      <c r="E1008" s="324"/>
      <c r="F1008" s="324"/>
      <c r="G1008" s="324"/>
      <c r="H1008" s="324"/>
      <c r="I1008" s="324"/>
      <c r="J1008" s="222"/>
      <c r="W1008" s="232"/>
    </row>
    <row r="1009" spans="2:23" ht="36" customHeight="1" x14ac:dyDescent="0.2">
      <c r="B1009" s="323" t="s">
        <v>678</v>
      </c>
      <c r="C1009" s="324"/>
      <c r="D1009" s="324"/>
      <c r="E1009" s="324"/>
      <c r="F1009" s="324"/>
      <c r="G1009" s="324"/>
      <c r="H1009" s="324"/>
      <c r="I1009" s="324"/>
      <c r="J1009" s="222"/>
      <c r="W1009" s="232"/>
    </row>
    <row r="1010" spans="2:23" ht="38.450000000000003" customHeight="1" x14ac:dyDescent="0.2">
      <c r="B1010" s="323" t="s">
        <v>679</v>
      </c>
      <c r="C1010" s="324"/>
      <c r="D1010" s="324"/>
      <c r="E1010" s="324"/>
      <c r="F1010" s="324"/>
      <c r="G1010" s="324"/>
      <c r="H1010" s="324"/>
      <c r="I1010" s="324"/>
      <c r="J1010" s="222"/>
      <c r="W1010" s="232"/>
    </row>
    <row r="1011" spans="2:23" ht="33" customHeight="1" x14ac:dyDescent="0.2">
      <c r="B1011" s="323" t="s">
        <v>680</v>
      </c>
      <c r="C1011" s="324"/>
      <c r="D1011" s="324"/>
      <c r="E1011" s="324"/>
      <c r="F1011" s="324"/>
      <c r="G1011" s="324"/>
      <c r="H1011" s="324"/>
      <c r="I1011" s="324"/>
      <c r="J1011" s="222"/>
      <c r="W1011" s="232"/>
    </row>
    <row r="1012" spans="2:23" ht="55.9" customHeight="1" x14ac:dyDescent="0.2">
      <c r="B1012" s="325" t="s">
        <v>681</v>
      </c>
      <c r="C1012" s="326"/>
      <c r="D1012" s="326"/>
      <c r="E1012" s="326"/>
      <c r="F1012" s="326"/>
      <c r="G1012" s="326"/>
      <c r="H1012" s="326"/>
      <c r="I1012" s="326"/>
      <c r="J1012" s="224"/>
      <c r="W1012" s="243"/>
    </row>
  </sheetData>
  <autoFilter ref="C136:K1004"/>
  <mergeCells count="20">
    <mergeCell ref="B1008:I1008"/>
    <mergeCell ref="B1009:I1009"/>
    <mergeCell ref="B1010:I1010"/>
    <mergeCell ref="B1011:I1011"/>
    <mergeCell ref="B1012:I1012"/>
    <mergeCell ref="D114:F114"/>
    <mergeCell ref="D115:F115"/>
    <mergeCell ref="E127:H127"/>
    <mergeCell ref="E129:H129"/>
    <mergeCell ref="B1007:I1007"/>
    <mergeCell ref="E85:H85"/>
    <mergeCell ref="E87:H87"/>
    <mergeCell ref="D111:F111"/>
    <mergeCell ref="D112:F112"/>
    <mergeCell ref="D113:F113"/>
    <mergeCell ref="L2:V2"/>
    <mergeCell ref="E7:H7"/>
    <mergeCell ref="E9:H9"/>
    <mergeCell ref="E18:H18"/>
    <mergeCell ref="E27:H27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46"/>
  <sheetViews>
    <sheetView showGridLines="0" workbookViewId="0">
      <selection activeCell="C2" sqref="C2"/>
    </sheetView>
  </sheetViews>
  <sheetFormatPr defaultRowHeight="11.25" x14ac:dyDescent="0.2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8"/>
      <c r="C3" s="19"/>
      <c r="D3" s="19"/>
      <c r="E3" s="19"/>
      <c r="F3" s="19"/>
      <c r="G3" s="19"/>
      <c r="H3" s="20"/>
    </row>
    <row r="4" spans="2:8" ht="24.95" customHeight="1" x14ac:dyDescent="0.2">
      <c r="B4" s="20"/>
      <c r="C4" s="21" t="s">
        <v>2351</v>
      </c>
      <c r="H4" s="20"/>
    </row>
    <row r="5" spans="2:8" ht="12" customHeight="1" x14ac:dyDescent="0.2">
      <c r="B5" s="20"/>
      <c r="C5" s="24" t="s">
        <v>12</v>
      </c>
      <c r="D5" s="284" t="s">
        <v>13</v>
      </c>
      <c r="E5" s="276"/>
      <c r="F5" s="276"/>
      <c r="H5" s="20"/>
    </row>
    <row r="6" spans="2:8" ht="36.950000000000003" customHeight="1" x14ac:dyDescent="0.2">
      <c r="B6" s="20"/>
      <c r="C6" s="26" t="s">
        <v>15</v>
      </c>
      <c r="D6" s="281" t="s">
        <v>16</v>
      </c>
      <c r="E6" s="276"/>
      <c r="F6" s="276"/>
      <c r="H6" s="20"/>
    </row>
    <row r="7" spans="2:8" ht="16.5" customHeight="1" x14ac:dyDescent="0.2">
      <c r="B7" s="20"/>
      <c r="C7" s="27" t="s">
        <v>21</v>
      </c>
      <c r="D7" s="55" t="str">
        <f>'Rekapitulácia stavby'!AN8</f>
        <v>12. 8. 2021</v>
      </c>
      <c r="H7" s="20"/>
    </row>
    <row r="8" spans="2:8" s="1" customFormat="1" ht="10.9" customHeight="1" x14ac:dyDescent="0.2">
      <c r="B8" s="32"/>
      <c r="H8" s="32"/>
    </row>
    <row r="9" spans="2:8" s="10" customFormat="1" ht="29.25" customHeight="1" x14ac:dyDescent="0.2">
      <c r="B9" s="130"/>
      <c r="C9" s="131" t="s">
        <v>53</v>
      </c>
      <c r="D9" s="132" t="s">
        <v>54</v>
      </c>
      <c r="E9" s="132" t="s">
        <v>150</v>
      </c>
      <c r="F9" s="133" t="s">
        <v>2352</v>
      </c>
      <c r="H9" s="130"/>
    </row>
    <row r="10" spans="2:8" s="1" customFormat="1" ht="26.45" customHeight="1" x14ac:dyDescent="0.2">
      <c r="B10" s="32"/>
      <c r="C10" s="212" t="s">
        <v>2353</v>
      </c>
      <c r="D10" s="212" t="s">
        <v>78</v>
      </c>
      <c r="H10" s="32"/>
    </row>
    <row r="11" spans="2:8" s="1" customFormat="1" ht="16.899999999999999" customHeight="1" x14ac:dyDescent="0.2">
      <c r="B11" s="32"/>
      <c r="C11" s="213" t="s">
        <v>96</v>
      </c>
      <c r="D11" s="214" t="s">
        <v>1</v>
      </c>
      <c r="E11" s="215" t="s">
        <v>1</v>
      </c>
      <c r="F11" s="216">
        <v>932.20299999999997</v>
      </c>
      <c r="H11" s="32"/>
    </row>
    <row r="12" spans="2:8" s="1" customFormat="1" ht="16.899999999999999" customHeight="1" x14ac:dyDescent="0.2">
      <c r="B12" s="32"/>
      <c r="C12" s="217" t="s">
        <v>1</v>
      </c>
      <c r="D12" s="217" t="s">
        <v>298</v>
      </c>
      <c r="E12" s="17" t="s">
        <v>1</v>
      </c>
      <c r="F12" s="218">
        <v>0</v>
      </c>
      <c r="H12" s="32"/>
    </row>
    <row r="13" spans="2:8" s="1" customFormat="1" ht="16.899999999999999" customHeight="1" x14ac:dyDescent="0.2">
      <c r="B13" s="32"/>
      <c r="C13" s="217" t="s">
        <v>1</v>
      </c>
      <c r="D13" s="217" t="s">
        <v>299</v>
      </c>
      <c r="E13" s="17" t="s">
        <v>1</v>
      </c>
      <c r="F13" s="218">
        <v>766.67499999999984</v>
      </c>
      <c r="H13" s="32"/>
    </row>
    <row r="14" spans="2:8" s="1" customFormat="1" ht="16.899999999999999" customHeight="1" x14ac:dyDescent="0.2">
      <c r="B14" s="32"/>
      <c r="C14" s="217" t="s">
        <v>1</v>
      </c>
      <c r="D14" s="217" t="s">
        <v>300</v>
      </c>
      <c r="E14" s="17" t="s">
        <v>1</v>
      </c>
      <c r="F14" s="218">
        <v>165.52799999999999</v>
      </c>
      <c r="H14" s="32"/>
    </row>
    <row r="15" spans="2:8" s="1" customFormat="1" ht="16.899999999999999" customHeight="1" x14ac:dyDescent="0.2">
      <c r="B15" s="32"/>
      <c r="C15" s="217" t="s">
        <v>96</v>
      </c>
      <c r="D15" s="217" t="s">
        <v>174</v>
      </c>
      <c r="E15" s="17" t="s">
        <v>1</v>
      </c>
      <c r="F15" s="218">
        <v>932.20299999999997</v>
      </c>
      <c r="H15" s="32"/>
    </row>
    <row r="16" spans="2:8" s="1" customFormat="1" ht="16.899999999999999" customHeight="1" x14ac:dyDescent="0.2">
      <c r="B16" s="32"/>
      <c r="C16" s="219" t="s">
        <v>2354</v>
      </c>
      <c r="H16" s="32"/>
    </row>
    <row r="17" spans="2:8" s="1" customFormat="1" ht="22.5" x14ac:dyDescent="0.2">
      <c r="B17" s="32"/>
      <c r="C17" s="217" t="s">
        <v>295</v>
      </c>
      <c r="D17" s="217" t="s">
        <v>296</v>
      </c>
      <c r="E17" s="17" t="s">
        <v>167</v>
      </c>
      <c r="F17" s="218">
        <v>932.20299999999997</v>
      </c>
      <c r="H17" s="32"/>
    </row>
    <row r="18" spans="2:8" s="1" customFormat="1" ht="22.5" x14ac:dyDescent="0.2">
      <c r="B18" s="32"/>
      <c r="C18" s="217" t="s">
        <v>303</v>
      </c>
      <c r="D18" s="217" t="s">
        <v>304</v>
      </c>
      <c r="E18" s="17" t="s">
        <v>167</v>
      </c>
      <c r="F18" s="218">
        <v>2796.6089999999999</v>
      </c>
      <c r="H18" s="32"/>
    </row>
    <row r="19" spans="2:8" s="1" customFormat="1" ht="22.5" x14ac:dyDescent="0.2">
      <c r="B19" s="32"/>
      <c r="C19" s="217" t="s">
        <v>308</v>
      </c>
      <c r="D19" s="217" t="s">
        <v>309</v>
      </c>
      <c r="E19" s="17" t="s">
        <v>167</v>
      </c>
      <c r="F19" s="218">
        <v>932.20299999999997</v>
      </c>
      <c r="H19" s="32"/>
    </row>
    <row r="20" spans="2:8" s="1" customFormat="1" ht="16.899999999999999" customHeight="1" x14ac:dyDescent="0.2">
      <c r="B20" s="32"/>
      <c r="C20" s="213" t="s">
        <v>98</v>
      </c>
      <c r="D20" s="214" t="s">
        <v>1</v>
      </c>
      <c r="E20" s="215" t="s">
        <v>1</v>
      </c>
      <c r="F20" s="216">
        <v>16.111999999999998</v>
      </c>
      <c r="H20" s="32"/>
    </row>
    <row r="21" spans="2:8" s="1" customFormat="1" ht="16.899999999999999" customHeight="1" x14ac:dyDescent="0.2">
      <c r="B21" s="32"/>
      <c r="C21" s="217" t="s">
        <v>1</v>
      </c>
      <c r="D21" s="217" t="s">
        <v>426</v>
      </c>
      <c r="E21" s="17" t="s">
        <v>1</v>
      </c>
      <c r="F21" s="218">
        <v>0</v>
      </c>
      <c r="H21" s="32"/>
    </row>
    <row r="22" spans="2:8" s="1" customFormat="1" ht="16.899999999999999" customHeight="1" x14ac:dyDescent="0.2">
      <c r="B22" s="32"/>
      <c r="C22" s="217" t="s">
        <v>1</v>
      </c>
      <c r="D22" s="217" t="s">
        <v>427</v>
      </c>
      <c r="E22" s="17" t="s">
        <v>1</v>
      </c>
      <c r="F22" s="218">
        <v>13.340000000000002</v>
      </c>
      <c r="H22" s="32"/>
    </row>
    <row r="23" spans="2:8" s="1" customFormat="1" ht="16.899999999999999" customHeight="1" x14ac:dyDescent="0.2">
      <c r="B23" s="32"/>
      <c r="C23" s="217" t="s">
        <v>1</v>
      </c>
      <c r="D23" s="217" t="s">
        <v>428</v>
      </c>
      <c r="E23" s="17" t="s">
        <v>1</v>
      </c>
      <c r="F23" s="218">
        <v>0</v>
      </c>
      <c r="H23" s="32"/>
    </row>
    <row r="24" spans="2:8" s="1" customFormat="1" ht="16.899999999999999" customHeight="1" x14ac:dyDescent="0.2">
      <c r="B24" s="32"/>
      <c r="C24" s="217" t="s">
        <v>1</v>
      </c>
      <c r="D24" s="217" t="s">
        <v>421</v>
      </c>
      <c r="E24" s="17" t="s">
        <v>1</v>
      </c>
      <c r="F24" s="218">
        <v>2.7719999999999998</v>
      </c>
      <c r="H24" s="32"/>
    </row>
    <row r="25" spans="2:8" s="1" customFormat="1" ht="16.899999999999999" customHeight="1" x14ac:dyDescent="0.2">
      <c r="B25" s="32"/>
      <c r="C25" s="217" t="s">
        <v>98</v>
      </c>
      <c r="D25" s="217" t="s">
        <v>174</v>
      </c>
      <c r="E25" s="17" t="s">
        <v>1</v>
      </c>
      <c r="F25" s="218">
        <v>16.111999999999998</v>
      </c>
      <c r="H25" s="32"/>
    </row>
    <row r="26" spans="2:8" s="1" customFormat="1" ht="16.899999999999999" customHeight="1" x14ac:dyDescent="0.2">
      <c r="B26" s="32"/>
      <c r="C26" s="219" t="s">
        <v>2354</v>
      </c>
      <c r="H26" s="32"/>
    </row>
    <row r="27" spans="2:8" s="1" customFormat="1" ht="22.5" x14ac:dyDescent="0.2">
      <c r="B27" s="32"/>
      <c r="C27" s="217" t="s">
        <v>423</v>
      </c>
      <c r="D27" s="217" t="s">
        <v>424</v>
      </c>
      <c r="E27" s="17" t="s">
        <v>167</v>
      </c>
      <c r="F27" s="218">
        <v>16.111999999999998</v>
      </c>
      <c r="H27" s="32"/>
    </row>
    <row r="28" spans="2:8" s="1" customFormat="1" ht="16.899999999999999" customHeight="1" x14ac:dyDescent="0.2">
      <c r="B28" s="32"/>
      <c r="C28" s="217" t="s">
        <v>444</v>
      </c>
      <c r="D28" s="217" t="s">
        <v>445</v>
      </c>
      <c r="E28" s="17" t="s">
        <v>167</v>
      </c>
      <c r="F28" s="218">
        <v>16.111999999999998</v>
      </c>
      <c r="H28" s="32"/>
    </row>
    <row r="29" spans="2:8" s="1" customFormat="1" ht="16.899999999999999" customHeight="1" x14ac:dyDescent="0.2">
      <c r="B29" s="32"/>
      <c r="C29" s="217" t="s">
        <v>439</v>
      </c>
      <c r="D29" s="217" t="s">
        <v>440</v>
      </c>
      <c r="E29" s="17" t="s">
        <v>167</v>
      </c>
      <c r="F29" s="218">
        <v>18.529</v>
      </c>
      <c r="H29" s="32"/>
    </row>
    <row r="30" spans="2:8" s="1" customFormat="1" ht="16.899999999999999" customHeight="1" x14ac:dyDescent="0.2">
      <c r="B30" s="32"/>
      <c r="C30" s="217" t="s">
        <v>448</v>
      </c>
      <c r="D30" s="217" t="s">
        <v>449</v>
      </c>
      <c r="E30" s="17" t="s">
        <v>167</v>
      </c>
      <c r="F30" s="218">
        <v>18.529</v>
      </c>
      <c r="H30" s="32"/>
    </row>
    <row r="31" spans="2:8" s="1" customFormat="1" ht="16.899999999999999" customHeight="1" x14ac:dyDescent="0.2">
      <c r="B31" s="32"/>
      <c r="C31" s="213" t="s">
        <v>101</v>
      </c>
      <c r="D31" s="214" t="s">
        <v>1</v>
      </c>
      <c r="E31" s="215" t="s">
        <v>1</v>
      </c>
      <c r="F31" s="216">
        <v>98.022999999999996</v>
      </c>
      <c r="H31" s="32"/>
    </row>
    <row r="32" spans="2:8" s="1" customFormat="1" ht="16.899999999999999" customHeight="1" x14ac:dyDescent="0.2">
      <c r="B32" s="32"/>
      <c r="C32" s="217" t="s">
        <v>1</v>
      </c>
      <c r="D32" s="217" t="s">
        <v>286</v>
      </c>
      <c r="E32" s="17" t="s">
        <v>1</v>
      </c>
      <c r="F32" s="218">
        <v>0</v>
      </c>
      <c r="H32" s="32"/>
    </row>
    <row r="33" spans="2:8" s="1" customFormat="1" ht="16.899999999999999" customHeight="1" x14ac:dyDescent="0.2">
      <c r="B33" s="32"/>
      <c r="C33" s="217" t="s">
        <v>1</v>
      </c>
      <c r="D33" s="217" t="s">
        <v>227</v>
      </c>
      <c r="E33" s="17" t="s">
        <v>1</v>
      </c>
      <c r="F33" s="218">
        <v>0</v>
      </c>
      <c r="H33" s="32"/>
    </row>
    <row r="34" spans="2:8" s="1" customFormat="1" ht="16.899999999999999" customHeight="1" x14ac:dyDescent="0.2">
      <c r="B34" s="32"/>
      <c r="C34" s="217" t="s">
        <v>1</v>
      </c>
      <c r="D34" s="217" t="s">
        <v>250</v>
      </c>
      <c r="E34" s="17" t="s">
        <v>1</v>
      </c>
      <c r="F34" s="218">
        <v>0</v>
      </c>
      <c r="H34" s="32"/>
    </row>
    <row r="35" spans="2:8" s="1" customFormat="1" ht="16.899999999999999" customHeight="1" x14ac:dyDescent="0.2">
      <c r="B35" s="32"/>
      <c r="C35" s="217" t="s">
        <v>1</v>
      </c>
      <c r="D35" s="217" t="s">
        <v>287</v>
      </c>
      <c r="E35" s="17" t="s">
        <v>1</v>
      </c>
      <c r="F35" s="218">
        <v>0</v>
      </c>
      <c r="H35" s="32"/>
    </row>
    <row r="36" spans="2:8" s="1" customFormat="1" ht="16.899999999999999" customHeight="1" x14ac:dyDescent="0.2">
      <c r="B36" s="32"/>
      <c r="C36" s="217" t="s">
        <v>1</v>
      </c>
      <c r="D36" s="217" t="s">
        <v>288</v>
      </c>
      <c r="E36" s="17" t="s">
        <v>1</v>
      </c>
      <c r="F36" s="218">
        <v>82.578999999999994</v>
      </c>
      <c r="H36" s="32"/>
    </row>
    <row r="37" spans="2:8" s="1" customFormat="1" ht="16.899999999999999" customHeight="1" x14ac:dyDescent="0.2">
      <c r="B37" s="32"/>
      <c r="C37" s="217" t="s">
        <v>1</v>
      </c>
      <c r="D37" s="217" t="s">
        <v>228</v>
      </c>
      <c r="E37" s="17" t="s">
        <v>1</v>
      </c>
      <c r="F37" s="218">
        <v>0</v>
      </c>
      <c r="H37" s="32"/>
    </row>
    <row r="38" spans="2:8" s="1" customFormat="1" ht="16.899999999999999" customHeight="1" x14ac:dyDescent="0.2">
      <c r="B38" s="32"/>
      <c r="C38" s="217" t="s">
        <v>1</v>
      </c>
      <c r="D38" s="217" t="s">
        <v>229</v>
      </c>
      <c r="E38" s="17" t="s">
        <v>1</v>
      </c>
      <c r="F38" s="218">
        <v>0</v>
      </c>
      <c r="H38" s="32"/>
    </row>
    <row r="39" spans="2:8" s="1" customFormat="1" ht="16.899999999999999" customHeight="1" x14ac:dyDescent="0.2">
      <c r="B39" s="32"/>
      <c r="C39" s="217" t="s">
        <v>1</v>
      </c>
      <c r="D39" s="217" t="s">
        <v>289</v>
      </c>
      <c r="E39" s="17" t="s">
        <v>1</v>
      </c>
      <c r="F39" s="218">
        <v>15.444000000000001</v>
      </c>
      <c r="H39" s="32"/>
    </row>
    <row r="40" spans="2:8" s="1" customFormat="1" ht="16.899999999999999" customHeight="1" x14ac:dyDescent="0.2">
      <c r="B40" s="32"/>
      <c r="C40" s="217" t="s">
        <v>101</v>
      </c>
      <c r="D40" s="217" t="s">
        <v>187</v>
      </c>
      <c r="E40" s="17" t="s">
        <v>1</v>
      </c>
      <c r="F40" s="218">
        <v>98.022999999999996</v>
      </c>
      <c r="H40" s="32"/>
    </row>
    <row r="41" spans="2:8" s="1" customFormat="1" ht="16.899999999999999" customHeight="1" x14ac:dyDescent="0.2">
      <c r="B41" s="32"/>
      <c r="C41" s="219" t="s">
        <v>2354</v>
      </c>
      <c r="H41" s="32"/>
    </row>
    <row r="42" spans="2:8" s="1" customFormat="1" ht="33.75" x14ac:dyDescent="0.2">
      <c r="B42" s="32"/>
      <c r="C42" s="217" t="s">
        <v>283</v>
      </c>
      <c r="D42" s="217" t="s">
        <v>284</v>
      </c>
      <c r="E42" s="17" t="s">
        <v>167</v>
      </c>
      <c r="F42" s="218">
        <v>98.022999999999996</v>
      </c>
      <c r="H42" s="32"/>
    </row>
    <row r="43" spans="2:8" s="1" customFormat="1" ht="33.75" x14ac:dyDescent="0.2">
      <c r="B43" s="32"/>
      <c r="C43" s="217" t="s">
        <v>204</v>
      </c>
      <c r="D43" s="217" t="s">
        <v>193</v>
      </c>
      <c r="E43" s="17" t="s">
        <v>167</v>
      </c>
      <c r="F43" s="218">
        <v>337.572</v>
      </c>
      <c r="H43" s="32"/>
    </row>
    <row r="44" spans="2:8" s="1" customFormat="1" ht="33.75" x14ac:dyDescent="0.2">
      <c r="B44" s="32"/>
      <c r="C44" s="217" t="s">
        <v>211</v>
      </c>
      <c r="D44" s="217" t="s">
        <v>212</v>
      </c>
      <c r="E44" s="17" t="s">
        <v>167</v>
      </c>
      <c r="F44" s="218">
        <v>126.58900000000001</v>
      </c>
      <c r="H44" s="32"/>
    </row>
    <row r="45" spans="2:8" s="1" customFormat="1" ht="22.5" x14ac:dyDescent="0.2">
      <c r="B45" s="32"/>
      <c r="C45" s="217" t="s">
        <v>219</v>
      </c>
      <c r="D45" s="217" t="s">
        <v>220</v>
      </c>
      <c r="E45" s="17" t="s">
        <v>167</v>
      </c>
      <c r="F45" s="218">
        <v>843.93299999999999</v>
      </c>
      <c r="H45" s="32"/>
    </row>
    <row r="46" spans="2:8" s="1" customFormat="1" ht="22.5" x14ac:dyDescent="0.2">
      <c r="B46" s="32"/>
      <c r="C46" s="217" t="s">
        <v>361</v>
      </c>
      <c r="D46" s="217" t="s">
        <v>362</v>
      </c>
      <c r="E46" s="17" t="s">
        <v>167</v>
      </c>
      <c r="F46" s="218">
        <v>853.27099999999984</v>
      </c>
      <c r="H46" s="32"/>
    </row>
    <row r="47" spans="2:8" s="1" customFormat="1" ht="22.5" x14ac:dyDescent="0.2">
      <c r="B47" s="32"/>
      <c r="C47" s="217" t="s">
        <v>369</v>
      </c>
      <c r="D47" s="217" t="s">
        <v>370</v>
      </c>
      <c r="E47" s="17" t="s">
        <v>167</v>
      </c>
      <c r="F47" s="218">
        <v>98.022999999999996</v>
      </c>
      <c r="H47" s="32"/>
    </row>
    <row r="48" spans="2:8" s="1" customFormat="1" ht="16.899999999999999" customHeight="1" x14ac:dyDescent="0.2">
      <c r="B48" s="32"/>
      <c r="C48" s="213" t="s">
        <v>103</v>
      </c>
      <c r="D48" s="214" t="s">
        <v>1</v>
      </c>
      <c r="E48" s="215" t="s">
        <v>1</v>
      </c>
      <c r="F48" s="216">
        <v>9.3379999999999992</v>
      </c>
      <c r="H48" s="32"/>
    </row>
    <row r="49" spans="2:8" s="1" customFormat="1" ht="16.899999999999999" customHeight="1" x14ac:dyDescent="0.2">
      <c r="B49" s="32"/>
      <c r="C49" s="217" t="s">
        <v>1</v>
      </c>
      <c r="D49" s="217" t="s">
        <v>279</v>
      </c>
      <c r="E49" s="17" t="s">
        <v>1</v>
      </c>
      <c r="F49" s="218">
        <v>0</v>
      </c>
      <c r="H49" s="32"/>
    </row>
    <row r="50" spans="2:8" s="1" customFormat="1" ht="16.899999999999999" customHeight="1" x14ac:dyDescent="0.2">
      <c r="B50" s="32"/>
      <c r="C50" s="217" t="s">
        <v>1</v>
      </c>
      <c r="D50" s="217" t="s">
        <v>227</v>
      </c>
      <c r="E50" s="17" t="s">
        <v>1</v>
      </c>
      <c r="F50" s="218">
        <v>0</v>
      </c>
      <c r="H50" s="32"/>
    </row>
    <row r="51" spans="2:8" s="1" customFormat="1" ht="16.899999999999999" customHeight="1" x14ac:dyDescent="0.2">
      <c r="B51" s="32"/>
      <c r="C51" s="217" t="s">
        <v>1</v>
      </c>
      <c r="D51" s="217" t="s">
        <v>250</v>
      </c>
      <c r="E51" s="17" t="s">
        <v>1</v>
      </c>
      <c r="F51" s="218">
        <v>0</v>
      </c>
      <c r="H51" s="32"/>
    </row>
    <row r="52" spans="2:8" s="1" customFormat="1" ht="16.899999999999999" customHeight="1" x14ac:dyDescent="0.2">
      <c r="B52" s="32"/>
      <c r="C52" s="217" t="s">
        <v>1</v>
      </c>
      <c r="D52" s="217" t="s">
        <v>280</v>
      </c>
      <c r="E52" s="17" t="s">
        <v>1</v>
      </c>
      <c r="F52" s="218">
        <v>0</v>
      </c>
      <c r="H52" s="32"/>
    </row>
    <row r="53" spans="2:8" s="1" customFormat="1" ht="16.899999999999999" customHeight="1" x14ac:dyDescent="0.2">
      <c r="B53" s="32"/>
      <c r="C53" s="217" t="s">
        <v>1</v>
      </c>
      <c r="D53" s="217" t="s">
        <v>281</v>
      </c>
      <c r="E53" s="17" t="s">
        <v>1</v>
      </c>
      <c r="F53" s="218">
        <v>9.3379999999999992</v>
      </c>
      <c r="H53" s="32"/>
    </row>
    <row r="54" spans="2:8" s="1" customFormat="1" ht="16.899999999999999" customHeight="1" x14ac:dyDescent="0.2">
      <c r="B54" s="32"/>
      <c r="C54" s="217" t="s">
        <v>103</v>
      </c>
      <c r="D54" s="217" t="s">
        <v>187</v>
      </c>
      <c r="E54" s="17" t="s">
        <v>1</v>
      </c>
      <c r="F54" s="218">
        <v>9.3379999999999992</v>
      </c>
      <c r="H54" s="32"/>
    </row>
    <row r="55" spans="2:8" s="1" customFormat="1" ht="16.899999999999999" customHeight="1" x14ac:dyDescent="0.2">
      <c r="B55" s="32"/>
      <c r="C55" s="219" t="s">
        <v>2354</v>
      </c>
      <c r="H55" s="32"/>
    </row>
    <row r="56" spans="2:8" s="1" customFormat="1" ht="45" x14ac:dyDescent="0.2">
      <c r="B56" s="32"/>
      <c r="C56" s="217" t="s">
        <v>276</v>
      </c>
      <c r="D56" s="217" t="s">
        <v>277</v>
      </c>
      <c r="E56" s="17" t="s">
        <v>167</v>
      </c>
      <c r="F56" s="218">
        <v>9.3379999999999992</v>
      </c>
      <c r="H56" s="32"/>
    </row>
    <row r="57" spans="2:8" s="1" customFormat="1" ht="33.75" x14ac:dyDescent="0.2">
      <c r="B57" s="32"/>
      <c r="C57" s="217" t="s">
        <v>192</v>
      </c>
      <c r="D57" s="217" t="s">
        <v>193</v>
      </c>
      <c r="E57" s="17" t="s">
        <v>167</v>
      </c>
      <c r="F57" s="218">
        <v>3.7349999999999999</v>
      </c>
      <c r="H57" s="32"/>
    </row>
    <row r="58" spans="2:8" s="1" customFormat="1" ht="33.75" x14ac:dyDescent="0.2">
      <c r="B58" s="32"/>
      <c r="C58" s="217" t="s">
        <v>196</v>
      </c>
      <c r="D58" s="217" t="s">
        <v>197</v>
      </c>
      <c r="E58" s="17" t="s">
        <v>167</v>
      </c>
      <c r="F58" s="218">
        <v>1.401</v>
      </c>
      <c r="H58" s="32"/>
    </row>
    <row r="59" spans="2:8" s="1" customFormat="1" ht="22.5" x14ac:dyDescent="0.2">
      <c r="B59" s="32"/>
      <c r="C59" s="217" t="s">
        <v>200</v>
      </c>
      <c r="D59" s="217" t="s">
        <v>201</v>
      </c>
      <c r="E59" s="17" t="s">
        <v>167</v>
      </c>
      <c r="F59" s="218">
        <v>9.3379999999999992</v>
      </c>
      <c r="H59" s="32"/>
    </row>
    <row r="60" spans="2:8" s="1" customFormat="1" ht="22.5" x14ac:dyDescent="0.2">
      <c r="B60" s="32"/>
      <c r="C60" s="217" t="s">
        <v>361</v>
      </c>
      <c r="D60" s="217" t="s">
        <v>362</v>
      </c>
      <c r="E60" s="17" t="s">
        <v>167</v>
      </c>
      <c r="F60" s="218">
        <v>853.27099999999984</v>
      </c>
      <c r="H60" s="32"/>
    </row>
    <row r="61" spans="2:8" s="1" customFormat="1" ht="22.5" x14ac:dyDescent="0.2">
      <c r="B61" s="32"/>
      <c r="C61" s="217" t="s">
        <v>365</v>
      </c>
      <c r="D61" s="217" t="s">
        <v>366</v>
      </c>
      <c r="E61" s="17" t="s">
        <v>167</v>
      </c>
      <c r="F61" s="218">
        <v>755.24800000000005</v>
      </c>
      <c r="H61" s="32"/>
    </row>
    <row r="62" spans="2:8" s="1" customFormat="1" ht="16.899999999999999" customHeight="1" x14ac:dyDescent="0.2">
      <c r="B62" s="32"/>
      <c r="C62" s="213" t="s">
        <v>105</v>
      </c>
      <c r="D62" s="214" t="s">
        <v>1</v>
      </c>
      <c r="E62" s="215" t="s">
        <v>1</v>
      </c>
      <c r="F62" s="216">
        <v>738.19799999999987</v>
      </c>
      <c r="H62" s="32"/>
    </row>
    <row r="63" spans="2:8" s="1" customFormat="1" ht="16.899999999999999" customHeight="1" x14ac:dyDescent="0.2">
      <c r="B63" s="32"/>
      <c r="C63" s="217" t="s">
        <v>1</v>
      </c>
      <c r="D63" s="217" t="s">
        <v>266</v>
      </c>
      <c r="E63" s="17" t="s">
        <v>1</v>
      </c>
      <c r="F63" s="218">
        <v>0</v>
      </c>
      <c r="H63" s="32"/>
    </row>
    <row r="64" spans="2:8" s="1" customFormat="1" ht="16.899999999999999" customHeight="1" x14ac:dyDescent="0.2">
      <c r="B64" s="32"/>
      <c r="C64" s="217" t="s">
        <v>1</v>
      </c>
      <c r="D64" s="217" t="s">
        <v>227</v>
      </c>
      <c r="E64" s="17" t="s">
        <v>1</v>
      </c>
      <c r="F64" s="218">
        <v>0</v>
      </c>
      <c r="H64" s="32"/>
    </row>
    <row r="65" spans="2:8" s="1" customFormat="1" ht="16.899999999999999" customHeight="1" x14ac:dyDescent="0.2">
      <c r="B65" s="32"/>
      <c r="C65" s="217" t="s">
        <v>1</v>
      </c>
      <c r="D65" s="217" t="s">
        <v>250</v>
      </c>
      <c r="E65" s="17" t="s">
        <v>1</v>
      </c>
      <c r="F65" s="218">
        <v>0</v>
      </c>
      <c r="H65" s="32"/>
    </row>
    <row r="66" spans="2:8" s="1" customFormat="1" ht="16.899999999999999" customHeight="1" x14ac:dyDescent="0.2">
      <c r="B66" s="32"/>
      <c r="C66" s="217" t="s">
        <v>1</v>
      </c>
      <c r="D66" s="217" t="s">
        <v>267</v>
      </c>
      <c r="E66" s="17" t="s">
        <v>1</v>
      </c>
      <c r="F66" s="218">
        <v>0</v>
      </c>
      <c r="H66" s="32"/>
    </row>
    <row r="67" spans="2:8" s="1" customFormat="1" ht="16.899999999999999" customHeight="1" x14ac:dyDescent="0.2">
      <c r="B67" s="32"/>
      <c r="C67" s="217" t="s">
        <v>1</v>
      </c>
      <c r="D67" s="217" t="s">
        <v>268</v>
      </c>
      <c r="E67" s="17" t="s">
        <v>1</v>
      </c>
      <c r="F67" s="218">
        <v>771.32600000000002</v>
      </c>
      <c r="H67" s="32"/>
    </row>
    <row r="68" spans="2:8" s="1" customFormat="1" ht="16.899999999999999" customHeight="1" x14ac:dyDescent="0.2">
      <c r="B68" s="32"/>
      <c r="C68" s="217" t="s">
        <v>1</v>
      </c>
      <c r="D68" s="217" t="s">
        <v>269</v>
      </c>
      <c r="E68" s="17" t="s">
        <v>1</v>
      </c>
      <c r="F68" s="218">
        <v>-0.70399999999999985</v>
      </c>
      <c r="H68" s="32"/>
    </row>
    <row r="69" spans="2:8" s="1" customFormat="1" ht="16.899999999999999" customHeight="1" x14ac:dyDescent="0.2">
      <c r="B69" s="32"/>
      <c r="C69" s="217" t="s">
        <v>1</v>
      </c>
      <c r="D69" s="217" t="s">
        <v>270</v>
      </c>
      <c r="E69" s="17" t="s">
        <v>1</v>
      </c>
      <c r="F69" s="218">
        <v>-141.12</v>
      </c>
      <c r="H69" s="32"/>
    </row>
    <row r="70" spans="2:8" s="1" customFormat="1" ht="16.899999999999999" customHeight="1" x14ac:dyDescent="0.2">
      <c r="B70" s="32"/>
      <c r="C70" s="217" t="s">
        <v>1</v>
      </c>
      <c r="D70" s="217" t="s">
        <v>228</v>
      </c>
      <c r="E70" s="17" t="s">
        <v>1</v>
      </c>
      <c r="F70" s="218">
        <v>0</v>
      </c>
      <c r="H70" s="32"/>
    </row>
    <row r="71" spans="2:8" s="1" customFormat="1" ht="16.899999999999999" customHeight="1" x14ac:dyDescent="0.2">
      <c r="B71" s="32"/>
      <c r="C71" s="217" t="s">
        <v>1</v>
      </c>
      <c r="D71" s="217" t="s">
        <v>229</v>
      </c>
      <c r="E71" s="17" t="s">
        <v>1</v>
      </c>
      <c r="F71" s="218">
        <v>0</v>
      </c>
      <c r="H71" s="32"/>
    </row>
    <row r="72" spans="2:8" s="1" customFormat="1" ht="16.899999999999999" customHeight="1" x14ac:dyDescent="0.2">
      <c r="B72" s="32"/>
      <c r="C72" s="217" t="s">
        <v>1</v>
      </c>
      <c r="D72" s="217" t="s">
        <v>271</v>
      </c>
      <c r="E72" s="17" t="s">
        <v>1</v>
      </c>
      <c r="F72" s="218">
        <v>143.78399999999999</v>
      </c>
      <c r="H72" s="32"/>
    </row>
    <row r="73" spans="2:8" s="1" customFormat="1" ht="16.899999999999999" customHeight="1" x14ac:dyDescent="0.2">
      <c r="B73" s="32"/>
      <c r="C73" s="217" t="s">
        <v>1</v>
      </c>
      <c r="D73" s="217" t="s">
        <v>272</v>
      </c>
      <c r="E73" s="17" t="s">
        <v>1</v>
      </c>
      <c r="F73" s="218">
        <v>-0.312</v>
      </c>
      <c r="H73" s="32"/>
    </row>
    <row r="74" spans="2:8" s="1" customFormat="1" ht="16.899999999999999" customHeight="1" x14ac:dyDescent="0.2">
      <c r="B74" s="32"/>
      <c r="C74" s="217" t="s">
        <v>1</v>
      </c>
      <c r="D74" s="217" t="s">
        <v>273</v>
      </c>
      <c r="E74" s="17" t="s">
        <v>1</v>
      </c>
      <c r="F74" s="218">
        <v>-32.4</v>
      </c>
      <c r="H74" s="32"/>
    </row>
    <row r="75" spans="2:8" s="1" customFormat="1" ht="16.899999999999999" customHeight="1" x14ac:dyDescent="0.2">
      <c r="B75" s="32"/>
      <c r="C75" s="217" t="s">
        <v>1</v>
      </c>
      <c r="D75" s="217" t="s">
        <v>274</v>
      </c>
      <c r="E75" s="17" t="s">
        <v>1</v>
      </c>
      <c r="F75" s="218">
        <v>-2.3759999999999999</v>
      </c>
      <c r="H75" s="32"/>
    </row>
    <row r="76" spans="2:8" s="1" customFormat="1" ht="16.899999999999999" customHeight="1" x14ac:dyDescent="0.2">
      <c r="B76" s="32"/>
      <c r="C76" s="217" t="s">
        <v>105</v>
      </c>
      <c r="D76" s="217" t="s">
        <v>187</v>
      </c>
      <c r="E76" s="17" t="s">
        <v>1</v>
      </c>
      <c r="F76" s="218">
        <v>738.19799999999987</v>
      </c>
      <c r="H76" s="32"/>
    </row>
    <row r="77" spans="2:8" s="1" customFormat="1" ht="16.899999999999999" customHeight="1" x14ac:dyDescent="0.2">
      <c r="B77" s="32"/>
      <c r="C77" s="219" t="s">
        <v>2354</v>
      </c>
      <c r="H77" s="32"/>
    </row>
    <row r="78" spans="2:8" s="1" customFormat="1" ht="33.75" x14ac:dyDescent="0.2">
      <c r="B78" s="32"/>
      <c r="C78" s="217" t="s">
        <v>263</v>
      </c>
      <c r="D78" s="217" t="s">
        <v>264</v>
      </c>
      <c r="E78" s="17" t="s">
        <v>167</v>
      </c>
      <c r="F78" s="218">
        <v>738.19799999999987</v>
      </c>
      <c r="H78" s="32"/>
    </row>
    <row r="79" spans="2:8" s="1" customFormat="1" ht="33.75" x14ac:dyDescent="0.2">
      <c r="B79" s="32"/>
      <c r="C79" s="217" t="s">
        <v>204</v>
      </c>
      <c r="D79" s="217" t="s">
        <v>193</v>
      </c>
      <c r="E79" s="17" t="s">
        <v>167</v>
      </c>
      <c r="F79" s="218">
        <v>337.572</v>
      </c>
      <c r="H79" s="32"/>
    </row>
    <row r="80" spans="2:8" s="1" customFormat="1" ht="33.75" x14ac:dyDescent="0.2">
      <c r="B80" s="32"/>
      <c r="C80" s="217" t="s">
        <v>211</v>
      </c>
      <c r="D80" s="217" t="s">
        <v>212</v>
      </c>
      <c r="E80" s="17" t="s">
        <v>167</v>
      </c>
      <c r="F80" s="218">
        <v>126.58900000000001</v>
      </c>
      <c r="H80" s="32"/>
    </row>
    <row r="81" spans="2:8" s="1" customFormat="1" ht="22.5" x14ac:dyDescent="0.2">
      <c r="B81" s="32"/>
      <c r="C81" s="217" t="s">
        <v>219</v>
      </c>
      <c r="D81" s="217" t="s">
        <v>220</v>
      </c>
      <c r="E81" s="17" t="s">
        <v>167</v>
      </c>
      <c r="F81" s="218">
        <v>843.93299999999999</v>
      </c>
      <c r="H81" s="32"/>
    </row>
    <row r="82" spans="2:8" s="1" customFormat="1" ht="22.5" x14ac:dyDescent="0.2">
      <c r="B82" s="32"/>
      <c r="C82" s="217" t="s">
        <v>361</v>
      </c>
      <c r="D82" s="217" t="s">
        <v>362</v>
      </c>
      <c r="E82" s="17" t="s">
        <v>167</v>
      </c>
      <c r="F82" s="218">
        <v>853.27099999999984</v>
      </c>
      <c r="H82" s="32"/>
    </row>
    <row r="83" spans="2:8" s="1" customFormat="1" ht="22.5" x14ac:dyDescent="0.2">
      <c r="B83" s="32"/>
      <c r="C83" s="217" t="s">
        <v>365</v>
      </c>
      <c r="D83" s="217" t="s">
        <v>366</v>
      </c>
      <c r="E83" s="17" t="s">
        <v>167</v>
      </c>
      <c r="F83" s="218">
        <v>755.24800000000005</v>
      </c>
      <c r="H83" s="32"/>
    </row>
    <row r="84" spans="2:8" s="1" customFormat="1" ht="16.899999999999999" customHeight="1" x14ac:dyDescent="0.2">
      <c r="B84" s="32"/>
      <c r="C84" s="213" t="s">
        <v>107</v>
      </c>
      <c r="D84" s="214" t="s">
        <v>1</v>
      </c>
      <c r="E84" s="215" t="s">
        <v>1</v>
      </c>
      <c r="F84" s="216">
        <v>5.3360000000000003</v>
      </c>
      <c r="H84" s="32"/>
    </row>
    <row r="85" spans="2:8" s="1" customFormat="1" ht="16.899999999999999" customHeight="1" x14ac:dyDescent="0.2">
      <c r="B85" s="32"/>
      <c r="C85" s="217" t="s">
        <v>1</v>
      </c>
      <c r="D85" s="217" t="s">
        <v>249</v>
      </c>
      <c r="E85" s="17" t="s">
        <v>1</v>
      </c>
      <c r="F85" s="218">
        <v>0</v>
      </c>
      <c r="H85" s="32"/>
    </row>
    <row r="86" spans="2:8" s="1" customFormat="1" ht="16.899999999999999" customHeight="1" x14ac:dyDescent="0.2">
      <c r="B86" s="32"/>
      <c r="C86" s="217" t="s">
        <v>1</v>
      </c>
      <c r="D86" s="217" t="s">
        <v>227</v>
      </c>
      <c r="E86" s="17" t="s">
        <v>1</v>
      </c>
      <c r="F86" s="218">
        <v>0</v>
      </c>
      <c r="H86" s="32"/>
    </row>
    <row r="87" spans="2:8" s="1" customFormat="1" ht="16.899999999999999" customHeight="1" x14ac:dyDescent="0.2">
      <c r="B87" s="32"/>
      <c r="C87" s="217" t="s">
        <v>1</v>
      </c>
      <c r="D87" s="217" t="s">
        <v>250</v>
      </c>
      <c r="E87" s="17" t="s">
        <v>1</v>
      </c>
      <c r="F87" s="218">
        <v>0</v>
      </c>
      <c r="H87" s="32"/>
    </row>
    <row r="88" spans="2:8" s="1" customFormat="1" ht="16.899999999999999" customHeight="1" x14ac:dyDescent="0.2">
      <c r="B88" s="32"/>
      <c r="C88" s="217" t="s">
        <v>1</v>
      </c>
      <c r="D88" s="217" t="s">
        <v>251</v>
      </c>
      <c r="E88" s="17" t="s">
        <v>1</v>
      </c>
      <c r="F88" s="218">
        <v>0</v>
      </c>
      <c r="H88" s="32"/>
    </row>
    <row r="89" spans="2:8" s="1" customFormat="1" ht="16.899999999999999" customHeight="1" x14ac:dyDescent="0.2">
      <c r="B89" s="32"/>
      <c r="C89" s="217" t="s">
        <v>1</v>
      </c>
      <c r="D89" s="217" t="s">
        <v>252</v>
      </c>
      <c r="E89" s="17" t="s">
        <v>1</v>
      </c>
      <c r="F89" s="218">
        <v>5.3360000000000003</v>
      </c>
      <c r="H89" s="32"/>
    </row>
    <row r="90" spans="2:8" s="1" customFormat="1" ht="16.899999999999999" customHeight="1" x14ac:dyDescent="0.2">
      <c r="B90" s="32"/>
      <c r="C90" s="217" t="s">
        <v>107</v>
      </c>
      <c r="D90" s="217" t="s">
        <v>187</v>
      </c>
      <c r="E90" s="17" t="s">
        <v>1</v>
      </c>
      <c r="F90" s="218">
        <v>5.3360000000000003</v>
      </c>
      <c r="H90" s="32"/>
    </row>
    <row r="91" spans="2:8" s="1" customFormat="1" ht="16.899999999999999" customHeight="1" x14ac:dyDescent="0.2">
      <c r="B91" s="32"/>
      <c r="C91" s="219" t="s">
        <v>2354</v>
      </c>
      <c r="H91" s="32"/>
    </row>
    <row r="92" spans="2:8" s="1" customFormat="1" ht="33.75" x14ac:dyDescent="0.2">
      <c r="B92" s="32"/>
      <c r="C92" s="217" t="s">
        <v>246</v>
      </c>
      <c r="D92" s="217" t="s">
        <v>247</v>
      </c>
      <c r="E92" s="17" t="s">
        <v>167</v>
      </c>
      <c r="F92" s="218">
        <v>5.3360000000000003</v>
      </c>
      <c r="H92" s="32"/>
    </row>
    <row r="93" spans="2:8" s="1" customFormat="1" ht="33.75" x14ac:dyDescent="0.2">
      <c r="B93" s="32"/>
      <c r="C93" s="217" t="s">
        <v>204</v>
      </c>
      <c r="D93" s="217" t="s">
        <v>193</v>
      </c>
      <c r="E93" s="17" t="s">
        <v>167</v>
      </c>
      <c r="F93" s="218">
        <v>337.572</v>
      </c>
      <c r="H93" s="32"/>
    </row>
    <row r="94" spans="2:8" s="1" customFormat="1" ht="33.75" x14ac:dyDescent="0.2">
      <c r="B94" s="32"/>
      <c r="C94" s="217" t="s">
        <v>211</v>
      </c>
      <c r="D94" s="217" t="s">
        <v>212</v>
      </c>
      <c r="E94" s="17" t="s">
        <v>167</v>
      </c>
      <c r="F94" s="218">
        <v>126.58900000000001</v>
      </c>
      <c r="H94" s="32"/>
    </row>
    <row r="95" spans="2:8" s="1" customFormat="1" ht="22.5" x14ac:dyDescent="0.2">
      <c r="B95" s="32"/>
      <c r="C95" s="217" t="s">
        <v>219</v>
      </c>
      <c r="D95" s="217" t="s">
        <v>220</v>
      </c>
      <c r="E95" s="17" t="s">
        <v>167</v>
      </c>
      <c r="F95" s="218">
        <v>843.93299999999999</v>
      </c>
      <c r="H95" s="32"/>
    </row>
    <row r="96" spans="2:8" s="1" customFormat="1" ht="22.5" x14ac:dyDescent="0.2">
      <c r="B96" s="32"/>
      <c r="C96" s="217" t="s">
        <v>361</v>
      </c>
      <c r="D96" s="217" t="s">
        <v>362</v>
      </c>
      <c r="E96" s="17" t="s">
        <v>167</v>
      </c>
      <c r="F96" s="218">
        <v>853.27099999999984</v>
      </c>
      <c r="H96" s="32"/>
    </row>
    <row r="97" spans="2:8" s="1" customFormat="1" ht="22.5" x14ac:dyDescent="0.2">
      <c r="B97" s="32"/>
      <c r="C97" s="217" t="s">
        <v>365</v>
      </c>
      <c r="D97" s="217" t="s">
        <v>366</v>
      </c>
      <c r="E97" s="17" t="s">
        <v>167</v>
      </c>
      <c r="F97" s="218">
        <v>755.24800000000005</v>
      </c>
      <c r="H97" s="32"/>
    </row>
    <row r="98" spans="2:8" s="1" customFormat="1" ht="16.899999999999999" customHeight="1" x14ac:dyDescent="0.2">
      <c r="B98" s="32"/>
      <c r="C98" s="213" t="s">
        <v>110</v>
      </c>
      <c r="D98" s="214" t="s">
        <v>1</v>
      </c>
      <c r="E98" s="215" t="s">
        <v>1</v>
      </c>
      <c r="F98" s="216">
        <v>2.3759999999999999</v>
      </c>
      <c r="H98" s="32"/>
    </row>
    <row r="99" spans="2:8" s="1" customFormat="1" ht="16.899999999999999" customHeight="1" x14ac:dyDescent="0.2">
      <c r="B99" s="32"/>
      <c r="C99" s="217" t="s">
        <v>1</v>
      </c>
      <c r="D99" s="217" t="s">
        <v>226</v>
      </c>
      <c r="E99" s="17" t="s">
        <v>1</v>
      </c>
      <c r="F99" s="218">
        <v>0</v>
      </c>
      <c r="H99" s="32"/>
    </row>
    <row r="100" spans="2:8" s="1" customFormat="1" ht="16.899999999999999" customHeight="1" x14ac:dyDescent="0.2">
      <c r="B100" s="32"/>
      <c r="C100" s="217" t="s">
        <v>1</v>
      </c>
      <c r="D100" s="217" t="s">
        <v>227</v>
      </c>
      <c r="E100" s="17" t="s">
        <v>1</v>
      </c>
      <c r="F100" s="218">
        <v>0</v>
      </c>
      <c r="H100" s="32"/>
    </row>
    <row r="101" spans="2:8" s="1" customFormat="1" ht="16.899999999999999" customHeight="1" x14ac:dyDescent="0.2">
      <c r="B101" s="32"/>
      <c r="C101" s="217" t="s">
        <v>1</v>
      </c>
      <c r="D101" s="217" t="s">
        <v>228</v>
      </c>
      <c r="E101" s="17" t="s">
        <v>1</v>
      </c>
      <c r="F101" s="218">
        <v>0</v>
      </c>
      <c r="H101" s="32"/>
    </row>
    <row r="102" spans="2:8" s="1" customFormat="1" ht="16.899999999999999" customHeight="1" x14ac:dyDescent="0.2">
      <c r="B102" s="32"/>
      <c r="C102" s="217" t="s">
        <v>1</v>
      </c>
      <c r="D102" s="217" t="s">
        <v>229</v>
      </c>
      <c r="E102" s="17" t="s">
        <v>1</v>
      </c>
      <c r="F102" s="218">
        <v>0</v>
      </c>
      <c r="H102" s="32"/>
    </row>
    <row r="103" spans="2:8" s="1" customFormat="1" ht="16.899999999999999" customHeight="1" x14ac:dyDescent="0.2">
      <c r="B103" s="32"/>
      <c r="C103" s="217" t="s">
        <v>1</v>
      </c>
      <c r="D103" s="217" t="s">
        <v>230</v>
      </c>
      <c r="E103" s="17" t="s">
        <v>1</v>
      </c>
      <c r="F103" s="218">
        <v>2.3759999999999999</v>
      </c>
      <c r="H103" s="32"/>
    </row>
    <row r="104" spans="2:8" s="1" customFormat="1" ht="16.899999999999999" customHeight="1" x14ac:dyDescent="0.2">
      <c r="B104" s="32"/>
      <c r="C104" s="217" t="s">
        <v>110</v>
      </c>
      <c r="D104" s="217" t="s">
        <v>187</v>
      </c>
      <c r="E104" s="17" t="s">
        <v>1</v>
      </c>
      <c r="F104" s="218">
        <v>2.3759999999999999</v>
      </c>
      <c r="H104" s="32"/>
    </row>
    <row r="105" spans="2:8" s="1" customFormat="1" ht="16.899999999999999" customHeight="1" x14ac:dyDescent="0.2">
      <c r="B105" s="32"/>
      <c r="C105" s="219" t="s">
        <v>2354</v>
      </c>
      <c r="H105" s="32"/>
    </row>
    <row r="106" spans="2:8" s="1" customFormat="1" ht="33.75" x14ac:dyDescent="0.2">
      <c r="B106" s="32"/>
      <c r="C106" s="217" t="s">
        <v>223</v>
      </c>
      <c r="D106" s="217" t="s">
        <v>224</v>
      </c>
      <c r="E106" s="17" t="s">
        <v>167</v>
      </c>
      <c r="F106" s="218">
        <v>2.3759999999999999</v>
      </c>
      <c r="H106" s="32"/>
    </row>
    <row r="107" spans="2:8" s="1" customFormat="1" ht="33.75" x14ac:dyDescent="0.2">
      <c r="B107" s="32"/>
      <c r="C107" s="217" t="s">
        <v>204</v>
      </c>
      <c r="D107" s="217" t="s">
        <v>193</v>
      </c>
      <c r="E107" s="17" t="s">
        <v>167</v>
      </c>
      <c r="F107" s="218">
        <v>337.572</v>
      </c>
      <c r="H107" s="32"/>
    </row>
    <row r="108" spans="2:8" s="1" customFormat="1" ht="33.75" x14ac:dyDescent="0.2">
      <c r="B108" s="32"/>
      <c r="C108" s="217" t="s">
        <v>211</v>
      </c>
      <c r="D108" s="217" t="s">
        <v>212</v>
      </c>
      <c r="E108" s="17" t="s">
        <v>167</v>
      </c>
      <c r="F108" s="218">
        <v>126.58900000000001</v>
      </c>
      <c r="H108" s="32"/>
    </row>
    <row r="109" spans="2:8" s="1" customFormat="1" ht="22.5" x14ac:dyDescent="0.2">
      <c r="B109" s="32"/>
      <c r="C109" s="217" t="s">
        <v>219</v>
      </c>
      <c r="D109" s="217" t="s">
        <v>220</v>
      </c>
      <c r="E109" s="17" t="s">
        <v>167</v>
      </c>
      <c r="F109" s="218">
        <v>843.93299999999999</v>
      </c>
      <c r="H109" s="32"/>
    </row>
    <row r="110" spans="2:8" s="1" customFormat="1" ht="22.5" x14ac:dyDescent="0.2">
      <c r="B110" s="32"/>
      <c r="C110" s="217" t="s">
        <v>361</v>
      </c>
      <c r="D110" s="217" t="s">
        <v>362</v>
      </c>
      <c r="E110" s="17" t="s">
        <v>167</v>
      </c>
      <c r="F110" s="218">
        <v>853.27099999999984</v>
      </c>
      <c r="H110" s="32"/>
    </row>
    <row r="111" spans="2:8" s="1" customFormat="1" ht="22.5" x14ac:dyDescent="0.2">
      <c r="B111" s="32"/>
      <c r="C111" s="217" t="s">
        <v>365</v>
      </c>
      <c r="D111" s="217" t="s">
        <v>366</v>
      </c>
      <c r="E111" s="17" t="s">
        <v>167</v>
      </c>
      <c r="F111" s="218">
        <v>755.24800000000005</v>
      </c>
      <c r="H111" s="32"/>
    </row>
    <row r="112" spans="2:8" s="1" customFormat="1" ht="26.45" customHeight="1" x14ac:dyDescent="0.2">
      <c r="B112" s="32"/>
      <c r="C112" s="212" t="s">
        <v>2355</v>
      </c>
      <c r="D112" s="212" t="s">
        <v>82</v>
      </c>
      <c r="H112" s="32"/>
    </row>
    <row r="113" spans="2:8" s="1" customFormat="1" ht="16.899999999999999" customHeight="1" x14ac:dyDescent="0.2">
      <c r="B113" s="32"/>
      <c r="C113" s="213" t="s">
        <v>96</v>
      </c>
      <c r="D113" s="214" t="s">
        <v>1</v>
      </c>
      <c r="E113" s="215" t="s">
        <v>1</v>
      </c>
      <c r="F113" s="216">
        <v>597.51</v>
      </c>
      <c r="H113" s="32"/>
    </row>
    <row r="114" spans="2:8" s="1" customFormat="1" ht="16.899999999999999" customHeight="1" x14ac:dyDescent="0.2">
      <c r="B114" s="32"/>
      <c r="C114" s="217" t="s">
        <v>1</v>
      </c>
      <c r="D114" s="217" t="s">
        <v>759</v>
      </c>
      <c r="E114" s="17" t="s">
        <v>1</v>
      </c>
      <c r="F114" s="218">
        <v>0</v>
      </c>
      <c r="H114" s="32"/>
    </row>
    <row r="115" spans="2:8" s="1" customFormat="1" ht="16.899999999999999" customHeight="1" x14ac:dyDescent="0.2">
      <c r="B115" s="32"/>
      <c r="C115" s="217" t="s">
        <v>1</v>
      </c>
      <c r="D115" s="217" t="s">
        <v>760</v>
      </c>
      <c r="E115" s="17" t="s">
        <v>1</v>
      </c>
      <c r="F115" s="218">
        <v>257.06299999999999</v>
      </c>
      <c r="H115" s="32"/>
    </row>
    <row r="116" spans="2:8" s="1" customFormat="1" ht="16.899999999999999" customHeight="1" x14ac:dyDescent="0.2">
      <c r="B116" s="32"/>
      <c r="C116" s="217" t="s">
        <v>1</v>
      </c>
      <c r="D116" s="217" t="s">
        <v>761</v>
      </c>
      <c r="E116" s="17" t="s">
        <v>1</v>
      </c>
      <c r="F116" s="218">
        <v>224.68</v>
      </c>
      <c r="H116" s="32"/>
    </row>
    <row r="117" spans="2:8" s="1" customFormat="1" ht="16.899999999999999" customHeight="1" x14ac:dyDescent="0.2">
      <c r="B117" s="32"/>
      <c r="C117" s="217" t="s">
        <v>1</v>
      </c>
      <c r="D117" s="217" t="s">
        <v>762</v>
      </c>
      <c r="E117" s="17" t="s">
        <v>1</v>
      </c>
      <c r="F117" s="218">
        <v>77.432000000000002</v>
      </c>
      <c r="H117" s="32"/>
    </row>
    <row r="118" spans="2:8" s="1" customFormat="1" ht="16.899999999999999" customHeight="1" x14ac:dyDescent="0.2">
      <c r="B118" s="32"/>
      <c r="C118" s="217" t="s">
        <v>1</v>
      </c>
      <c r="D118" s="217" t="s">
        <v>763</v>
      </c>
      <c r="E118" s="17" t="s">
        <v>1</v>
      </c>
      <c r="F118" s="218">
        <v>38.335000000000001</v>
      </c>
      <c r="H118" s="32"/>
    </row>
    <row r="119" spans="2:8" s="1" customFormat="1" ht="16.899999999999999" customHeight="1" x14ac:dyDescent="0.2">
      <c r="B119" s="32"/>
      <c r="C119" s="217" t="s">
        <v>96</v>
      </c>
      <c r="D119" s="217" t="s">
        <v>174</v>
      </c>
      <c r="E119" s="17" t="s">
        <v>1</v>
      </c>
      <c r="F119" s="218">
        <v>597.51</v>
      </c>
      <c r="H119" s="32"/>
    </row>
    <row r="120" spans="2:8" s="1" customFormat="1" ht="16.899999999999999" customHeight="1" x14ac:dyDescent="0.2">
      <c r="B120" s="32"/>
      <c r="C120" s="219" t="s">
        <v>2354</v>
      </c>
      <c r="H120" s="32"/>
    </row>
    <row r="121" spans="2:8" s="1" customFormat="1" ht="22.5" x14ac:dyDescent="0.2">
      <c r="B121" s="32"/>
      <c r="C121" s="217" t="s">
        <v>295</v>
      </c>
      <c r="D121" s="217" t="s">
        <v>296</v>
      </c>
      <c r="E121" s="17" t="s">
        <v>167</v>
      </c>
      <c r="F121" s="218">
        <v>597.51</v>
      </c>
      <c r="H121" s="32"/>
    </row>
    <row r="122" spans="2:8" s="1" customFormat="1" ht="22.5" x14ac:dyDescent="0.2">
      <c r="B122" s="32"/>
      <c r="C122" s="217" t="s">
        <v>303</v>
      </c>
      <c r="D122" s="217" t="s">
        <v>304</v>
      </c>
      <c r="E122" s="17" t="s">
        <v>167</v>
      </c>
      <c r="F122" s="218">
        <v>1792.53</v>
      </c>
      <c r="H122" s="32"/>
    </row>
    <row r="123" spans="2:8" s="1" customFormat="1" ht="22.5" x14ac:dyDescent="0.2">
      <c r="B123" s="32"/>
      <c r="C123" s="217" t="s">
        <v>308</v>
      </c>
      <c r="D123" s="217" t="s">
        <v>309</v>
      </c>
      <c r="E123" s="17" t="s">
        <v>167</v>
      </c>
      <c r="F123" s="218">
        <v>597.51</v>
      </c>
      <c r="H123" s="32"/>
    </row>
    <row r="124" spans="2:8" s="1" customFormat="1" ht="16.899999999999999" customHeight="1" x14ac:dyDescent="0.2">
      <c r="B124" s="32"/>
      <c r="C124" s="213" t="s">
        <v>98</v>
      </c>
      <c r="D124" s="214" t="s">
        <v>1</v>
      </c>
      <c r="E124" s="215" t="s">
        <v>1</v>
      </c>
      <c r="F124" s="216">
        <v>37.901000000000003</v>
      </c>
      <c r="H124" s="32"/>
    </row>
    <row r="125" spans="2:8" s="1" customFormat="1" ht="16.899999999999999" customHeight="1" x14ac:dyDescent="0.2">
      <c r="B125" s="32"/>
      <c r="C125" s="217" t="s">
        <v>1</v>
      </c>
      <c r="D125" s="217" t="s">
        <v>808</v>
      </c>
      <c r="E125" s="17" t="s">
        <v>1</v>
      </c>
      <c r="F125" s="218">
        <v>0</v>
      </c>
      <c r="H125" s="32"/>
    </row>
    <row r="126" spans="2:8" s="1" customFormat="1" ht="16.899999999999999" customHeight="1" x14ac:dyDescent="0.2">
      <c r="B126" s="32"/>
      <c r="C126" s="217" t="s">
        <v>1</v>
      </c>
      <c r="D126" s="217" t="s">
        <v>809</v>
      </c>
      <c r="E126" s="17" t="s">
        <v>1</v>
      </c>
      <c r="F126" s="218">
        <v>19.396999999999998</v>
      </c>
      <c r="H126" s="32"/>
    </row>
    <row r="127" spans="2:8" s="1" customFormat="1" ht="16.899999999999999" customHeight="1" x14ac:dyDescent="0.2">
      <c r="B127" s="32"/>
      <c r="C127" s="217" t="s">
        <v>1</v>
      </c>
      <c r="D127" s="217" t="s">
        <v>810</v>
      </c>
      <c r="E127" s="17" t="s">
        <v>1</v>
      </c>
      <c r="F127" s="218">
        <v>18.504000000000001</v>
      </c>
      <c r="H127" s="32"/>
    </row>
    <row r="128" spans="2:8" s="1" customFormat="1" ht="16.899999999999999" customHeight="1" x14ac:dyDescent="0.2">
      <c r="B128" s="32"/>
      <c r="C128" s="217" t="s">
        <v>98</v>
      </c>
      <c r="D128" s="217" t="s">
        <v>174</v>
      </c>
      <c r="E128" s="17" t="s">
        <v>1</v>
      </c>
      <c r="F128" s="218">
        <v>37.901000000000003</v>
      </c>
      <c r="H128" s="32"/>
    </row>
    <row r="129" spans="2:8" s="1" customFormat="1" ht="16.899999999999999" customHeight="1" x14ac:dyDescent="0.2">
      <c r="B129" s="32"/>
      <c r="C129" s="219" t="s">
        <v>2354</v>
      </c>
      <c r="H129" s="32"/>
    </row>
    <row r="130" spans="2:8" s="1" customFormat="1" ht="22.5" x14ac:dyDescent="0.2">
      <c r="B130" s="32"/>
      <c r="C130" s="217" t="s">
        <v>423</v>
      </c>
      <c r="D130" s="217" t="s">
        <v>424</v>
      </c>
      <c r="E130" s="17" t="s">
        <v>167</v>
      </c>
      <c r="F130" s="218">
        <v>37.901000000000003</v>
      </c>
      <c r="H130" s="32"/>
    </row>
    <row r="131" spans="2:8" s="1" customFormat="1" ht="16.899999999999999" customHeight="1" x14ac:dyDescent="0.2">
      <c r="B131" s="32"/>
      <c r="C131" s="217" t="s">
        <v>444</v>
      </c>
      <c r="D131" s="217" t="s">
        <v>445</v>
      </c>
      <c r="E131" s="17" t="s">
        <v>167</v>
      </c>
      <c r="F131" s="218">
        <v>37.901000000000003</v>
      </c>
      <c r="H131" s="32"/>
    </row>
    <row r="132" spans="2:8" s="1" customFormat="1" ht="16.899999999999999" customHeight="1" x14ac:dyDescent="0.2">
      <c r="B132" s="32"/>
      <c r="C132" s="217" t="s">
        <v>439</v>
      </c>
      <c r="D132" s="217" t="s">
        <v>440</v>
      </c>
      <c r="E132" s="17" t="s">
        <v>167</v>
      </c>
      <c r="F132" s="218">
        <v>43.585999999999999</v>
      </c>
      <c r="H132" s="32"/>
    </row>
    <row r="133" spans="2:8" s="1" customFormat="1" ht="16.899999999999999" customHeight="1" x14ac:dyDescent="0.2">
      <c r="B133" s="32"/>
      <c r="C133" s="217" t="s">
        <v>448</v>
      </c>
      <c r="D133" s="217" t="s">
        <v>449</v>
      </c>
      <c r="E133" s="17" t="s">
        <v>167</v>
      </c>
      <c r="F133" s="218">
        <v>43.585999999999999</v>
      </c>
      <c r="H133" s="32"/>
    </row>
    <row r="134" spans="2:8" s="1" customFormat="1" ht="16.899999999999999" customHeight="1" x14ac:dyDescent="0.2">
      <c r="B134" s="32"/>
      <c r="C134" s="213" t="s">
        <v>101</v>
      </c>
      <c r="D134" s="214" t="s">
        <v>1</v>
      </c>
      <c r="E134" s="215" t="s">
        <v>1</v>
      </c>
      <c r="F134" s="216">
        <v>26.731999999999999</v>
      </c>
      <c r="H134" s="32"/>
    </row>
    <row r="135" spans="2:8" s="1" customFormat="1" ht="16.899999999999999" customHeight="1" x14ac:dyDescent="0.2">
      <c r="B135" s="32"/>
      <c r="C135" s="217" t="s">
        <v>1</v>
      </c>
      <c r="D135" s="217" t="s">
        <v>286</v>
      </c>
      <c r="E135" s="17" t="s">
        <v>1</v>
      </c>
      <c r="F135" s="218">
        <v>0</v>
      </c>
      <c r="H135" s="32"/>
    </row>
    <row r="136" spans="2:8" s="1" customFormat="1" ht="16.899999999999999" customHeight="1" x14ac:dyDescent="0.2">
      <c r="B136" s="32"/>
      <c r="C136" s="217" t="s">
        <v>1</v>
      </c>
      <c r="D136" s="217" t="s">
        <v>721</v>
      </c>
      <c r="E136" s="17" t="s">
        <v>1</v>
      </c>
      <c r="F136" s="218">
        <v>0</v>
      </c>
      <c r="H136" s="32"/>
    </row>
    <row r="137" spans="2:8" s="1" customFormat="1" ht="16.899999999999999" customHeight="1" x14ac:dyDescent="0.2">
      <c r="B137" s="32"/>
      <c r="C137" s="217" t="s">
        <v>1</v>
      </c>
      <c r="D137" s="217" t="s">
        <v>250</v>
      </c>
      <c r="E137" s="17" t="s">
        <v>1</v>
      </c>
      <c r="F137" s="218">
        <v>0</v>
      </c>
      <c r="H137" s="32"/>
    </row>
    <row r="138" spans="2:8" s="1" customFormat="1" ht="16.899999999999999" customHeight="1" x14ac:dyDescent="0.2">
      <c r="B138" s="32"/>
      <c r="C138" s="217" t="s">
        <v>1</v>
      </c>
      <c r="D138" s="217" t="s">
        <v>756</v>
      </c>
      <c r="E138" s="17" t="s">
        <v>1</v>
      </c>
      <c r="F138" s="218">
        <v>6.6260000000000003</v>
      </c>
      <c r="H138" s="32"/>
    </row>
    <row r="139" spans="2:8" s="1" customFormat="1" ht="16.899999999999999" customHeight="1" x14ac:dyDescent="0.2">
      <c r="B139" s="32"/>
      <c r="C139" s="217" t="s">
        <v>1</v>
      </c>
      <c r="D139" s="217" t="s">
        <v>757</v>
      </c>
      <c r="E139" s="17" t="s">
        <v>1</v>
      </c>
      <c r="F139" s="218">
        <v>20.106000000000002</v>
      </c>
      <c r="H139" s="32"/>
    </row>
    <row r="140" spans="2:8" s="1" customFormat="1" ht="16.899999999999999" customHeight="1" x14ac:dyDescent="0.2">
      <c r="B140" s="32"/>
      <c r="C140" s="217" t="s">
        <v>101</v>
      </c>
      <c r="D140" s="217" t="s">
        <v>187</v>
      </c>
      <c r="E140" s="17" t="s">
        <v>1</v>
      </c>
      <c r="F140" s="218">
        <v>26.731999999999999</v>
      </c>
      <c r="H140" s="32"/>
    </row>
    <row r="141" spans="2:8" s="1" customFormat="1" ht="16.899999999999999" customHeight="1" x14ac:dyDescent="0.2">
      <c r="B141" s="32"/>
      <c r="C141" s="219" t="s">
        <v>2354</v>
      </c>
      <c r="H141" s="32"/>
    </row>
    <row r="142" spans="2:8" s="1" customFormat="1" ht="33.75" x14ac:dyDescent="0.2">
      <c r="B142" s="32"/>
      <c r="C142" s="217" t="s">
        <v>283</v>
      </c>
      <c r="D142" s="217" t="s">
        <v>284</v>
      </c>
      <c r="E142" s="17" t="s">
        <v>167</v>
      </c>
      <c r="F142" s="218">
        <v>26.731999999999999</v>
      </c>
      <c r="H142" s="32"/>
    </row>
    <row r="143" spans="2:8" s="1" customFormat="1" ht="33.75" x14ac:dyDescent="0.2">
      <c r="B143" s="32"/>
      <c r="C143" s="217" t="s">
        <v>204</v>
      </c>
      <c r="D143" s="217" t="s">
        <v>193</v>
      </c>
      <c r="E143" s="17" t="s">
        <v>167</v>
      </c>
      <c r="F143" s="218">
        <v>178.74600000000001</v>
      </c>
      <c r="H143" s="32"/>
    </row>
    <row r="144" spans="2:8" s="1" customFormat="1" ht="33.75" x14ac:dyDescent="0.2">
      <c r="B144" s="32"/>
      <c r="C144" s="217" t="s">
        <v>211</v>
      </c>
      <c r="D144" s="217" t="s">
        <v>212</v>
      </c>
      <c r="E144" s="17" t="s">
        <v>167</v>
      </c>
      <c r="F144" s="218">
        <v>67.03</v>
      </c>
      <c r="H144" s="32"/>
    </row>
    <row r="145" spans="2:8" s="1" customFormat="1" ht="22.5" x14ac:dyDescent="0.2">
      <c r="B145" s="32"/>
      <c r="C145" s="217" t="s">
        <v>219</v>
      </c>
      <c r="D145" s="217" t="s">
        <v>220</v>
      </c>
      <c r="E145" s="17" t="s">
        <v>167</v>
      </c>
      <c r="F145" s="218">
        <v>446.86399999999998</v>
      </c>
      <c r="H145" s="32"/>
    </row>
    <row r="146" spans="2:8" s="1" customFormat="1" ht="22.5" x14ac:dyDescent="0.2">
      <c r="B146" s="32"/>
      <c r="C146" s="217" t="s">
        <v>361</v>
      </c>
      <c r="D146" s="217" t="s">
        <v>362</v>
      </c>
      <c r="E146" s="17" t="s">
        <v>167</v>
      </c>
      <c r="F146" s="218">
        <v>456.452</v>
      </c>
      <c r="H146" s="32"/>
    </row>
    <row r="147" spans="2:8" s="1" customFormat="1" ht="22.5" x14ac:dyDescent="0.2">
      <c r="B147" s="32"/>
      <c r="C147" s="217" t="s">
        <v>369</v>
      </c>
      <c r="D147" s="217" t="s">
        <v>370</v>
      </c>
      <c r="E147" s="17" t="s">
        <v>167</v>
      </c>
      <c r="F147" s="218">
        <v>26.731999999999999</v>
      </c>
      <c r="H147" s="32"/>
    </row>
    <row r="148" spans="2:8" s="1" customFormat="1" ht="16.899999999999999" customHeight="1" x14ac:dyDescent="0.2">
      <c r="B148" s="32"/>
      <c r="C148" s="213" t="s">
        <v>103</v>
      </c>
      <c r="D148" s="214" t="s">
        <v>1</v>
      </c>
      <c r="E148" s="215" t="s">
        <v>1</v>
      </c>
      <c r="F148" s="216">
        <v>9.5879999999999992</v>
      </c>
      <c r="H148" s="32"/>
    </row>
    <row r="149" spans="2:8" s="1" customFormat="1" ht="16.899999999999999" customHeight="1" x14ac:dyDescent="0.2">
      <c r="B149" s="32"/>
      <c r="C149" s="217" t="s">
        <v>1</v>
      </c>
      <c r="D149" s="217" t="s">
        <v>279</v>
      </c>
      <c r="E149" s="17" t="s">
        <v>1</v>
      </c>
      <c r="F149" s="218">
        <v>0</v>
      </c>
      <c r="H149" s="32"/>
    </row>
    <row r="150" spans="2:8" s="1" customFormat="1" ht="16.899999999999999" customHeight="1" x14ac:dyDescent="0.2">
      <c r="B150" s="32"/>
      <c r="C150" s="217" t="s">
        <v>1</v>
      </c>
      <c r="D150" s="217" t="s">
        <v>721</v>
      </c>
      <c r="E150" s="17" t="s">
        <v>1</v>
      </c>
      <c r="F150" s="218">
        <v>0</v>
      </c>
      <c r="H150" s="32"/>
    </row>
    <row r="151" spans="2:8" s="1" customFormat="1" ht="16.899999999999999" customHeight="1" x14ac:dyDescent="0.2">
      <c r="B151" s="32"/>
      <c r="C151" s="217" t="s">
        <v>1</v>
      </c>
      <c r="D151" s="217" t="s">
        <v>250</v>
      </c>
      <c r="E151" s="17" t="s">
        <v>1</v>
      </c>
      <c r="F151" s="218">
        <v>0</v>
      </c>
      <c r="H151" s="32"/>
    </row>
    <row r="152" spans="2:8" s="1" customFormat="1" ht="16.899999999999999" customHeight="1" x14ac:dyDescent="0.2">
      <c r="B152" s="32"/>
      <c r="C152" s="217" t="s">
        <v>1</v>
      </c>
      <c r="D152" s="217" t="s">
        <v>734</v>
      </c>
      <c r="E152" s="17" t="s">
        <v>1</v>
      </c>
      <c r="F152" s="218">
        <v>0</v>
      </c>
      <c r="H152" s="32"/>
    </row>
    <row r="153" spans="2:8" s="1" customFormat="1" ht="16.899999999999999" customHeight="1" x14ac:dyDescent="0.2">
      <c r="B153" s="32"/>
      <c r="C153" s="217" t="s">
        <v>1</v>
      </c>
      <c r="D153" s="217" t="s">
        <v>754</v>
      </c>
      <c r="E153" s="17" t="s">
        <v>1</v>
      </c>
      <c r="F153" s="218">
        <v>9.5879999999999992</v>
      </c>
      <c r="H153" s="32"/>
    </row>
    <row r="154" spans="2:8" s="1" customFormat="1" ht="16.899999999999999" customHeight="1" x14ac:dyDescent="0.2">
      <c r="B154" s="32"/>
      <c r="C154" s="217" t="s">
        <v>103</v>
      </c>
      <c r="D154" s="217" t="s">
        <v>187</v>
      </c>
      <c r="E154" s="17" t="s">
        <v>1</v>
      </c>
      <c r="F154" s="218">
        <v>9.5879999999999992</v>
      </c>
      <c r="H154" s="32"/>
    </row>
    <row r="155" spans="2:8" s="1" customFormat="1" ht="16.899999999999999" customHeight="1" x14ac:dyDescent="0.2">
      <c r="B155" s="32"/>
      <c r="C155" s="219" t="s">
        <v>2354</v>
      </c>
      <c r="H155" s="32"/>
    </row>
    <row r="156" spans="2:8" s="1" customFormat="1" ht="45" x14ac:dyDescent="0.2">
      <c r="B156" s="32"/>
      <c r="C156" s="217" t="s">
        <v>276</v>
      </c>
      <c r="D156" s="217" t="s">
        <v>277</v>
      </c>
      <c r="E156" s="17" t="s">
        <v>167</v>
      </c>
      <c r="F156" s="218">
        <v>9.5879999999999992</v>
      </c>
      <c r="H156" s="32"/>
    </row>
    <row r="157" spans="2:8" s="1" customFormat="1" ht="33.75" x14ac:dyDescent="0.2">
      <c r="B157" s="32"/>
      <c r="C157" s="217" t="s">
        <v>192</v>
      </c>
      <c r="D157" s="217" t="s">
        <v>193</v>
      </c>
      <c r="E157" s="17" t="s">
        <v>167</v>
      </c>
      <c r="F157" s="218">
        <v>3.835</v>
      </c>
      <c r="H157" s="32"/>
    </row>
    <row r="158" spans="2:8" s="1" customFormat="1" ht="33.75" x14ac:dyDescent="0.2">
      <c r="B158" s="32"/>
      <c r="C158" s="217" t="s">
        <v>196</v>
      </c>
      <c r="D158" s="217" t="s">
        <v>197</v>
      </c>
      <c r="E158" s="17" t="s">
        <v>167</v>
      </c>
      <c r="F158" s="218">
        <v>1.4379999999999999</v>
      </c>
      <c r="H158" s="32"/>
    </row>
    <row r="159" spans="2:8" s="1" customFormat="1" ht="22.5" x14ac:dyDescent="0.2">
      <c r="B159" s="32"/>
      <c r="C159" s="217" t="s">
        <v>200</v>
      </c>
      <c r="D159" s="217" t="s">
        <v>201</v>
      </c>
      <c r="E159" s="17" t="s">
        <v>167</v>
      </c>
      <c r="F159" s="218">
        <v>9.5879999999999992</v>
      </c>
      <c r="H159" s="32"/>
    </row>
    <row r="160" spans="2:8" s="1" customFormat="1" ht="22.5" x14ac:dyDescent="0.2">
      <c r="B160" s="32"/>
      <c r="C160" s="217" t="s">
        <v>361</v>
      </c>
      <c r="D160" s="217" t="s">
        <v>362</v>
      </c>
      <c r="E160" s="17" t="s">
        <v>167</v>
      </c>
      <c r="F160" s="218">
        <v>456.452</v>
      </c>
      <c r="H160" s="32"/>
    </row>
    <row r="161" spans="2:8" s="1" customFormat="1" ht="22.5" x14ac:dyDescent="0.2">
      <c r="B161" s="32"/>
      <c r="C161" s="217" t="s">
        <v>365</v>
      </c>
      <c r="D161" s="217" t="s">
        <v>366</v>
      </c>
      <c r="E161" s="17" t="s">
        <v>167</v>
      </c>
      <c r="F161" s="218">
        <v>429.72</v>
      </c>
      <c r="H161" s="32"/>
    </row>
    <row r="162" spans="2:8" s="1" customFormat="1" ht="16.899999999999999" customHeight="1" x14ac:dyDescent="0.2">
      <c r="B162" s="32"/>
      <c r="C162" s="213" t="s">
        <v>105</v>
      </c>
      <c r="D162" s="214" t="s">
        <v>1</v>
      </c>
      <c r="E162" s="215" t="s">
        <v>1</v>
      </c>
      <c r="F162" s="216">
        <v>409.435</v>
      </c>
      <c r="H162" s="32"/>
    </row>
    <row r="163" spans="2:8" s="1" customFormat="1" ht="16.899999999999999" customHeight="1" x14ac:dyDescent="0.2">
      <c r="B163" s="32"/>
      <c r="C163" s="217" t="s">
        <v>1</v>
      </c>
      <c r="D163" s="217" t="s">
        <v>266</v>
      </c>
      <c r="E163" s="17" t="s">
        <v>1</v>
      </c>
      <c r="F163" s="218">
        <v>0</v>
      </c>
      <c r="H163" s="32"/>
    </row>
    <row r="164" spans="2:8" s="1" customFormat="1" ht="16.899999999999999" customHeight="1" x14ac:dyDescent="0.2">
      <c r="B164" s="32"/>
      <c r="C164" s="217" t="s">
        <v>1</v>
      </c>
      <c r="D164" s="217" t="s">
        <v>721</v>
      </c>
      <c r="E164" s="17" t="s">
        <v>1</v>
      </c>
      <c r="F164" s="218">
        <v>0</v>
      </c>
      <c r="H164" s="32"/>
    </row>
    <row r="165" spans="2:8" s="1" customFormat="1" ht="16.899999999999999" customHeight="1" x14ac:dyDescent="0.2">
      <c r="B165" s="32"/>
      <c r="C165" s="217" t="s">
        <v>1</v>
      </c>
      <c r="D165" s="217" t="s">
        <v>722</v>
      </c>
      <c r="E165" s="17" t="s">
        <v>1</v>
      </c>
      <c r="F165" s="218">
        <v>0</v>
      </c>
      <c r="H165" s="32"/>
    </row>
    <row r="166" spans="2:8" s="1" customFormat="1" ht="16.899999999999999" customHeight="1" x14ac:dyDescent="0.2">
      <c r="B166" s="32"/>
      <c r="C166" s="217" t="s">
        <v>1</v>
      </c>
      <c r="D166" s="217" t="s">
        <v>250</v>
      </c>
      <c r="E166" s="17" t="s">
        <v>1</v>
      </c>
      <c r="F166" s="218">
        <v>0</v>
      </c>
      <c r="H166" s="32"/>
    </row>
    <row r="167" spans="2:8" s="1" customFormat="1" ht="16.899999999999999" customHeight="1" x14ac:dyDescent="0.2">
      <c r="B167" s="32"/>
      <c r="C167" s="217" t="s">
        <v>1</v>
      </c>
      <c r="D167" s="217" t="s">
        <v>734</v>
      </c>
      <c r="E167" s="17" t="s">
        <v>1</v>
      </c>
      <c r="F167" s="218">
        <v>0</v>
      </c>
      <c r="H167" s="32"/>
    </row>
    <row r="168" spans="2:8" s="1" customFormat="1" ht="16.899999999999999" customHeight="1" x14ac:dyDescent="0.2">
      <c r="B168" s="32"/>
      <c r="C168" s="217" t="s">
        <v>1</v>
      </c>
      <c r="D168" s="217" t="s">
        <v>735</v>
      </c>
      <c r="E168" s="17" t="s">
        <v>1</v>
      </c>
      <c r="F168" s="218">
        <v>227.697</v>
      </c>
      <c r="H168" s="32"/>
    </row>
    <row r="169" spans="2:8" s="1" customFormat="1" ht="16.899999999999999" customHeight="1" x14ac:dyDescent="0.2">
      <c r="B169" s="32"/>
      <c r="C169" s="217" t="s">
        <v>1</v>
      </c>
      <c r="D169" s="217" t="s">
        <v>736</v>
      </c>
      <c r="E169" s="17" t="s">
        <v>1</v>
      </c>
      <c r="F169" s="218">
        <v>1.571</v>
      </c>
      <c r="H169" s="32"/>
    </row>
    <row r="170" spans="2:8" s="1" customFormat="1" ht="16.899999999999999" customHeight="1" x14ac:dyDescent="0.2">
      <c r="B170" s="32"/>
      <c r="C170" s="217" t="s">
        <v>1</v>
      </c>
      <c r="D170" s="217" t="s">
        <v>737</v>
      </c>
      <c r="E170" s="17" t="s">
        <v>1</v>
      </c>
      <c r="F170" s="218">
        <v>-9</v>
      </c>
      <c r="H170" s="32"/>
    </row>
    <row r="171" spans="2:8" s="1" customFormat="1" ht="16.899999999999999" customHeight="1" x14ac:dyDescent="0.2">
      <c r="B171" s="32"/>
      <c r="C171" s="217" t="s">
        <v>1</v>
      </c>
      <c r="D171" s="217" t="s">
        <v>738</v>
      </c>
      <c r="E171" s="17" t="s">
        <v>1</v>
      </c>
      <c r="F171" s="218">
        <v>-44.85</v>
      </c>
      <c r="H171" s="32"/>
    </row>
    <row r="172" spans="2:8" s="1" customFormat="1" ht="16.899999999999999" customHeight="1" x14ac:dyDescent="0.2">
      <c r="B172" s="32"/>
      <c r="C172" s="217" t="s">
        <v>1</v>
      </c>
      <c r="D172" s="217" t="s">
        <v>228</v>
      </c>
      <c r="E172" s="17" t="s">
        <v>1</v>
      </c>
      <c r="F172" s="218">
        <v>0</v>
      </c>
      <c r="H172" s="32"/>
    </row>
    <row r="173" spans="2:8" s="1" customFormat="1" ht="16.899999999999999" customHeight="1" x14ac:dyDescent="0.2">
      <c r="B173" s="32"/>
      <c r="C173" s="217" t="s">
        <v>1</v>
      </c>
      <c r="D173" s="217" t="s">
        <v>723</v>
      </c>
      <c r="E173" s="17" t="s">
        <v>1</v>
      </c>
      <c r="F173" s="218">
        <v>0</v>
      </c>
      <c r="H173" s="32"/>
    </row>
    <row r="174" spans="2:8" s="1" customFormat="1" ht="16.899999999999999" customHeight="1" x14ac:dyDescent="0.2">
      <c r="B174" s="32"/>
      <c r="C174" s="217" t="s">
        <v>1</v>
      </c>
      <c r="D174" s="217" t="s">
        <v>739</v>
      </c>
      <c r="E174" s="17" t="s">
        <v>1</v>
      </c>
      <c r="F174" s="218">
        <v>7.4909999999999988</v>
      </c>
      <c r="H174" s="32"/>
    </row>
    <row r="175" spans="2:8" s="1" customFormat="1" ht="16.899999999999999" customHeight="1" x14ac:dyDescent="0.2">
      <c r="B175" s="32"/>
      <c r="C175" s="217" t="s">
        <v>1</v>
      </c>
      <c r="D175" s="217" t="s">
        <v>740</v>
      </c>
      <c r="E175" s="17" t="s">
        <v>1</v>
      </c>
      <c r="F175" s="218">
        <v>4.258</v>
      </c>
      <c r="H175" s="32"/>
    </row>
    <row r="176" spans="2:8" s="1" customFormat="1" ht="16.899999999999999" customHeight="1" x14ac:dyDescent="0.2">
      <c r="B176" s="32"/>
      <c r="C176" s="217" t="s">
        <v>1</v>
      </c>
      <c r="D176" s="217" t="s">
        <v>741</v>
      </c>
      <c r="E176" s="17" t="s">
        <v>1</v>
      </c>
      <c r="F176" s="218">
        <v>-1.9650000000000001</v>
      </c>
      <c r="H176" s="32"/>
    </row>
    <row r="177" spans="2:8" s="1" customFormat="1" ht="16.899999999999999" customHeight="1" x14ac:dyDescent="0.2">
      <c r="B177" s="32"/>
      <c r="C177" s="217" t="s">
        <v>1</v>
      </c>
      <c r="D177" s="217" t="s">
        <v>725</v>
      </c>
      <c r="E177" s="17" t="s">
        <v>1</v>
      </c>
      <c r="F177" s="218">
        <v>0</v>
      </c>
      <c r="H177" s="32"/>
    </row>
    <row r="178" spans="2:8" s="1" customFormat="1" ht="16.899999999999999" customHeight="1" x14ac:dyDescent="0.2">
      <c r="B178" s="32"/>
      <c r="C178" s="217" t="s">
        <v>1</v>
      </c>
      <c r="D178" s="217" t="s">
        <v>250</v>
      </c>
      <c r="E178" s="17" t="s">
        <v>1</v>
      </c>
      <c r="F178" s="218">
        <v>0</v>
      </c>
      <c r="H178" s="32"/>
    </row>
    <row r="179" spans="2:8" s="1" customFormat="1" ht="16.899999999999999" customHeight="1" x14ac:dyDescent="0.2">
      <c r="B179" s="32"/>
      <c r="C179" s="217" t="s">
        <v>1</v>
      </c>
      <c r="D179" s="217" t="s">
        <v>726</v>
      </c>
      <c r="E179" s="17" t="s">
        <v>1</v>
      </c>
      <c r="F179" s="218">
        <v>0</v>
      </c>
      <c r="H179" s="32"/>
    </row>
    <row r="180" spans="2:8" s="1" customFormat="1" ht="16.899999999999999" customHeight="1" x14ac:dyDescent="0.2">
      <c r="B180" s="32"/>
      <c r="C180" s="217" t="s">
        <v>1</v>
      </c>
      <c r="D180" s="217" t="s">
        <v>742</v>
      </c>
      <c r="E180" s="17" t="s">
        <v>1</v>
      </c>
      <c r="F180" s="218">
        <v>60.109000000000002</v>
      </c>
      <c r="H180" s="32"/>
    </row>
    <row r="181" spans="2:8" s="1" customFormat="1" ht="16.899999999999999" customHeight="1" x14ac:dyDescent="0.2">
      <c r="B181" s="32"/>
      <c r="C181" s="217" t="s">
        <v>1</v>
      </c>
      <c r="D181" s="217" t="s">
        <v>743</v>
      </c>
      <c r="E181" s="17" t="s">
        <v>1</v>
      </c>
      <c r="F181" s="218">
        <v>7.7279999999999989</v>
      </c>
      <c r="H181" s="32"/>
    </row>
    <row r="182" spans="2:8" s="1" customFormat="1" ht="16.899999999999999" customHeight="1" x14ac:dyDescent="0.2">
      <c r="B182" s="32"/>
      <c r="C182" s="217" t="s">
        <v>1</v>
      </c>
      <c r="D182" s="217" t="s">
        <v>744</v>
      </c>
      <c r="E182" s="17" t="s">
        <v>1</v>
      </c>
      <c r="F182" s="218">
        <v>-5.8170000000000002</v>
      </c>
      <c r="H182" s="32"/>
    </row>
    <row r="183" spans="2:8" s="1" customFormat="1" ht="16.899999999999999" customHeight="1" x14ac:dyDescent="0.2">
      <c r="B183" s="32"/>
      <c r="C183" s="217" t="s">
        <v>1</v>
      </c>
      <c r="D183" s="217" t="s">
        <v>228</v>
      </c>
      <c r="E183" s="17" t="s">
        <v>1</v>
      </c>
      <c r="F183" s="218">
        <v>0</v>
      </c>
      <c r="H183" s="32"/>
    </row>
    <row r="184" spans="2:8" s="1" customFormat="1" ht="16.899999999999999" customHeight="1" x14ac:dyDescent="0.2">
      <c r="B184" s="32"/>
      <c r="C184" s="217" t="s">
        <v>1</v>
      </c>
      <c r="D184" s="217" t="s">
        <v>745</v>
      </c>
      <c r="E184" s="17" t="s">
        <v>1</v>
      </c>
      <c r="F184" s="218">
        <v>0</v>
      </c>
      <c r="H184" s="32"/>
    </row>
    <row r="185" spans="2:8" s="1" customFormat="1" ht="16.899999999999999" customHeight="1" x14ac:dyDescent="0.2">
      <c r="B185" s="32"/>
      <c r="C185" s="217" t="s">
        <v>1</v>
      </c>
      <c r="D185" s="217" t="s">
        <v>746</v>
      </c>
      <c r="E185" s="17" t="s">
        <v>1</v>
      </c>
      <c r="F185" s="218">
        <v>1.0900000000000001</v>
      </c>
      <c r="H185" s="32"/>
    </row>
    <row r="186" spans="2:8" s="1" customFormat="1" ht="16.899999999999999" customHeight="1" x14ac:dyDescent="0.2">
      <c r="B186" s="32"/>
      <c r="C186" s="217" t="s">
        <v>1</v>
      </c>
      <c r="D186" s="217" t="s">
        <v>747</v>
      </c>
      <c r="E186" s="17" t="s">
        <v>1</v>
      </c>
      <c r="F186" s="218">
        <v>118.864</v>
      </c>
      <c r="H186" s="32"/>
    </row>
    <row r="187" spans="2:8" s="1" customFormat="1" ht="16.899999999999999" customHeight="1" x14ac:dyDescent="0.2">
      <c r="B187" s="32"/>
      <c r="C187" s="217" t="s">
        <v>1</v>
      </c>
      <c r="D187" s="217" t="s">
        <v>728</v>
      </c>
      <c r="E187" s="17" t="s">
        <v>1</v>
      </c>
      <c r="F187" s="218">
        <v>0</v>
      </c>
      <c r="H187" s="32"/>
    </row>
    <row r="188" spans="2:8" s="1" customFormat="1" ht="16.899999999999999" customHeight="1" x14ac:dyDescent="0.2">
      <c r="B188" s="32"/>
      <c r="C188" s="217" t="s">
        <v>1</v>
      </c>
      <c r="D188" s="217" t="s">
        <v>729</v>
      </c>
      <c r="E188" s="17" t="s">
        <v>1</v>
      </c>
      <c r="F188" s="218">
        <v>0</v>
      </c>
      <c r="H188" s="32"/>
    </row>
    <row r="189" spans="2:8" s="1" customFormat="1" ht="16.899999999999999" customHeight="1" x14ac:dyDescent="0.2">
      <c r="B189" s="32"/>
      <c r="C189" s="217" t="s">
        <v>1</v>
      </c>
      <c r="D189" s="217" t="s">
        <v>748</v>
      </c>
      <c r="E189" s="17" t="s">
        <v>1</v>
      </c>
      <c r="F189" s="218">
        <v>29.1</v>
      </c>
      <c r="H189" s="32"/>
    </row>
    <row r="190" spans="2:8" s="1" customFormat="1" ht="16.899999999999999" customHeight="1" x14ac:dyDescent="0.2">
      <c r="B190" s="32"/>
      <c r="C190" s="217" t="s">
        <v>1</v>
      </c>
      <c r="D190" s="217" t="s">
        <v>749</v>
      </c>
      <c r="E190" s="17" t="s">
        <v>1</v>
      </c>
      <c r="F190" s="218">
        <v>1.907</v>
      </c>
      <c r="H190" s="32"/>
    </row>
    <row r="191" spans="2:8" s="1" customFormat="1" ht="16.899999999999999" customHeight="1" x14ac:dyDescent="0.2">
      <c r="B191" s="32"/>
      <c r="C191" s="217" t="s">
        <v>1</v>
      </c>
      <c r="D191" s="217" t="s">
        <v>750</v>
      </c>
      <c r="E191" s="17" t="s">
        <v>1</v>
      </c>
      <c r="F191" s="218">
        <v>-0.185</v>
      </c>
      <c r="H191" s="32"/>
    </row>
    <row r="192" spans="2:8" s="1" customFormat="1" ht="16.899999999999999" customHeight="1" x14ac:dyDescent="0.2">
      <c r="B192" s="32"/>
      <c r="C192" s="217" t="s">
        <v>1</v>
      </c>
      <c r="D192" s="217" t="s">
        <v>228</v>
      </c>
      <c r="E192" s="17" t="s">
        <v>1</v>
      </c>
      <c r="F192" s="218">
        <v>0</v>
      </c>
      <c r="H192" s="32"/>
    </row>
    <row r="193" spans="2:8" s="1" customFormat="1" ht="16.899999999999999" customHeight="1" x14ac:dyDescent="0.2">
      <c r="B193" s="32"/>
      <c r="C193" s="217" t="s">
        <v>1</v>
      </c>
      <c r="D193" s="217" t="s">
        <v>731</v>
      </c>
      <c r="E193" s="17" t="s">
        <v>1</v>
      </c>
      <c r="F193" s="218">
        <v>0</v>
      </c>
      <c r="H193" s="32"/>
    </row>
    <row r="194" spans="2:8" s="1" customFormat="1" ht="16.899999999999999" customHeight="1" x14ac:dyDescent="0.2">
      <c r="B194" s="32"/>
      <c r="C194" s="217" t="s">
        <v>1</v>
      </c>
      <c r="D194" s="217" t="s">
        <v>751</v>
      </c>
      <c r="E194" s="17" t="s">
        <v>1</v>
      </c>
      <c r="F194" s="218">
        <v>14.167</v>
      </c>
      <c r="H194" s="32"/>
    </row>
    <row r="195" spans="2:8" s="1" customFormat="1" ht="16.899999999999999" customHeight="1" x14ac:dyDescent="0.2">
      <c r="B195" s="32"/>
      <c r="C195" s="217" t="s">
        <v>1</v>
      </c>
      <c r="D195" s="217" t="s">
        <v>752</v>
      </c>
      <c r="E195" s="17" t="s">
        <v>1</v>
      </c>
      <c r="F195" s="218">
        <v>-2.73</v>
      </c>
      <c r="H195" s="32"/>
    </row>
    <row r="196" spans="2:8" s="1" customFormat="1" ht="16.899999999999999" customHeight="1" x14ac:dyDescent="0.2">
      <c r="B196" s="32"/>
      <c r="C196" s="217" t="s">
        <v>105</v>
      </c>
      <c r="D196" s="217" t="s">
        <v>187</v>
      </c>
      <c r="E196" s="17" t="s">
        <v>1</v>
      </c>
      <c r="F196" s="218">
        <v>409.435</v>
      </c>
      <c r="H196" s="32"/>
    </row>
    <row r="197" spans="2:8" s="1" customFormat="1" ht="16.899999999999999" customHeight="1" x14ac:dyDescent="0.2">
      <c r="B197" s="32"/>
      <c r="C197" s="219" t="s">
        <v>2354</v>
      </c>
      <c r="H197" s="32"/>
    </row>
    <row r="198" spans="2:8" s="1" customFormat="1" ht="33.75" x14ac:dyDescent="0.2">
      <c r="B198" s="32"/>
      <c r="C198" s="217" t="s">
        <v>263</v>
      </c>
      <c r="D198" s="217" t="s">
        <v>264</v>
      </c>
      <c r="E198" s="17" t="s">
        <v>167</v>
      </c>
      <c r="F198" s="218">
        <v>409.435</v>
      </c>
      <c r="H198" s="32"/>
    </row>
    <row r="199" spans="2:8" s="1" customFormat="1" ht="33.75" x14ac:dyDescent="0.2">
      <c r="B199" s="32"/>
      <c r="C199" s="217" t="s">
        <v>204</v>
      </c>
      <c r="D199" s="217" t="s">
        <v>193</v>
      </c>
      <c r="E199" s="17" t="s">
        <v>167</v>
      </c>
      <c r="F199" s="218">
        <v>178.74600000000001</v>
      </c>
      <c r="H199" s="32"/>
    </row>
    <row r="200" spans="2:8" s="1" customFormat="1" ht="33.75" x14ac:dyDescent="0.2">
      <c r="B200" s="32"/>
      <c r="C200" s="217" t="s">
        <v>211</v>
      </c>
      <c r="D200" s="217" t="s">
        <v>212</v>
      </c>
      <c r="E200" s="17" t="s">
        <v>167</v>
      </c>
      <c r="F200" s="218">
        <v>67.03</v>
      </c>
      <c r="H200" s="32"/>
    </row>
    <row r="201" spans="2:8" s="1" customFormat="1" ht="22.5" x14ac:dyDescent="0.2">
      <c r="B201" s="32"/>
      <c r="C201" s="217" t="s">
        <v>219</v>
      </c>
      <c r="D201" s="217" t="s">
        <v>220</v>
      </c>
      <c r="E201" s="17" t="s">
        <v>167</v>
      </c>
      <c r="F201" s="218">
        <v>446.86399999999998</v>
      </c>
      <c r="H201" s="32"/>
    </row>
    <row r="202" spans="2:8" s="1" customFormat="1" ht="22.5" x14ac:dyDescent="0.2">
      <c r="B202" s="32"/>
      <c r="C202" s="217" t="s">
        <v>361</v>
      </c>
      <c r="D202" s="217" t="s">
        <v>362</v>
      </c>
      <c r="E202" s="17" t="s">
        <v>167</v>
      </c>
      <c r="F202" s="218">
        <v>456.452</v>
      </c>
      <c r="H202" s="32"/>
    </row>
    <row r="203" spans="2:8" s="1" customFormat="1" ht="22.5" x14ac:dyDescent="0.2">
      <c r="B203" s="32"/>
      <c r="C203" s="217" t="s">
        <v>365</v>
      </c>
      <c r="D203" s="217" t="s">
        <v>366</v>
      </c>
      <c r="E203" s="17" t="s">
        <v>167</v>
      </c>
      <c r="F203" s="218">
        <v>429.72</v>
      </c>
      <c r="H203" s="32"/>
    </row>
    <row r="204" spans="2:8" s="1" customFormat="1" ht="16.899999999999999" customHeight="1" x14ac:dyDescent="0.2">
      <c r="B204" s="32"/>
      <c r="C204" s="213" t="s">
        <v>110</v>
      </c>
      <c r="D204" s="214" t="s">
        <v>1</v>
      </c>
      <c r="E204" s="215" t="s">
        <v>1</v>
      </c>
      <c r="F204" s="216">
        <v>10.696999999999999</v>
      </c>
      <c r="H204" s="32"/>
    </row>
    <row r="205" spans="2:8" s="1" customFormat="1" ht="16.899999999999999" customHeight="1" x14ac:dyDescent="0.2">
      <c r="B205" s="32"/>
      <c r="C205" s="217" t="s">
        <v>1</v>
      </c>
      <c r="D205" s="217" t="s">
        <v>226</v>
      </c>
      <c r="E205" s="17" t="s">
        <v>1</v>
      </c>
      <c r="F205" s="218">
        <v>0</v>
      </c>
      <c r="H205" s="32"/>
    </row>
    <row r="206" spans="2:8" s="1" customFormat="1" ht="16.899999999999999" customHeight="1" x14ac:dyDescent="0.2">
      <c r="B206" s="32"/>
      <c r="C206" s="217" t="s">
        <v>1</v>
      </c>
      <c r="D206" s="217" t="s">
        <v>721</v>
      </c>
      <c r="E206" s="17" t="s">
        <v>1</v>
      </c>
      <c r="F206" s="218">
        <v>0</v>
      </c>
      <c r="H206" s="32"/>
    </row>
    <row r="207" spans="2:8" s="1" customFormat="1" ht="16.899999999999999" customHeight="1" x14ac:dyDescent="0.2">
      <c r="B207" s="32"/>
      <c r="C207" s="217" t="s">
        <v>1</v>
      </c>
      <c r="D207" s="217" t="s">
        <v>722</v>
      </c>
      <c r="E207" s="17" t="s">
        <v>1</v>
      </c>
      <c r="F207" s="218">
        <v>0</v>
      </c>
      <c r="H207" s="32"/>
    </row>
    <row r="208" spans="2:8" s="1" customFormat="1" ht="16.899999999999999" customHeight="1" x14ac:dyDescent="0.2">
      <c r="B208" s="32"/>
      <c r="C208" s="217" t="s">
        <v>1</v>
      </c>
      <c r="D208" s="217" t="s">
        <v>228</v>
      </c>
      <c r="E208" s="17" t="s">
        <v>1</v>
      </c>
      <c r="F208" s="218">
        <v>0</v>
      </c>
      <c r="H208" s="32"/>
    </row>
    <row r="209" spans="2:8" s="1" customFormat="1" ht="16.899999999999999" customHeight="1" x14ac:dyDescent="0.2">
      <c r="B209" s="32"/>
      <c r="C209" s="217" t="s">
        <v>1</v>
      </c>
      <c r="D209" s="217" t="s">
        <v>723</v>
      </c>
      <c r="E209" s="17" t="s">
        <v>1</v>
      </c>
      <c r="F209" s="218">
        <v>0</v>
      </c>
      <c r="H209" s="32"/>
    </row>
    <row r="210" spans="2:8" s="1" customFormat="1" ht="16.899999999999999" customHeight="1" x14ac:dyDescent="0.2">
      <c r="B210" s="32"/>
      <c r="C210" s="217" t="s">
        <v>1</v>
      </c>
      <c r="D210" s="217" t="s">
        <v>724</v>
      </c>
      <c r="E210" s="17" t="s">
        <v>1</v>
      </c>
      <c r="F210" s="218">
        <v>1.9650000000000001</v>
      </c>
      <c r="H210" s="32"/>
    </row>
    <row r="211" spans="2:8" s="1" customFormat="1" ht="16.899999999999999" customHeight="1" x14ac:dyDescent="0.2">
      <c r="B211" s="32"/>
      <c r="C211" s="217" t="s">
        <v>1</v>
      </c>
      <c r="D211" s="217" t="s">
        <v>725</v>
      </c>
      <c r="E211" s="17" t="s">
        <v>1</v>
      </c>
      <c r="F211" s="218">
        <v>0</v>
      </c>
      <c r="H211" s="32"/>
    </row>
    <row r="212" spans="2:8" s="1" customFormat="1" ht="16.899999999999999" customHeight="1" x14ac:dyDescent="0.2">
      <c r="B212" s="32"/>
      <c r="C212" s="217" t="s">
        <v>1</v>
      </c>
      <c r="D212" s="217" t="s">
        <v>250</v>
      </c>
      <c r="E212" s="17" t="s">
        <v>1</v>
      </c>
      <c r="F212" s="218">
        <v>0</v>
      </c>
      <c r="H212" s="32"/>
    </row>
    <row r="213" spans="2:8" s="1" customFormat="1" ht="16.899999999999999" customHeight="1" x14ac:dyDescent="0.2">
      <c r="B213" s="32"/>
      <c r="C213" s="217" t="s">
        <v>1</v>
      </c>
      <c r="D213" s="217" t="s">
        <v>726</v>
      </c>
      <c r="E213" s="17" t="s">
        <v>1</v>
      </c>
      <c r="F213" s="218">
        <v>0</v>
      </c>
      <c r="H213" s="32"/>
    </row>
    <row r="214" spans="2:8" s="1" customFormat="1" ht="16.899999999999999" customHeight="1" x14ac:dyDescent="0.2">
      <c r="B214" s="32"/>
      <c r="C214" s="217" t="s">
        <v>1</v>
      </c>
      <c r="D214" s="217" t="s">
        <v>727</v>
      </c>
      <c r="E214" s="17" t="s">
        <v>1</v>
      </c>
      <c r="F214" s="218">
        <v>5.8170000000000002</v>
      </c>
      <c r="H214" s="32"/>
    </row>
    <row r="215" spans="2:8" s="1" customFormat="1" ht="16.899999999999999" customHeight="1" x14ac:dyDescent="0.2">
      <c r="B215" s="32"/>
      <c r="C215" s="217" t="s">
        <v>1</v>
      </c>
      <c r="D215" s="217" t="s">
        <v>728</v>
      </c>
      <c r="E215" s="17" t="s">
        <v>1</v>
      </c>
      <c r="F215" s="218">
        <v>0</v>
      </c>
      <c r="H215" s="32"/>
    </row>
    <row r="216" spans="2:8" s="1" customFormat="1" ht="16.899999999999999" customHeight="1" x14ac:dyDescent="0.2">
      <c r="B216" s="32"/>
      <c r="C216" s="217" t="s">
        <v>1</v>
      </c>
      <c r="D216" s="217" t="s">
        <v>729</v>
      </c>
      <c r="E216" s="17" t="s">
        <v>1</v>
      </c>
      <c r="F216" s="218">
        <v>0</v>
      </c>
      <c r="H216" s="32"/>
    </row>
    <row r="217" spans="2:8" s="1" customFormat="1" ht="16.899999999999999" customHeight="1" x14ac:dyDescent="0.2">
      <c r="B217" s="32"/>
      <c r="C217" s="217" t="s">
        <v>1</v>
      </c>
      <c r="D217" s="217" t="s">
        <v>730</v>
      </c>
      <c r="E217" s="17" t="s">
        <v>1</v>
      </c>
      <c r="F217" s="218">
        <v>0.185</v>
      </c>
      <c r="H217" s="32"/>
    </row>
    <row r="218" spans="2:8" s="1" customFormat="1" ht="16.899999999999999" customHeight="1" x14ac:dyDescent="0.2">
      <c r="B218" s="32"/>
      <c r="C218" s="217" t="s">
        <v>1</v>
      </c>
      <c r="D218" s="217" t="s">
        <v>228</v>
      </c>
      <c r="E218" s="17" t="s">
        <v>1</v>
      </c>
      <c r="F218" s="218">
        <v>0</v>
      </c>
      <c r="H218" s="32"/>
    </row>
    <row r="219" spans="2:8" s="1" customFormat="1" ht="16.899999999999999" customHeight="1" x14ac:dyDescent="0.2">
      <c r="B219" s="32"/>
      <c r="C219" s="217" t="s">
        <v>1</v>
      </c>
      <c r="D219" s="217" t="s">
        <v>731</v>
      </c>
      <c r="E219" s="17" t="s">
        <v>1</v>
      </c>
      <c r="F219" s="218">
        <v>0</v>
      </c>
      <c r="H219" s="32"/>
    </row>
    <row r="220" spans="2:8" s="1" customFormat="1" ht="16.899999999999999" customHeight="1" x14ac:dyDescent="0.2">
      <c r="B220" s="32"/>
      <c r="C220" s="217" t="s">
        <v>1</v>
      </c>
      <c r="D220" s="217" t="s">
        <v>732</v>
      </c>
      <c r="E220" s="17" t="s">
        <v>1</v>
      </c>
      <c r="F220" s="218">
        <v>2.73</v>
      </c>
      <c r="H220" s="32"/>
    </row>
    <row r="221" spans="2:8" s="1" customFormat="1" ht="16.899999999999999" customHeight="1" x14ac:dyDescent="0.2">
      <c r="B221" s="32"/>
      <c r="C221" s="217" t="s">
        <v>110</v>
      </c>
      <c r="D221" s="217" t="s">
        <v>187</v>
      </c>
      <c r="E221" s="17" t="s">
        <v>1</v>
      </c>
      <c r="F221" s="218">
        <v>10.696999999999999</v>
      </c>
      <c r="H221" s="32"/>
    </row>
    <row r="222" spans="2:8" s="1" customFormat="1" ht="16.899999999999999" customHeight="1" x14ac:dyDescent="0.2">
      <c r="B222" s="32"/>
      <c r="C222" s="219" t="s">
        <v>2354</v>
      </c>
      <c r="H222" s="32"/>
    </row>
    <row r="223" spans="2:8" s="1" customFormat="1" ht="33.75" x14ac:dyDescent="0.2">
      <c r="B223" s="32"/>
      <c r="C223" s="217" t="s">
        <v>223</v>
      </c>
      <c r="D223" s="217" t="s">
        <v>224</v>
      </c>
      <c r="E223" s="17" t="s">
        <v>167</v>
      </c>
      <c r="F223" s="218">
        <v>10.696999999999999</v>
      </c>
      <c r="H223" s="32"/>
    </row>
    <row r="224" spans="2:8" s="1" customFormat="1" ht="33.75" x14ac:dyDescent="0.2">
      <c r="B224" s="32"/>
      <c r="C224" s="217" t="s">
        <v>204</v>
      </c>
      <c r="D224" s="217" t="s">
        <v>193</v>
      </c>
      <c r="E224" s="17" t="s">
        <v>167</v>
      </c>
      <c r="F224" s="218">
        <v>178.74600000000001</v>
      </c>
      <c r="H224" s="32"/>
    </row>
    <row r="225" spans="2:8" s="1" customFormat="1" ht="33.75" x14ac:dyDescent="0.2">
      <c r="B225" s="32"/>
      <c r="C225" s="217" t="s">
        <v>211</v>
      </c>
      <c r="D225" s="217" t="s">
        <v>212</v>
      </c>
      <c r="E225" s="17" t="s">
        <v>167</v>
      </c>
      <c r="F225" s="218">
        <v>67.03</v>
      </c>
      <c r="H225" s="32"/>
    </row>
    <row r="226" spans="2:8" s="1" customFormat="1" ht="22.5" x14ac:dyDescent="0.2">
      <c r="B226" s="32"/>
      <c r="C226" s="217" t="s">
        <v>219</v>
      </c>
      <c r="D226" s="217" t="s">
        <v>220</v>
      </c>
      <c r="E226" s="17" t="s">
        <v>167</v>
      </c>
      <c r="F226" s="218">
        <v>446.86399999999998</v>
      </c>
      <c r="H226" s="32"/>
    </row>
    <row r="227" spans="2:8" s="1" customFormat="1" ht="22.5" x14ac:dyDescent="0.2">
      <c r="B227" s="32"/>
      <c r="C227" s="217" t="s">
        <v>361</v>
      </c>
      <c r="D227" s="217" t="s">
        <v>362</v>
      </c>
      <c r="E227" s="17" t="s">
        <v>167</v>
      </c>
      <c r="F227" s="218">
        <v>456.452</v>
      </c>
      <c r="H227" s="32"/>
    </row>
    <row r="228" spans="2:8" s="1" customFormat="1" ht="22.5" x14ac:dyDescent="0.2">
      <c r="B228" s="32"/>
      <c r="C228" s="217" t="s">
        <v>365</v>
      </c>
      <c r="D228" s="217" t="s">
        <v>366</v>
      </c>
      <c r="E228" s="17" t="s">
        <v>167</v>
      </c>
      <c r="F228" s="218">
        <v>429.72</v>
      </c>
      <c r="H228" s="32"/>
    </row>
    <row r="229" spans="2:8" s="1" customFormat="1" ht="26.45" customHeight="1" x14ac:dyDescent="0.2">
      <c r="B229" s="32"/>
      <c r="C229" s="212" t="s">
        <v>2356</v>
      </c>
      <c r="D229" s="212" t="s">
        <v>85</v>
      </c>
      <c r="H229" s="32"/>
    </row>
    <row r="230" spans="2:8" s="1" customFormat="1" ht="16.899999999999999" customHeight="1" x14ac:dyDescent="0.2">
      <c r="B230" s="32"/>
      <c r="C230" s="213" t="s">
        <v>926</v>
      </c>
      <c r="D230" s="214" t="s">
        <v>1</v>
      </c>
      <c r="E230" s="215" t="s">
        <v>1</v>
      </c>
      <c r="F230" s="216">
        <v>7.7210000000000001</v>
      </c>
      <c r="H230" s="32"/>
    </row>
    <row r="231" spans="2:8" s="1" customFormat="1" ht="16.899999999999999" customHeight="1" x14ac:dyDescent="0.2">
      <c r="B231" s="32"/>
      <c r="C231" s="217" t="s">
        <v>1</v>
      </c>
      <c r="D231" s="217" t="s">
        <v>1262</v>
      </c>
      <c r="E231" s="17" t="s">
        <v>1</v>
      </c>
      <c r="F231" s="218">
        <v>0</v>
      </c>
      <c r="H231" s="32"/>
    </row>
    <row r="232" spans="2:8" s="1" customFormat="1" ht="16.899999999999999" customHeight="1" x14ac:dyDescent="0.2">
      <c r="B232" s="32"/>
      <c r="C232" s="217" t="s">
        <v>926</v>
      </c>
      <c r="D232" s="217" t="s">
        <v>1263</v>
      </c>
      <c r="E232" s="17" t="s">
        <v>1</v>
      </c>
      <c r="F232" s="218">
        <v>7.7210000000000001</v>
      </c>
      <c r="H232" s="32"/>
    </row>
    <row r="233" spans="2:8" s="1" customFormat="1" ht="16.899999999999999" customHeight="1" x14ac:dyDescent="0.2">
      <c r="B233" s="32"/>
      <c r="C233" s="219" t="s">
        <v>2354</v>
      </c>
      <c r="H233" s="32"/>
    </row>
    <row r="234" spans="2:8" s="1" customFormat="1" ht="22.5" x14ac:dyDescent="0.2">
      <c r="B234" s="32"/>
      <c r="C234" s="217" t="s">
        <v>1258</v>
      </c>
      <c r="D234" s="217" t="s">
        <v>1259</v>
      </c>
      <c r="E234" s="17" t="s">
        <v>167</v>
      </c>
      <c r="F234" s="218">
        <v>8.8460000000000001</v>
      </c>
      <c r="H234" s="32"/>
    </row>
    <row r="235" spans="2:8" s="1" customFormat="1" ht="33.75" x14ac:dyDescent="0.2">
      <c r="B235" s="32"/>
      <c r="C235" s="217" t="s">
        <v>1484</v>
      </c>
      <c r="D235" s="217" t="s">
        <v>1485</v>
      </c>
      <c r="E235" s="17" t="s">
        <v>167</v>
      </c>
      <c r="F235" s="218">
        <v>7.7210000000000001</v>
      </c>
      <c r="H235" s="32"/>
    </row>
    <row r="236" spans="2:8" s="1" customFormat="1" ht="16.899999999999999" customHeight="1" x14ac:dyDescent="0.2">
      <c r="B236" s="32"/>
      <c r="C236" s="213" t="s">
        <v>928</v>
      </c>
      <c r="D236" s="214" t="s">
        <v>1</v>
      </c>
      <c r="E236" s="215" t="s">
        <v>1</v>
      </c>
      <c r="F236" s="216">
        <v>1.125</v>
      </c>
      <c r="H236" s="32"/>
    </row>
    <row r="237" spans="2:8" s="1" customFormat="1" ht="16.899999999999999" customHeight="1" x14ac:dyDescent="0.2">
      <c r="B237" s="32"/>
      <c r="C237" s="217" t="s">
        <v>1</v>
      </c>
      <c r="D237" s="217" t="s">
        <v>1466</v>
      </c>
      <c r="E237" s="17" t="s">
        <v>1</v>
      </c>
      <c r="F237" s="218">
        <v>0</v>
      </c>
      <c r="H237" s="32"/>
    </row>
    <row r="238" spans="2:8" s="1" customFormat="1" ht="16.899999999999999" customHeight="1" x14ac:dyDescent="0.2">
      <c r="B238" s="32"/>
      <c r="C238" s="217" t="s">
        <v>1</v>
      </c>
      <c r="D238" s="217" t="s">
        <v>1136</v>
      </c>
      <c r="E238" s="17" t="s">
        <v>1</v>
      </c>
      <c r="F238" s="218">
        <v>1.125</v>
      </c>
      <c r="H238" s="32"/>
    </row>
    <row r="239" spans="2:8" s="1" customFormat="1" ht="16.899999999999999" customHeight="1" x14ac:dyDescent="0.2">
      <c r="B239" s="32"/>
      <c r="C239" s="217" t="s">
        <v>928</v>
      </c>
      <c r="D239" s="217" t="s">
        <v>174</v>
      </c>
      <c r="E239" s="17" t="s">
        <v>1</v>
      </c>
      <c r="F239" s="218">
        <v>1.125</v>
      </c>
      <c r="H239" s="32"/>
    </row>
    <row r="240" spans="2:8" s="1" customFormat="1" ht="16.899999999999999" customHeight="1" x14ac:dyDescent="0.2">
      <c r="B240" s="32"/>
      <c r="C240" s="219" t="s">
        <v>2354</v>
      </c>
      <c r="H240" s="32"/>
    </row>
    <row r="241" spans="2:8" s="1" customFormat="1" ht="16.899999999999999" customHeight="1" x14ac:dyDescent="0.2">
      <c r="B241" s="32"/>
      <c r="C241" s="217" t="s">
        <v>1463</v>
      </c>
      <c r="D241" s="217" t="s">
        <v>1464</v>
      </c>
      <c r="E241" s="17" t="s">
        <v>167</v>
      </c>
      <c r="F241" s="218">
        <v>1.125</v>
      </c>
      <c r="H241" s="32"/>
    </row>
    <row r="242" spans="2:8" s="1" customFormat="1" ht="22.5" x14ac:dyDescent="0.2">
      <c r="B242" s="32"/>
      <c r="C242" s="217" t="s">
        <v>1469</v>
      </c>
      <c r="D242" s="217" t="s">
        <v>1470</v>
      </c>
      <c r="E242" s="17" t="s">
        <v>167</v>
      </c>
      <c r="F242" s="218">
        <v>1.1479999999999999</v>
      </c>
      <c r="H242" s="32"/>
    </row>
    <row r="243" spans="2:8" s="1" customFormat="1" ht="16.899999999999999" customHeight="1" x14ac:dyDescent="0.2">
      <c r="B243" s="32"/>
      <c r="C243" s="213" t="s">
        <v>930</v>
      </c>
      <c r="D243" s="214" t="s">
        <v>1</v>
      </c>
      <c r="E243" s="215" t="s">
        <v>1</v>
      </c>
      <c r="F243" s="216">
        <v>18.54</v>
      </c>
      <c r="H243" s="32"/>
    </row>
    <row r="244" spans="2:8" s="1" customFormat="1" ht="16.899999999999999" customHeight="1" x14ac:dyDescent="0.2">
      <c r="B244" s="32"/>
      <c r="C244" s="217" t="s">
        <v>1</v>
      </c>
      <c r="D244" s="217" t="s">
        <v>1513</v>
      </c>
      <c r="E244" s="17" t="s">
        <v>1</v>
      </c>
      <c r="F244" s="218">
        <v>0</v>
      </c>
      <c r="H244" s="32"/>
    </row>
    <row r="245" spans="2:8" s="1" customFormat="1" ht="16.899999999999999" customHeight="1" x14ac:dyDescent="0.2">
      <c r="B245" s="32"/>
      <c r="C245" s="217" t="s">
        <v>930</v>
      </c>
      <c r="D245" s="217" t="s">
        <v>1514</v>
      </c>
      <c r="E245" s="17" t="s">
        <v>1</v>
      </c>
      <c r="F245" s="218">
        <v>18.54</v>
      </c>
      <c r="H245" s="32"/>
    </row>
    <row r="246" spans="2:8" s="1" customFormat="1" ht="16.899999999999999" customHeight="1" x14ac:dyDescent="0.2">
      <c r="B246" s="32"/>
      <c r="C246" s="219" t="s">
        <v>2354</v>
      </c>
      <c r="H246" s="32"/>
    </row>
    <row r="247" spans="2:8" s="1" customFormat="1" ht="22.5" x14ac:dyDescent="0.2">
      <c r="B247" s="32"/>
      <c r="C247" s="217" t="s">
        <v>1506</v>
      </c>
      <c r="D247" s="217" t="s">
        <v>1507</v>
      </c>
      <c r="E247" s="17" t="s">
        <v>167</v>
      </c>
      <c r="F247" s="218">
        <v>29.317</v>
      </c>
      <c r="H247" s="32"/>
    </row>
    <row r="248" spans="2:8" s="1" customFormat="1" ht="22.5" x14ac:dyDescent="0.2">
      <c r="B248" s="32"/>
      <c r="C248" s="217" t="s">
        <v>1497</v>
      </c>
      <c r="D248" s="217" t="s">
        <v>1498</v>
      </c>
      <c r="E248" s="17" t="s">
        <v>167</v>
      </c>
      <c r="F248" s="218">
        <v>29.317</v>
      </c>
      <c r="H248" s="32"/>
    </row>
    <row r="249" spans="2:8" s="1" customFormat="1" ht="16.899999999999999" customHeight="1" x14ac:dyDescent="0.2">
      <c r="B249" s="32"/>
      <c r="C249" s="217" t="s">
        <v>1502</v>
      </c>
      <c r="D249" s="217" t="s">
        <v>1503</v>
      </c>
      <c r="E249" s="17" t="s">
        <v>167</v>
      </c>
      <c r="F249" s="218">
        <v>29.317</v>
      </c>
      <c r="H249" s="32"/>
    </row>
    <row r="250" spans="2:8" s="1" customFormat="1" ht="16.899999999999999" customHeight="1" x14ac:dyDescent="0.2">
      <c r="B250" s="32"/>
      <c r="C250" s="213" t="s">
        <v>932</v>
      </c>
      <c r="D250" s="214" t="s">
        <v>1</v>
      </c>
      <c r="E250" s="215" t="s">
        <v>1</v>
      </c>
      <c r="F250" s="216">
        <v>6.0609999999999999</v>
      </c>
      <c r="H250" s="32"/>
    </row>
    <row r="251" spans="2:8" s="1" customFormat="1" ht="16.899999999999999" customHeight="1" x14ac:dyDescent="0.2">
      <c r="B251" s="32"/>
      <c r="C251" s="217" t="s">
        <v>1</v>
      </c>
      <c r="D251" s="217" t="s">
        <v>1511</v>
      </c>
      <c r="E251" s="17" t="s">
        <v>1</v>
      </c>
      <c r="F251" s="218">
        <v>0</v>
      </c>
      <c r="H251" s="32"/>
    </row>
    <row r="252" spans="2:8" s="1" customFormat="1" ht="16.899999999999999" customHeight="1" x14ac:dyDescent="0.2">
      <c r="B252" s="32"/>
      <c r="C252" s="217" t="s">
        <v>932</v>
      </c>
      <c r="D252" s="217" t="s">
        <v>1512</v>
      </c>
      <c r="E252" s="17" t="s">
        <v>1</v>
      </c>
      <c r="F252" s="218">
        <v>6.0609999999999999</v>
      </c>
      <c r="H252" s="32"/>
    </row>
    <row r="253" spans="2:8" s="1" customFormat="1" ht="16.899999999999999" customHeight="1" x14ac:dyDescent="0.2">
      <c r="B253" s="32"/>
      <c r="C253" s="219" t="s">
        <v>2354</v>
      </c>
      <c r="H253" s="32"/>
    </row>
    <row r="254" spans="2:8" s="1" customFormat="1" ht="22.5" x14ac:dyDescent="0.2">
      <c r="B254" s="32"/>
      <c r="C254" s="217" t="s">
        <v>1506</v>
      </c>
      <c r="D254" s="217" t="s">
        <v>1507</v>
      </c>
      <c r="E254" s="17" t="s">
        <v>167</v>
      </c>
      <c r="F254" s="218">
        <v>29.317</v>
      </c>
      <c r="H254" s="32"/>
    </row>
    <row r="255" spans="2:8" s="1" customFormat="1" ht="22.5" x14ac:dyDescent="0.2">
      <c r="B255" s="32"/>
      <c r="C255" s="217" t="s">
        <v>1497</v>
      </c>
      <c r="D255" s="217" t="s">
        <v>1498</v>
      </c>
      <c r="E255" s="17" t="s">
        <v>167</v>
      </c>
      <c r="F255" s="218">
        <v>29.317</v>
      </c>
      <c r="H255" s="32"/>
    </row>
    <row r="256" spans="2:8" s="1" customFormat="1" ht="16.899999999999999" customHeight="1" x14ac:dyDescent="0.2">
      <c r="B256" s="32"/>
      <c r="C256" s="217" t="s">
        <v>1502</v>
      </c>
      <c r="D256" s="217" t="s">
        <v>1503</v>
      </c>
      <c r="E256" s="17" t="s">
        <v>167</v>
      </c>
      <c r="F256" s="218">
        <v>29.317</v>
      </c>
      <c r="H256" s="32"/>
    </row>
    <row r="257" spans="2:8" s="1" customFormat="1" ht="16.899999999999999" customHeight="1" x14ac:dyDescent="0.2">
      <c r="B257" s="32"/>
      <c r="C257" s="213" t="s">
        <v>934</v>
      </c>
      <c r="D257" s="214" t="s">
        <v>1</v>
      </c>
      <c r="E257" s="215" t="s">
        <v>1</v>
      </c>
      <c r="F257" s="216">
        <v>4.7160000000000002</v>
      </c>
      <c r="H257" s="32"/>
    </row>
    <row r="258" spans="2:8" s="1" customFormat="1" ht="16.899999999999999" customHeight="1" x14ac:dyDescent="0.2">
      <c r="B258" s="32"/>
      <c r="C258" s="217" t="s">
        <v>1</v>
      </c>
      <c r="D258" s="217" t="s">
        <v>1509</v>
      </c>
      <c r="E258" s="17" t="s">
        <v>1</v>
      </c>
      <c r="F258" s="218">
        <v>0</v>
      </c>
      <c r="H258" s="32"/>
    </row>
    <row r="259" spans="2:8" s="1" customFormat="1" ht="16.899999999999999" customHeight="1" x14ac:dyDescent="0.2">
      <c r="B259" s="32"/>
      <c r="C259" s="217" t="s">
        <v>934</v>
      </c>
      <c r="D259" s="217" t="s">
        <v>1510</v>
      </c>
      <c r="E259" s="17" t="s">
        <v>1</v>
      </c>
      <c r="F259" s="218">
        <v>4.7160000000000002</v>
      </c>
      <c r="H259" s="32"/>
    </row>
    <row r="260" spans="2:8" s="1" customFormat="1" ht="16.899999999999999" customHeight="1" x14ac:dyDescent="0.2">
      <c r="B260" s="32"/>
      <c r="C260" s="219" t="s">
        <v>2354</v>
      </c>
      <c r="H260" s="32"/>
    </row>
    <row r="261" spans="2:8" s="1" customFormat="1" ht="22.5" x14ac:dyDescent="0.2">
      <c r="B261" s="32"/>
      <c r="C261" s="217" t="s">
        <v>1506</v>
      </c>
      <c r="D261" s="217" t="s">
        <v>1507</v>
      </c>
      <c r="E261" s="17" t="s">
        <v>167</v>
      </c>
      <c r="F261" s="218">
        <v>29.317</v>
      </c>
      <c r="H261" s="32"/>
    </row>
    <row r="262" spans="2:8" s="1" customFormat="1" ht="22.5" x14ac:dyDescent="0.2">
      <c r="B262" s="32"/>
      <c r="C262" s="217" t="s">
        <v>1497</v>
      </c>
      <c r="D262" s="217" t="s">
        <v>1498</v>
      </c>
      <c r="E262" s="17" t="s">
        <v>167</v>
      </c>
      <c r="F262" s="218">
        <v>29.317</v>
      </c>
      <c r="H262" s="32"/>
    </row>
    <row r="263" spans="2:8" s="1" customFormat="1" ht="16.899999999999999" customHeight="1" x14ac:dyDescent="0.2">
      <c r="B263" s="32"/>
      <c r="C263" s="217" t="s">
        <v>1502</v>
      </c>
      <c r="D263" s="217" t="s">
        <v>1503</v>
      </c>
      <c r="E263" s="17" t="s">
        <v>167</v>
      </c>
      <c r="F263" s="218">
        <v>29.317</v>
      </c>
      <c r="H263" s="32"/>
    </row>
    <row r="264" spans="2:8" s="1" customFormat="1" ht="16.899999999999999" customHeight="1" x14ac:dyDescent="0.2">
      <c r="B264" s="32"/>
      <c r="C264" s="213" t="s">
        <v>96</v>
      </c>
      <c r="D264" s="214" t="s">
        <v>1</v>
      </c>
      <c r="E264" s="215" t="s">
        <v>1</v>
      </c>
      <c r="F264" s="216">
        <v>2076.1759999999999</v>
      </c>
      <c r="H264" s="32"/>
    </row>
    <row r="265" spans="2:8" s="1" customFormat="1" ht="16.899999999999999" customHeight="1" x14ac:dyDescent="0.2">
      <c r="B265" s="32"/>
      <c r="C265" s="217" t="s">
        <v>1</v>
      </c>
      <c r="D265" s="217" t="s">
        <v>1143</v>
      </c>
      <c r="E265" s="17" t="s">
        <v>1</v>
      </c>
      <c r="F265" s="218">
        <v>0</v>
      </c>
      <c r="H265" s="32"/>
    </row>
    <row r="266" spans="2:8" s="1" customFormat="1" ht="16.899999999999999" customHeight="1" x14ac:dyDescent="0.2">
      <c r="B266" s="32"/>
      <c r="C266" s="217" t="s">
        <v>1</v>
      </c>
      <c r="D266" s="217" t="s">
        <v>1144</v>
      </c>
      <c r="E266" s="17" t="s">
        <v>1</v>
      </c>
      <c r="F266" s="218">
        <v>0</v>
      </c>
      <c r="H266" s="32"/>
    </row>
    <row r="267" spans="2:8" s="1" customFormat="1" ht="16.899999999999999" customHeight="1" x14ac:dyDescent="0.2">
      <c r="B267" s="32"/>
      <c r="C267" s="217" t="s">
        <v>1</v>
      </c>
      <c r="D267" s="217" t="s">
        <v>1145</v>
      </c>
      <c r="E267" s="17" t="s">
        <v>1</v>
      </c>
      <c r="F267" s="218">
        <v>704.68799999999999</v>
      </c>
      <c r="H267" s="32"/>
    </row>
    <row r="268" spans="2:8" s="1" customFormat="1" ht="16.899999999999999" customHeight="1" x14ac:dyDescent="0.2">
      <c r="B268" s="32"/>
      <c r="C268" s="217" t="s">
        <v>1</v>
      </c>
      <c r="D268" s="217" t="s">
        <v>1146</v>
      </c>
      <c r="E268" s="17" t="s">
        <v>1</v>
      </c>
      <c r="F268" s="218">
        <v>99.360000000000014</v>
      </c>
      <c r="H268" s="32"/>
    </row>
    <row r="269" spans="2:8" s="1" customFormat="1" ht="16.899999999999999" customHeight="1" x14ac:dyDescent="0.2">
      <c r="B269" s="32"/>
      <c r="C269" s="217" t="s">
        <v>1</v>
      </c>
      <c r="D269" s="217" t="s">
        <v>1147</v>
      </c>
      <c r="E269" s="17" t="s">
        <v>1</v>
      </c>
      <c r="F269" s="218">
        <v>24.853999999999999</v>
      </c>
      <c r="H269" s="32"/>
    </row>
    <row r="270" spans="2:8" s="1" customFormat="1" ht="16.899999999999999" customHeight="1" x14ac:dyDescent="0.2">
      <c r="B270" s="32"/>
      <c r="C270" s="217" t="s">
        <v>1</v>
      </c>
      <c r="D270" s="217" t="s">
        <v>1148</v>
      </c>
      <c r="E270" s="17" t="s">
        <v>1</v>
      </c>
      <c r="F270" s="218">
        <v>0</v>
      </c>
      <c r="H270" s="32"/>
    </row>
    <row r="271" spans="2:8" s="1" customFormat="1" ht="16.899999999999999" customHeight="1" x14ac:dyDescent="0.2">
      <c r="B271" s="32"/>
      <c r="C271" s="217" t="s">
        <v>1</v>
      </c>
      <c r="D271" s="217" t="s">
        <v>1149</v>
      </c>
      <c r="E271" s="17" t="s">
        <v>1</v>
      </c>
      <c r="F271" s="218">
        <v>100.009</v>
      </c>
      <c r="H271" s="32"/>
    </row>
    <row r="272" spans="2:8" s="1" customFormat="1" ht="16.899999999999999" customHeight="1" x14ac:dyDescent="0.2">
      <c r="B272" s="32"/>
      <c r="C272" s="217" t="s">
        <v>1</v>
      </c>
      <c r="D272" s="217" t="s">
        <v>1150</v>
      </c>
      <c r="E272" s="17" t="s">
        <v>1</v>
      </c>
      <c r="F272" s="218">
        <v>125.19499999999999</v>
      </c>
      <c r="H272" s="32"/>
    </row>
    <row r="273" spans="2:8" s="1" customFormat="1" ht="16.899999999999999" customHeight="1" x14ac:dyDescent="0.2">
      <c r="B273" s="32"/>
      <c r="C273" s="217" t="s">
        <v>1</v>
      </c>
      <c r="D273" s="217" t="s">
        <v>1151</v>
      </c>
      <c r="E273" s="17" t="s">
        <v>1</v>
      </c>
      <c r="F273" s="218">
        <v>61.688000000000002</v>
      </c>
      <c r="H273" s="32"/>
    </row>
    <row r="274" spans="2:8" s="1" customFormat="1" ht="16.899999999999999" customHeight="1" x14ac:dyDescent="0.2">
      <c r="B274" s="32"/>
      <c r="C274" s="217" t="s">
        <v>1</v>
      </c>
      <c r="D274" s="217" t="s">
        <v>1152</v>
      </c>
      <c r="E274" s="17" t="s">
        <v>1</v>
      </c>
      <c r="F274" s="218">
        <v>441.01400000000001</v>
      </c>
      <c r="H274" s="32"/>
    </row>
    <row r="275" spans="2:8" s="1" customFormat="1" ht="16.899999999999999" customHeight="1" x14ac:dyDescent="0.2">
      <c r="B275" s="32"/>
      <c r="C275" s="217" t="s">
        <v>1</v>
      </c>
      <c r="D275" s="217" t="s">
        <v>1153</v>
      </c>
      <c r="E275" s="17" t="s">
        <v>1</v>
      </c>
      <c r="F275" s="218">
        <v>0</v>
      </c>
      <c r="H275" s="32"/>
    </row>
    <row r="276" spans="2:8" s="1" customFormat="1" ht="16.899999999999999" customHeight="1" x14ac:dyDescent="0.2">
      <c r="B276" s="32"/>
      <c r="C276" s="217" t="s">
        <v>1</v>
      </c>
      <c r="D276" s="217" t="s">
        <v>1154</v>
      </c>
      <c r="E276" s="17" t="s">
        <v>1</v>
      </c>
      <c r="F276" s="218">
        <v>57.567999999999998</v>
      </c>
      <c r="H276" s="32"/>
    </row>
    <row r="277" spans="2:8" s="1" customFormat="1" ht="16.899999999999999" customHeight="1" x14ac:dyDescent="0.2">
      <c r="B277" s="32"/>
      <c r="C277" s="217" t="s">
        <v>1</v>
      </c>
      <c r="D277" s="217" t="s">
        <v>1155</v>
      </c>
      <c r="E277" s="17" t="s">
        <v>1</v>
      </c>
      <c r="F277" s="218">
        <v>192.84</v>
      </c>
      <c r="H277" s="32"/>
    </row>
    <row r="278" spans="2:8" s="1" customFormat="1" ht="16.899999999999999" customHeight="1" x14ac:dyDescent="0.2">
      <c r="B278" s="32"/>
      <c r="C278" s="217" t="s">
        <v>1</v>
      </c>
      <c r="D278" s="217" t="s">
        <v>1156</v>
      </c>
      <c r="E278" s="17" t="s">
        <v>1</v>
      </c>
      <c r="F278" s="218">
        <v>0</v>
      </c>
      <c r="H278" s="32"/>
    </row>
    <row r="279" spans="2:8" s="1" customFormat="1" ht="16.899999999999999" customHeight="1" x14ac:dyDescent="0.2">
      <c r="B279" s="32"/>
      <c r="C279" s="217" t="s">
        <v>1</v>
      </c>
      <c r="D279" s="217" t="s">
        <v>1157</v>
      </c>
      <c r="E279" s="17" t="s">
        <v>1</v>
      </c>
      <c r="F279" s="218">
        <v>117.15300000000001</v>
      </c>
      <c r="H279" s="32"/>
    </row>
    <row r="280" spans="2:8" s="1" customFormat="1" ht="16.899999999999999" customHeight="1" x14ac:dyDescent="0.2">
      <c r="B280" s="32"/>
      <c r="C280" s="217" t="s">
        <v>1</v>
      </c>
      <c r="D280" s="217" t="s">
        <v>1158</v>
      </c>
      <c r="E280" s="17" t="s">
        <v>1</v>
      </c>
      <c r="F280" s="218">
        <v>151.80699999999996</v>
      </c>
      <c r="H280" s="32"/>
    </row>
    <row r="281" spans="2:8" s="1" customFormat="1" ht="16.899999999999999" customHeight="1" x14ac:dyDescent="0.2">
      <c r="B281" s="32"/>
      <c r="C281" s="217" t="s">
        <v>96</v>
      </c>
      <c r="D281" s="217" t="s">
        <v>174</v>
      </c>
      <c r="E281" s="17" t="s">
        <v>1</v>
      </c>
      <c r="F281" s="218">
        <v>2076.1759999999999</v>
      </c>
      <c r="H281" s="32"/>
    </row>
    <row r="282" spans="2:8" s="1" customFormat="1" ht="16.899999999999999" customHeight="1" x14ac:dyDescent="0.2">
      <c r="B282" s="32"/>
      <c r="C282" s="219" t="s">
        <v>2354</v>
      </c>
      <c r="H282" s="32"/>
    </row>
    <row r="283" spans="2:8" s="1" customFormat="1" ht="22.5" x14ac:dyDescent="0.2">
      <c r="B283" s="32"/>
      <c r="C283" s="217" t="s">
        <v>295</v>
      </c>
      <c r="D283" s="217" t="s">
        <v>296</v>
      </c>
      <c r="E283" s="17" t="s">
        <v>167</v>
      </c>
      <c r="F283" s="218">
        <v>2076.1759999999999</v>
      </c>
      <c r="H283" s="32"/>
    </row>
    <row r="284" spans="2:8" s="1" customFormat="1" ht="22.5" x14ac:dyDescent="0.2">
      <c r="B284" s="32"/>
      <c r="C284" s="217" t="s">
        <v>303</v>
      </c>
      <c r="D284" s="217" t="s">
        <v>304</v>
      </c>
      <c r="E284" s="17" t="s">
        <v>167</v>
      </c>
      <c r="F284" s="218">
        <v>6228.5280000000002</v>
      </c>
      <c r="H284" s="32"/>
    </row>
    <row r="285" spans="2:8" s="1" customFormat="1" ht="22.5" x14ac:dyDescent="0.2">
      <c r="B285" s="32"/>
      <c r="C285" s="217" t="s">
        <v>308</v>
      </c>
      <c r="D285" s="217" t="s">
        <v>309</v>
      </c>
      <c r="E285" s="17" t="s">
        <v>167</v>
      </c>
      <c r="F285" s="218">
        <v>2076.1759999999999</v>
      </c>
      <c r="H285" s="32"/>
    </row>
    <row r="286" spans="2:8" s="1" customFormat="1" ht="16.899999999999999" customHeight="1" x14ac:dyDescent="0.2">
      <c r="B286" s="32"/>
      <c r="C286" s="213" t="s">
        <v>937</v>
      </c>
      <c r="D286" s="214" t="s">
        <v>1</v>
      </c>
      <c r="E286" s="215" t="s">
        <v>1</v>
      </c>
      <c r="F286" s="216">
        <v>5.4720000000000004</v>
      </c>
      <c r="H286" s="32"/>
    </row>
    <row r="287" spans="2:8" s="1" customFormat="1" ht="16.899999999999999" customHeight="1" x14ac:dyDescent="0.2">
      <c r="B287" s="32"/>
      <c r="C287" s="217" t="s">
        <v>1</v>
      </c>
      <c r="D287" s="217" t="s">
        <v>1285</v>
      </c>
      <c r="E287" s="17" t="s">
        <v>1</v>
      </c>
      <c r="F287" s="218">
        <v>0</v>
      </c>
      <c r="H287" s="32"/>
    </row>
    <row r="288" spans="2:8" s="1" customFormat="1" ht="16.899999999999999" customHeight="1" x14ac:dyDescent="0.2">
      <c r="B288" s="32"/>
      <c r="C288" s="217" t="s">
        <v>1</v>
      </c>
      <c r="D288" s="217" t="s">
        <v>1286</v>
      </c>
      <c r="E288" s="17" t="s">
        <v>1</v>
      </c>
      <c r="F288" s="218">
        <v>5.4720000000000004</v>
      </c>
      <c r="H288" s="32"/>
    </row>
    <row r="289" spans="2:8" s="1" customFormat="1" ht="16.899999999999999" customHeight="1" x14ac:dyDescent="0.2">
      <c r="B289" s="32"/>
      <c r="C289" s="217" t="s">
        <v>937</v>
      </c>
      <c r="D289" s="217" t="s">
        <v>174</v>
      </c>
      <c r="E289" s="17" t="s">
        <v>1</v>
      </c>
      <c r="F289" s="218">
        <v>5.4720000000000004</v>
      </c>
      <c r="H289" s="32"/>
    </row>
    <row r="290" spans="2:8" s="1" customFormat="1" ht="16.899999999999999" customHeight="1" x14ac:dyDescent="0.2">
      <c r="B290" s="32"/>
      <c r="C290" s="219" t="s">
        <v>2354</v>
      </c>
      <c r="H290" s="32"/>
    </row>
    <row r="291" spans="2:8" s="1" customFormat="1" ht="22.5" x14ac:dyDescent="0.2">
      <c r="B291" s="32"/>
      <c r="C291" s="217" t="s">
        <v>1282</v>
      </c>
      <c r="D291" s="217" t="s">
        <v>1283</v>
      </c>
      <c r="E291" s="17" t="s">
        <v>167</v>
      </c>
      <c r="F291" s="218">
        <v>5.4720000000000004</v>
      </c>
      <c r="H291" s="32"/>
    </row>
    <row r="292" spans="2:8" s="1" customFormat="1" ht="16.899999999999999" customHeight="1" x14ac:dyDescent="0.2">
      <c r="B292" s="32"/>
      <c r="C292" s="217" t="s">
        <v>1287</v>
      </c>
      <c r="D292" s="217" t="s">
        <v>1288</v>
      </c>
      <c r="E292" s="17" t="s">
        <v>167</v>
      </c>
      <c r="F292" s="218">
        <v>6.2930000000000001</v>
      </c>
      <c r="H292" s="32"/>
    </row>
    <row r="293" spans="2:8" s="1" customFormat="1" ht="16.899999999999999" customHeight="1" x14ac:dyDescent="0.2">
      <c r="B293" s="32"/>
      <c r="C293" s="213" t="s">
        <v>98</v>
      </c>
      <c r="D293" s="214" t="s">
        <v>1</v>
      </c>
      <c r="E293" s="215" t="s">
        <v>1</v>
      </c>
      <c r="F293" s="216">
        <v>42.845999999999997</v>
      </c>
      <c r="H293" s="32"/>
    </row>
    <row r="294" spans="2:8" s="1" customFormat="1" ht="16.899999999999999" customHeight="1" x14ac:dyDescent="0.2">
      <c r="B294" s="32"/>
      <c r="C294" s="217" t="s">
        <v>1</v>
      </c>
      <c r="D294" s="217" t="s">
        <v>426</v>
      </c>
      <c r="E294" s="17" t="s">
        <v>1</v>
      </c>
      <c r="F294" s="218">
        <v>0</v>
      </c>
      <c r="H294" s="32"/>
    </row>
    <row r="295" spans="2:8" s="1" customFormat="1" ht="16.899999999999999" customHeight="1" x14ac:dyDescent="0.2">
      <c r="B295" s="32"/>
      <c r="C295" s="217" t="s">
        <v>1</v>
      </c>
      <c r="D295" s="217" t="s">
        <v>1266</v>
      </c>
      <c r="E295" s="17" t="s">
        <v>1</v>
      </c>
      <c r="F295" s="218">
        <v>15.784000000000001</v>
      </c>
      <c r="H295" s="32"/>
    </row>
    <row r="296" spans="2:8" s="1" customFormat="1" ht="16.899999999999999" customHeight="1" x14ac:dyDescent="0.2">
      <c r="B296" s="32"/>
      <c r="C296" s="217" t="s">
        <v>1</v>
      </c>
      <c r="D296" s="217" t="s">
        <v>1267</v>
      </c>
      <c r="E296" s="17" t="s">
        <v>1</v>
      </c>
      <c r="F296" s="218">
        <v>1.32</v>
      </c>
      <c r="H296" s="32"/>
    </row>
    <row r="297" spans="2:8" s="1" customFormat="1" ht="16.899999999999999" customHeight="1" x14ac:dyDescent="0.2">
      <c r="B297" s="32"/>
      <c r="C297" s="217" t="s">
        <v>1</v>
      </c>
      <c r="D297" s="217" t="s">
        <v>1268</v>
      </c>
      <c r="E297" s="17" t="s">
        <v>1</v>
      </c>
      <c r="F297" s="218">
        <v>0</v>
      </c>
      <c r="H297" s="32"/>
    </row>
    <row r="298" spans="2:8" s="1" customFormat="1" ht="16.899999999999999" customHeight="1" x14ac:dyDescent="0.2">
      <c r="B298" s="32"/>
      <c r="C298" s="217" t="s">
        <v>1</v>
      </c>
      <c r="D298" s="217" t="s">
        <v>1254</v>
      </c>
      <c r="E298" s="17" t="s">
        <v>1</v>
      </c>
      <c r="F298" s="218">
        <v>10.955</v>
      </c>
      <c r="H298" s="32"/>
    </row>
    <row r="299" spans="2:8" s="1" customFormat="1" ht="16.899999999999999" customHeight="1" x14ac:dyDescent="0.2">
      <c r="B299" s="32"/>
      <c r="C299" s="217" t="s">
        <v>1</v>
      </c>
      <c r="D299" s="217" t="s">
        <v>1255</v>
      </c>
      <c r="E299" s="17" t="s">
        <v>1</v>
      </c>
      <c r="F299" s="218">
        <v>3.843</v>
      </c>
      <c r="H299" s="32"/>
    </row>
    <row r="300" spans="2:8" s="1" customFormat="1" ht="16.899999999999999" customHeight="1" x14ac:dyDescent="0.2">
      <c r="B300" s="32"/>
      <c r="C300" s="217" t="s">
        <v>1</v>
      </c>
      <c r="D300" s="217" t="s">
        <v>1269</v>
      </c>
      <c r="E300" s="17" t="s">
        <v>1</v>
      </c>
      <c r="F300" s="218">
        <v>0</v>
      </c>
      <c r="H300" s="32"/>
    </row>
    <row r="301" spans="2:8" s="1" customFormat="1" ht="16.899999999999999" customHeight="1" x14ac:dyDescent="0.2">
      <c r="B301" s="32"/>
      <c r="C301" s="217" t="s">
        <v>1</v>
      </c>
      <c r="D301" s="217" t="s">
        <v>1270</v>
      </c>
      <c r="E301" s="17" t="s">
        <v>1</v>
      </c>
      <c r="F301" s="218">
        <v>10.944000000000001</v>
      </c>
      <c r="H301" s="32"/>
    </row>
    <row r="302" spans="2:8" s="1" customFormat="1" ht="16.899999999999999" customHeight="1" x14ac:dyDescent="0.2">
      <c r="B302" s="32"/>
      <c r="C302" s="217" t="s">
        <v>98</v>
      </c>
      <c r="D302" s="217" t="s">
        <v>174</v>
      </c>
      <c r="E302" s="17" t="s">
        <v>1</v>
      </c>
      <c r="F302" s="218">
        <v>42.845999999999997</v>
      </c>
      <c r="H302" s="32"/>
    </row>
    <row r="303" spans="2:8" s="1" customFormat="1" ht="16.899999999999999" customHeight="1" x14ac:dyDescent="0.2">
      <c r="B303" s="32"/>
      <c r="C303" s="219" t="s">
        <v>2354</v>
      </c>
      <c r="H303" s="32"/>
    </row>
    <row r="304" spans="2:8" s="1" customFormat="1" ht="22.5" x14ac:dyDescent="0.2">
      <c r="B304" s="32"/>
      <c r="C304" s="217" t="s">
        <v>423</v>
      </c>
      <c r="D304" s="217" t="s">
        <v>424</v>
      </c>
      <c r="E304" s="17" t="s">
        <v>167</v>
      </c>
      <c r="F304" s="218">
        <v>42.845999999999997</v>
      </c>
      <c r="H304" s="32"/>
    </row>
    <row r="305" spans="2:8" s="1" customFormat="1" ht="16.899999999999999" customHeight="1" x14ac:dyDescent="0.2">
      <c r="B305" s="32"/>
      <c r="C305" s="217" t="s">
        <v>444</v>
      </c>
      <c r="D305" s="217" t="s">
        <v>445</v>
      </c>
      <c r="E305" s="17" t="s">
        <v>167</v>
      </c>
      <c r="F305" s="218">
        <v>42.845999999999997</v>
      </c>
      <c r="H305" s="32"/>
    </row>
    <row r="306" spans="2:8" s="1" customFormat="1" ht="16.899999999999999" customHeight="1" x14ac:dyDescent="0.2">
      <c r="B306" s="32"/>
      <c r="C306" s="217" t="s">
        <v>439</v>
      </c>
      <c r="D306" s="217" t="s">
        <v>440</v>
      </c>
      <c r="E306" s="17" t="s">
        <v>167</v>
      </c>
      <c r="F306" s="218">
        <v>49.273000000000003</v>
      </c>
      <c r="H306" s="32"/>
    </row>
    <row r="307" spans="2:8" s="1" customFormat="1" ht="16.899999999999999" customHeight="1" x14ac:dyDescent="0.2">
      <c r="B307" s="32"/>
      <c r="C307" s="217" t="s">
        <v>448</v>
      </c>
      <c r="D307" s="217" t="s">
        <v>449</v>
      </c>
      <c r="E307" s="17" t="s">
        <v>167</v>
      </c>
      <c r="F307" s="218">
        <v>49.273000000000003</v>
      </c>
      <c r="H307" s="32"/>
    </row>
    <row r="308" spans="2:8" s="1" customFormat="1" ht="16.899999999999999" customHeight="1" x14ac:dyDescent="0.2">
      <c r="B308" s="32"/>
      <c r="C308" s="213" t="s">
        <v>101</v>
      </c>
      <c r="D308" s="214" t="s">
        <v>1</v>
      </c>
      <c r="E308" s="215" t="s">
        <v>1</v>
      </c>
      <c r="F308" s="216">
        <v>193.08199999999999</v>
      </c>
      <c r="H308" s="32"/>
    </row>
    <row r="309" spans="2:8" s="1" customFormat="1" ht="16.899999999999999" customHeight="1" x14ac:dyDescent="0.2">
      <c r="B309" s="32"/>
      <c r="C309" s="217" t="s">
        <v>1</v>
      </c>
      <c r="D309" s="217" t="s">
        <v>286</v>
      </c>
      <c r="E309" s="17" t="s">
        <v>1</v>
      </c>
      <c r="F309" s="218">
        <v>0</v>
      </c>
      <c r="H309" s="32"/>
    </row>
    <row r="310" spans="2:8" s="1" customFormat="1" ht="16.899999999999999" customHeight="1" x14ac:dyDescent="0.2">
      <c r="B310" s="32"/>
      <c r="C310" s="217" t="s">
        <v>1</v>
      </c>
      <c r="D310" s="217" t="s">
        <v>1041</v>
      </c>
      <c r="E310" s="17" t="s">
        <v>1</v>
      </c>
      <c r="F310" s="218">
        <v>0</v>
      </c>
      <c r="H310" s="32"/>
    </row>
    <row r="311" spans="2:8" s="1" customFormat="1" ht="16.899999999999999" customHeight="1" x14ac:dyDescent="0.2">
      <c r="B311" s="32"/>
      <c r="C311" s="217" t="s">
        <v>1</v>
      </c>
      <c r="D311" s="217" t="s">
        <v>228</v>
      </c>
      <c r="E311" s="17" t="s">
        <v>1</v>
      </c>
      <c r="F311" s="218">
        <v>0</v>
      </c>
      <c r="H311" s="32"/>
    </row>
    <row r="312" spans="2:8" s="1" customFormat="1" ht="16.899999999999999" customHeight="1" x14ac:dyDescent="0.2">
      <c r="B312" s="32"/>
      <c r="C312" s="217" t="s">
        <v>1</v>
      </c>
      <c r="D312" s="217" t="s">
        <v>1112</v>
      </c>
      <c r="E312" s="17" t="s">
        <v>1</v>
      </c>
      <c r="F312" s="218">
        <v>0</v>
      </c>
      <c r="H312" s="32"/>
    </row>
    <row r="313" spans="2:8" s="1" customFormat="1" ht="16.899999999999999" customHeight="1" x14ac:dyDescent="0.2">
      <c r="B313" s="32"/>
      <c r="C313" s="217" t="s">
        <v>1</v>
      </c>
      <c r="D313" s="217" t="s">
        <v>1113</v>
      </c>
      <c r="E313" s="17" t="s">
        <v>1</v>
      </c>
      <c r="F313" s="218">
        <v>63.149000000000001</v>
      </c>
      <c r="H313" s="32"/>
    </row>
    <row r="314" spans="2:8" s="1" customFormat="1" ht="16.899999999999999" customHeight="1" x14ac:dyDescent="0.2">
      <c r="B314" s="32"/>
      <c r="C314" s="217" t="s">
        <v>1</v>
      </c>
      <c r="D314" s="217" t="s">
        <v>1114</v>
      </c>
      <c r="E314" s="17" t="s">
        <v>1</v>
      </c>
      <c r="F314" s="218">
        <v>20.428999999999998</v>
      </c>
      <c r="H314" s="32"/>
    </row>
    <row r="315" spans="2:8" s="1" customFormat="1" ht="16.899999999999999" customHeight="1" x14ac:dyDescent="0.2">
      <c r="B315" s="32"/>
      <c r="C315" s="217" t="s">
        <v>1</v>
      </c>
      <c r="D315" s="217" t="s">
        <v>250</v>
      </c>
      <c r="E315" s="17" t="s">
        <v>1</v>
      </c>
      <c r="F315" s="218">
        <v>0</v>
      </c>
      <c r="H315" s="32"/>
    </row>
    <row r="316" spans="2:8" s="1" customFormat="1" ht="16.899999999999999" customHeight="1" x14ac:dyDescent="0.2">
      <c r="B316" s="32"/>
      <c r="C316" s="217" t="s">
        <v>1</v>
      </c>
      <c r="D316" s="217" t="s">
        <v>1115</v>
      </c>
      <c r="E316" s="17" t="s">
        <v>1</v>
      </c>
      <c r="F316" s="218">
        <v>0</v>
      </c>
      <c r="H316" s="32"/>
    </row>
    <row r="317" spans="2:8" s="1" customFormat="1" ht="16.899999999999999" customHeight="1" x14ac:dyDescent="0.2">
      <c r="B317" s="32"/>
      <c r="C317" s="217" t="s">
        <v>1</v>
      </c>
      <c r="D317" s="217" t="s">
        <v>1116</v>
      </c>
      <c r="E317" s="17" t="s">
        <v>1</v>
      </c>
      <c r="F317" s="218">
        <v>14.648</v>
      </c>
      <c r="H317" s="32"/>
    </row>
    <row r="318" spans="2:8" s="1" customFormat="1" ht="16.899999999999999" customHeight="1" x14ac:dyDescent="0.2">
      <c r="B318" s="32"/>
      <c r="C318" s="217" t="s">
        <v>1</v>
      </c>
      <c r="D318" s="217" t="s">
        <v>1046</v>
      </c>
      <c r="E318" s="17" t="s">
        <v>1</v>
      </c>
      <c r="F318" s="218">
        <v>0</v>
      </c>
      <c r="H318" s="32"/>
    </row>
    <row r="319" spans="2:8" s="1" customFormat="1" ht="16.899999999999999" customHeight="1" x14ac:dyDescent="0.2">
      <c r="B319" s="32"/>
      <c r="C319" s="217" t="s">
        <v>1</v>
      </c>
      <c r="D319" s="217" t="s">
        <v>1091</v>
      </c>
      <c r="E319" s="17" t="s">
        <v>1</v>
      </c>
      <c r="F319" s="218">
        <v>0</v>
      </c>
      <c r="H319" s="32"/>
    </row>
    <row r="320" spans="2:8" s="1" customFormat="1" ht="16.899999999999999" customHeight="1" x14ac:dyDescent="0.2">
      <c r="B320" s="32"/>
      <c r="C320" s="217" t="s">
        <v>1</v>
      </c>
      <c r="D320" s="217" t="s">
        <v>1117</v>
      </c>
      <c r="E320" s="17" t="s">
        <v>1</v>
      </c>
      <c r="F320" s="218">
        <v>0</v>
      </c>
      <c r="H320" s="32"/>
    </row>
    <row r="321" spans="2:8" s="1" customFormat="1" ht="16.899999999999999" customHeight="1" x14ac:dyDescent="0.2">
      <c r="B321" s="32"/>
      <c r="C321" s="217" t="s">
        <v>1</v>
      </c>
      <c r="D321" s="217" t="s">
        <v>1118</v>
      </c>
      <c r="E321" s="17" t="s">
        <v>1</v>
      </c>
      <c r="F321" s="218">
        <v>8.2370000000000001</v>
      </c>
      <c r="H321" s="32"/>
    </row>
    <row r="322" spans="2:8" s="1" customFormat="1" ht="16.899999999999999" customHeight="1" x14ac:dyDescent="0.2">
      <c r="B322" s="32"/>
      <c r="C322" s="217" t="s">
        <v>1</v>
      </c>
      <c r="D322" s="217" t="s">
        <v>1097</v>
      </c>
      <c r="E322" s="17" t="s">
        <v>1</v>
      </c>
      <c r="F322" s="218">
        <v>0</v>
      </c>
      <c r="H322" s="32"/>
    </row>
    <row r="323" spans="2:8" s="1" customFormat="1" ht="16.899999999999999" customHeight="1" x14ac:dyDescent="0.2">
      <c r="B323" s="32"/>
      <c r="C323" s="217" t="s">
        <v>1</v>
      </c>
      <c r="D323" s="217" t="s">
        <v>1119</v>
      </c>
      <c r="E323" s="17" t="s">
        <v>1</v>
      </c>
      <c r="F323" s="218">
        <v>3.0230000000000001</v>
      </c>
      <c r="H323" s="32"/>
    </row>
    <row r="324" spans="2:8" s="1" customFormat="1" ht="16.899999999999999" customHeight="1" x14ac:dyDescent="0.2">
      <c r="B324" s="32"/>
      <c r="C324" s="217" t="s">
        <v>1</v>
      </c>
      <c r="D324" s="217" t="s">
        <v>1047</v>
      </c>
      <c r="E324" s="17" t="s">
        <v>1</v>
      </c>
      <c r="F324" s="218">
        <v>0</v>
      </c>
      <c r="H324" s="32"/>
    </row>
    <row r="325" spans="2:8" s="1" customFormat="1" ht="16.899999999999999" customHeight="1" x14ac:dyDescent="0.2">
      <c r="B325" s="32"/>
      <c r="C325" s="217" t="s">
        <v>1</v>
      </c>
      <c r="D325" s="217" t="s">
        <v>1120</v>
      </c>
      <c r="E325" s="17" t="s">
        <v>1</v>
      </c>
      <c r="F325" s="218">
        <v>83.596000000000004</v>
      </c>
      <c r="H325" s="32"/>
    </row>
    <row r="326" spans="2:8" s="1" customFormat="1" ht="16.899999999999999" customHeight="1" x14ac:dyDescent="0.2">
      <c r="B326" s="32"/>
      <c r="C326" s="217" t="s">
        <v>101</v>
      </c>
      <c r="D326" s="217" t="s">
        <v>187</v>
      </c>
      <c r="E326" s="17" t="s">
        <v>1</v>
      </c>
      <c r="F326" s="218">
        <v>193.08199999999999</v>
      </c>
      <c r="H326" s="32"/>
    </row>
    <row r="327" spans="2:8" s="1" customFormat="1" ht="16.899999999999999" customHeight="1" x14ac:dyDescent="0.2">
      <c r="B327" s="32"/>
      <c r="C327" s="219" t="s">
        <v>2354</v>
      </c>
      <c r="H327" s="32"/>
    </row>
    <row r="328" spans="2:8" s="1" customFormat="1" ht="33.75" x14ac:dyDescent="0.2">
      <c r="B328" s="32"/>
      <c r="C328" s="217" t="s">
        <v>283</v>
      </c>
      <c r="D328" s="217" t="s">
        <v>284</v>
      </c>
      <c r="E328" s="17" t="s">
        <v>167</v>
      </c>
      <c r="F328" s="218">
        <v>193.08199999999999</v>
      </c>
      <c r="H328" s="32"/>
    </row>
    <row r="329" spans="2:8" s="1" customFormat="1" ht="33.75" x14ac:dyDescent="0.2">
      <c r="B329" s="32"/>
      <c r="C329" s="217" t="s">
        <v>204</v>
      </c>
      <c r="D329" s="217" t="s">
        <v>193</v>
      </c>
      <c r="E329" s="17" t="s">
        <v>167</v>
      </c>
      <c r="F329" s="218">
        <v>613.57100000000003</v>
      </c>
      <c r="H329" s="32"/>
    </row>
    <row r="330" spans="2:8" s="1" customFormat="1" ht="33.75" x14ac:dyDescent="0.2">
      <c r="B330" s="32"/>
      <c r="C330" s="217" t="s">
        <v>211</v>
      </c>
      <c r="D330" s="217" t="s">
        <v>212</v>
      </c>
      <c r="E330" s="17" t="s">
        <v>167</v>
      </c>
      <c r="F330" s="218">
        <v>230.089</v>
      </c>
      <c r="H330" s="32"/>
    </row>
    <row r="331" spans="2:8" s="1" customFormat="1" ht="22.5" x14ac:dyDescent="0.2">
      <c r="B331" s="32"/>
      <c r="C331" s="217" t="s">
        <v>219</v>
      </c>
      <c r="D331" s="217" t="s">
        <v>220</v>
      </c>
      <c r="E331" s="17" t="s">
        <v>167</v>
      </c>
      <c r="F331" s="218">
        <v>1533.9280000000001</v>
      </c>
      <c r="H331" s="32"/>
    </row>
    <row r="332" spans="2:8" s="1" customFormat="1" ht="22.5" x14ac:dyDescent="0.2">
      <c r="B332" s="32"/>
      <c r="C332" s="217" t="s">
        <v>361</v>
      </c>
      <c r="D332" s="217" t="s">
        <v>362</v>
      </c>
      <c r="E332" s="17" t="s">
        <v>167</v>
      </c>
      <c r="F332" s="218">
        <v>1580.3879999999999</v>
      </c>
      <c r="H332" s="32"/>
    </row>
    <row r="333" spans="2:8" s="1" customFormat="1" ht="22.5" x14ac:dyDescent="0.2">
      <c r="B333" s="32"/>
      <c r="C333" s="217" t="s">
        <v>369</v>
      </c>
      <c r="D333" s="217" t="s">
        <v>370</v>
      </c>
      <c r="E333" s="17" t="s">
        <v>167</v>
      </c>
      <c r="F333" s="218">
        <v>193.08199999999999</v>
      </c>
      <c r="H333" s="32"/>
    </row>
    <row r="334" spans="2:8" s="1" customFormat="1" ht="16.899999999999999" customHeight="1" x14ac:dyDescent="0.2">
      <c r="B334" s="32"/>
      <c r="C334" s="213" t="s">
        <v>942</v>
      </c>
      <c r="D334" s="214" t="s">
        <v>1</v>
      </c>
      <c r="E334" s="215" t="s">
        <v>1</v>
      </c>
      <c r="F334" s="216">
        <v>15.77</v>
      </c>
      <c r="H334" s="32"/>
    </row>
    <row r="335" spans="2:8" s="1" customFormat="1" ht="16.899999999999999" customHeight="1" x14ac:dyDescent="0.2">
      <c r="B335" s="32"/>
      <c r="C335" s="217" t="s">
        <v>1</v>
      </c>
      <c r="D335" s="217" t="s">
        <v>1075</v>
      </c>
      <c r="E335" s="17" t="s">
        <v>1</v>
      </c>
      <c r="F335" s="218">
        <v>0</v>
      </c>
      <c r="H335" s="32"/>
    </row>
    <row r="336" spans="2:8" s="1" customFormat="1" ht="16.899999999999999" customHeight="1" x14ac:dyDescent="0.2">
      <c r="B336" s="32"/>
      <c r="C336" s="217" t="s">
        <v>1</v>
      </c>
      <c r="D336" s="217" t="s">
        <v>1041</v>
      </c>
      <c r="E336" s="17" t="s">
        <v>1</v>
      </c>
      <c r="F336" s="218">
        <v>0</v>
      </c>
      <c r="H336" s="32"/>
    </row>
    <row r="337" spans="2:8" s="1" customFormat="1" ht="16.899999999999999" customHeight="1" x14ac:dyDescent="0.2">
      <c r="B337" s="32"/>
      <c r="C337" s="217" t="s">
        <v>1</v>
      </c>
      <c r="D337" s="217" t="s">
        <v>250</v>
      </c>
      <c r="E337" s="17" t="s">
        <v>1</v>
      </c>
      <c r="F337" s="218">
        <v>0</v>
      </c>
      <c r="H337" s="32"/>
    </row>
    <row r="338" spans="2:8" s="1" customFormat="1" ht="16.899999999999999" customHeight="1" x14ac:dyDescent="0.2">
      <c r="B338" s="32"/>
      <c r="C338" s="217" t="s">
        <v>1</v>
      </c>
      <c r="D338" s="217" t="s">
        <v>1076</v>
      </c>
      <c r="E338" s="17" t="s">
        <v>1</v>
      </c>
      <c r="F338" s="218">
        <v>0</v>
      </c>
      <c r="H338" s="32"/>
    </row>
    <row r="339" spans="2:8" s="1" customFormat="1" ht="16.899999999999999" customHeight="1" x14ac:dyDescent="0.2">
      <c r="B339" s="32"/>
      <c r="C339" s="217" t="s">
        <v>1</v>
      </c>
      <c r="D339" s="217" t="s">
        <v>1077</v>
      </c>
      <c r="E339" s="17" t="s">
        <v>1</v>
      </c>
      <c r="F339" s="218">
        <v>15.77</v>
      </c>
      <c r="H339" s="32"/>
    </row>
    <row r="340" spans="2:8" s="1" customFormat="1" ht="16.899999999999999" customHeight="1" x14ac:dyDescent="0.2">
      <c r="B340" s="32"/>
      <c r="C340" s="217" t="s">
        <v>942</v>
      </c>
      <c r="D340" s="217" t="s">
        <v>187</v>
      </c>
      <c r="E340" s="17" t="s">
        <v>1</v>
      </c>
      <c r="F340" s="218">
        <v>15.77</v>
      </c>
      <c r="H340" s="32"/>
    </row>
    <row r="341" spans="2:8" s="1" customFormat="1" ht="16.899999999999999" customHeight="1" x14ac:dyDescent="0.2">
      <c r="B341" s="32"/>
      <c r="C341" s="219" t="s">
        <v>2354</v>
      </c>
      <c r="H341" s="32"/>
    </row>
    <row r="342" spans="2:8" s="1" customFormat="1" ht="45" x14ac:dyDescent="0.2">
      <c r="B342" s="32"/>
      <c r="C342" s="217" t="s">
        <v>1072</v>
      </c>
      <c r="D342" s="217" t="s">
        <v>1073</v>
      </c>
      <c r="E342" s="17" t="s">
        <v>167</v>
      </c>
      <c r="F342" s="218">
        <v>15.77</v>
      </c>
      <c r="H342" s="32"/>
    </row>
    <row r="343" spans="2:8" s="1" customFormat="1" ht="33.75" x14ac:dyDescent="0.2">
      <c r="B343" s="32"/>
      <c r="C343" s="217" t="s">
        <v>192</v>
      </c>
      <c r="D343" s="217" t="s">
        <v>193</v>
      </c>
      <c r="E343" s="17" t="s">
        <v>167</v>
      </c>
      <c r="F343" s="218">
        <v>18.584</v>
      </c>
      <c r="H343" s="32"/>
    </row>
    <row r="344" spans="2:8" s="1" customFormat="1" ht="33.75" x14ac:dyDescent="0.2">
      <c r="B344" s="32"/>
      <c r="C344" s="217" t="s">
        <v>196</v>
      </c>
      <c r="D344" s="217" t="s">
        <v>197</v>
      </c>
      <c r="E344" s="17" t="s">
        <v>167</v>
      </c>
      <c r="F344" s="218">
        <v>6.97</v>
      </c>
      <c r="H344" s="32"/>
    </row>
    <row r="345" spans="2:8" s="1" customFormat="1" ht="22.5" x14ac:dyDescent="0.2">
      <c r="B345" s="32"/>
      <c r="C345" s="217" t="s">
        <v>200</v>
      </c>
      <c r="D345" s="217" t="s">
        <v>201</v>
      </c>
      <c r="E345" s="17" t="s">
        <v>167</v>
      </c>
      <c r="F345" s="218">
        <v>46.46</v>
      </c>
      <c r="H345" s="32"/>
    </row>
    <row r="346" spans="2:8" s="1" customFormat="1" ht="22.5" x14ac:dyDescent="0.2">
      <c r="B346" s="32"/>
      <c r="C346" s="217" t="s">
        <v>361</v>
      </c>
      <c r="D346" s="217" t="s">
        <v>362</v>
      </c>
      <c r="E346" s="17" t="s">
        <v>167</v>
      </c>
      <c r="F346" s="218">
        <v>1580.3879999999999</v>
      </c>
      <c r="H346" s="32"/>
    </row>
    <row r="347" spans="2:8" s="1" customFormat="1" ht="22.5" x14ac:dyDescent="0.2">
      <c r="B347" s="32"/>
      <c r="C347" s="217" t="s">
        <v>365</v>
      </c>
      <c r="D347" s="217" t="s">
        <v>366</v>
      </c>
      <c r="E347" s="17" t="s">
        <v>167</v>
      </c>
      <c r="F347" s="218">
        <v>1387.306</v>
      </c>
      <c r="H347" s="32"/>
    </row>
    <row r="348" spans="2:8" s="1" customFormat="1" ht="16.899999999999999" customHeight="1" x14ac:dyDescent="0.2">
      <c r="B348" s="32"/>
      <c r="C348" s="213" t="s">
        <v>103</v>
      </c>
      <c r="D348" s="214" t="s">
        <v>1</v>
      </c>
      <c r="E348" s="215" t="s">
        <v>1</v>
      </c>
      <c r="F348" s="216">
        <v>14.74</v>
      </c>
      <c r="H348" s="32"/>
    </row>
    <row r="349" spans="2:8" s="1" customFormat="1" ht="16.899999999999999" customHeight="1" x14ac:dyDescent="0.2">
      <c r="B349" s="32"/>
      <c r="C349" s="217" t="s">
        <v>1</v>
      </c>
      <c r="D349" s="217" t="s">
        <v>279</v>
      </c>
      <c r="E349" s="17" t="s">
        <v>1</v>
      </c>
      <c r="F349" s="218">
        <v>0</v>
      </c>
      <c r="H349" s="32"/>
    </row>
    <row r="350" spans="2:8" s="1" customFormat="1" ht="16.899999999999999" customHeight="1" x14ac:dyDescent="0.2">
      <c r="B350" s="32"/>
      <c r="C350" s="217" t="s">
        <v>1</v>
      </c>
      <c r="D350" s="217" t="s">
        <v>1041</v>
      </c>
      <c r="E350" s="17" t="s">
        <v>1</v>
      </c>
      <c r="F350" s="218">
        <v>0</v>
      </c>
      <c r="H350" s="32"/>
    </row>
    <row r="351" spans="2:8" s="1" customFormat="1" ht="16.899999999999999" customHeight="1" x14ac:dyDescent="0.2">
      <c r="B351" s="32"/>
      <c r="C351" s="217" t="s">
        <v>1</v>
      </c>
      <c r="D351" s="217" t="s">
        <v>1054</v>
      </c>
      <c r="E351" s="17" t="s">
        <v>1</v>
      </c>
      <c r="F351" s="218">
        <v>0</v>
      </c>
      <c r="H351" s="32"/>
    </row>
    <row r="352" spans="2:8" s="1" customFormat="1" ht="16.899999999999999" customHeight="1" x14ac:dyDescent="0.2">
      <c r="B352" s="32"/>
      <c r="C352" s="217" t="s">
        <v>1</v>
      </c>
      <c r="D352" s="217" t="s">
        <v>1107</v>
      </c>
      <c r="E352" s="17" t="s">
        <v>1</v>
      </c>
      <c r="F352" s="218">
        <v>11.08</v>
      </c>
      <c r="H352" s="32"/>
    </row>
    <row r="353" spans="2:8" s="1" customFormat="1" ht="16.899999999999999" customHeight="1" x14ac:dyDescent="0.2">
      <c r="B353" s="32"/>
      <c r="C353" s="217" t="s">
        <v>1</v>
      </c>
      <c r="D353" s="217" t="s">
        <v>1108</v>
      </c>
      <c r="E353" s="17" t="s">
        <v>1</v>
      </c>
      <c r="F353" s="218">
        <v>0</v>
      </c>
      <c r="H353" s="32"/>
    </row>
    <row r="354" spans="2:8" s="1" customFormat="1" ht="16.899999999999999" customHeight="1" x14ac:dyDescent="0.2">
      <c r="B354" s="32"/>
      <c r="C354" s="217" t="s">
        <v>1</v>
      </c>
      <c r="D354" s="217" t="s">
        <v>1109</v>
      </c>
      <c r="E354" s="17" t="s">
        <v>1</v>
      </c>
      <c r="F354" s="218">
        <v>0.92400000000000004</v>
      </c>
      <c r="H354" s="32"/>
    </row>
    <row r="355" spans="2:8" s="1" customFormat="1" ht="16.899999999999999" customHeight="1" x14ac:dyDescent="0.2">
      <c r="B355" s="32"/>
      <c r="C355" s="217" t="s">
        <v>1</v>
      </c>
      <c r="D355" s="217" t="s">
        <v>1046</v>
      </c>
      <c r="E355" s="17" t="s">
        <v>1</v>
      </c>
      <c r="F355" s="218">
        <v>0</v>
      </c>
      <c r="H355" s="32"/>
    </row>
    <row r="356" spans="2:8" s="1" customFormat="1" ht="16.899999999999999" customHeight="1" x14ac:dyDescent="0.2">
      <c r="B356" s="32"/>
      <c r="C356" s="217" t="s">
        <v>1</v>
      </c>
      <c r="D356" s="217" t="s">
        <v>1091</v>
      </c>
      <c r="E356" s="17" t="s">
        <v>1</v>
      </c>
      <c r="F356" s="218">
        <v>0</v>
      </c>
      <c r="H356" s="32"/>
    </row>
    <row r="357" spans="2:8" s="1" customFormat="1" ht="16.899999999999999" customHeight="1" x14ac:dyDescent="0.2">
      <c r="B357" s="32"/>
      <c r="C357" s="217" t="s">
        <v>1</v>
      </c>
      <c r="D357" s="217" t="s">
        <v>1110</v>
      </c>
      <c r="E357" s="17" t="s">
        <v>1</v>
      </c>
      <c r="F357" s="218">
        <v>2.7360000000000002</v>
      </c>
      <c r="H357" s="32"/>
    </row>
    <row r="358" spans="2:8" s="1" customFormat="1" ht="16.899999999999999" customHeight="1" x14ac:dyDescent="0.2">
      <c r="B358" s="32"/>
      <c r="C358" s="217" t="s">
        <v>103</v>
      </c>
      <c r="D358" s="217" t="s">
        <v>187</v>
      </c>
      <c r="E358" s="17" t="s">
        <v>1</v>
      </c>
      <c r="F358" s="218">
        <v>14.74</v>
      </c>
      <c r="H358" s="32"/>
    </row>
    <row r="359" spans="2:8" s="1" customFormat="1" ht="16.899999999999999" customHeight="1" x14ac:dyDescent="0.2">
      <c r="B359" s="32"/>
      <c r="C359" s="219" t="s">
        <v>2354</v>
      </c>
      <c r="H359" s="32"/>
    </row>
    <row r="360" spans="2:8" s="1" customFormat="1" ht="45" x14ac:dyDescent="0.2">
      <c r="B360" s="32"/>
      <c r="C360" s="217" t="s">
        <v>276</v>
      </c>
      <c r="D360" s="217" t="s">
        <v>277</v>
      </c>
      <c r="E360" s="17" t="s">
        <v>167</v>
      </c>
      <c r="F360" s="218">
        <v>14.74</v>
      </c>
      <c r="H360" s="32"/>
    </row>
    <row r="361" spans="2:8" s="1" customFormat="1" ht="33.75" x14ac:dyDescent="0.2">
      <c r="B361" s="32"/>
      <c r="C361" s="217" t="s">
        <v>192</v>
      </c>
      <c r="D361" s="217" t="s">
        <v>193</v>
      </c>
      <c r="E361" s="17" t="s">
        <v>167</v>
      </c>
      <c r="F361" s="218">
        <v>18.584</v>
      </c>
      <c r="H361" s="32"/>
    </row>
    <row r="362" spans="2:8" s="1" customFormat="1" ht="33.75" x14ac:dyDescent="0.2">
      <c r="B362" s="32"/>
      <c r="C362" s="217" t="s">
        <v>196</v>
      </c>
      <c r="D362" s="217" t="s">
        <v>197</v>
      </c>
      <c r="E362" s="17" t="s">
        <v>167</v>
      </c>
      <c r="F362" s="218">
        <v>6.97</v>
      </c>
      <c r="H362" s="32"/>
    </row>
    <row r="363" spans="2:8" s="1" customFormat="1" ht="22.5" x14ac:dyDescent="0.2">
      <c r="B363" s="32"/>
      <c r="C363" s="217" t="s">
        <v>200</v>
      </c>
      <c r="D363" s="217" t="s">
        <v>201</v>
      </c>
      <c r="E363" s="17" t="s">
        <v>167</v>
      </c>
      <c r="F363" s="218">
        <v>46.46</v>
      </c>
      <c r="H363" s="32"/>
    </row>
    <row r="364" spans="2:8" s="1" customFormat="1" ht="22.5" x14ac:dyDescent="0.2">
      <c r="B364" s="32"/>
      <c r="C364" s="217" t="s">
        <v>361</v>
      </c>
      <c r="D364" s="217" t="s">
        <v>362</v>
      </c>
      <c r="E364" s="17" t="s">
        <v>167</v>
      </c>
      <c r="F364" s="218">
        <v>1580.3879999999999</v>
      </c>
      <c r="H364" s="32"/>
    </row>
    <row r="365" spans="2:8" s="1" customFormat="1" ht="22.5" x14ac:dyDescent="0.2">
      <c r="B365" s="32"/>
      <c r="C365" s="217" t="s">
        <v>365</v>
      </c>
      <c r="D365" s="217" t="s">
        <v>366</v>
      </c>
      <c r="E365" s="17" t="s">
        <v>167</v>
      </c>
      <c r="F365" s="218">
        <v>1387.306</v>
      </c>
      <c r="H365" s="32"/>
    </row>
    <row r="366" spans="2:8" s="1" customFormat="1" ht="16.899999999999999" customHeight="1" x14ac:dyDescent="0.2">
      <c r="B366" s="32"/>
      <c r="C366" s="213" t="s">
        <v>945</v>
      </c>
      <c r="D366" s="214" t="s">
        <v>1</v>
      </c>
      <c r="E366" s="215" t="s">
        <v>1</v>
      </c>
      <c r="F366" s="216">
        <v>15.95</v>
      </c>
      <c r="H366" s="32"/>
    </row>
    <row r="367" spans="2:8" s="1" customFormat="1" ht="16.899999999999999" customHeight="1" x14ac:dyDescent="0.2">
      <c r="B367" s="32"/>
      <c r="C367" s="217" t="s">
        <v>1</v>
      </c>
      <c r="D367" s="217" t="s">
        <v>1060</v>
      </c>
      <c r="E367" s="17" t="s">
        <v>1</v>
      </c>
      <c r="F367" s="218">
        <v>0</v>
      </c>
      <c r="H367" s="32"/>
    </row>
    <row r="368" spans="2:8" s="1" customFormat="1" ht="16.899999999999999" customHeight="1" x14ac:dyDescent="0.2">
      <c r="B368" s="32"/>
      <c r="C368" s="217" t="s">
        <v>1</v>
      </c>
      <c r="D368" s="217" t="s">
        <v>1041</v>
      </c>
      <c r="E368" s="17" t="s">
        <v>1</v>
      </c>
      <c r="F368" s="218">
        <v>0</v>
      </c>
      <c r="H368" s="32"/>
    </row>
    <row r="369" spans="2:8" s="1" customFormat="1" ht="16.899999999999999" customHeight="1" x14ac:dyDescent="0.2">
      <c r="B369" s="32"/>
      <c r="C369" s="217" t="s">
        <v>1</v>
      </c>
      <c r="D369" s="217" t="s">
        <v>250</v>
      </c>
      <c r="E369" s="17" t="s">
        <v>1</v>
      </c>
      <c r="F369" s="218">
        <v>0</v>
      </c>
      <c r="H369" s="32"/>
    </row>
    <row r="370" spans="2:8" s="1" customFormat="1" ht="16.899999999999999" customHeight="1" x14ac:dyDescent="0.2">
      <c r="B370" s="32"/>
      <c r="C370" s="217" t="s">
        <v>1</v>
      </c>
      <c r="D370" s="217" t="s">
        <v>1061</v>
      </c>
      <c r="E370" s="17" t="s">
        <v>1</v>
      </c>
      <c r="F370" s="218">
        <v>0</v>
      </c>
      <c r="H370" s="32"/>
    </row>
    <row r="371" spans="2:8" s="1" customFormat="1" ht="16.899999999999999" customHeight="1" x14ac:dyDescent="0.2">
      <c r="B371" s="32"/>
      <c r="C371" s="217" t="s">
        <v>1</v>
      </c>
      <c r="D371" s="217" t="s">
        <v>1062</v>
      </c>
      <c r="E371" s="17" t="s">
        <v>1</v>
      </c>
      <c r="F371" s="218">
        <v>7.74</v>
      </c>
      <c r="H371" s="32"/>
    </row>
    <row r="372" spans="2:8" s="1" customFormat="1" ht="16.899999999999999" customHeight="1" x14ac:dyDescent="0.2">
      <c r="B372" s="32"/>
      <c r="C372" s="217" t="s">
        <v>1</v>
      </c>
      <c r="D372" s="217" t="s">
        <v>1063</v>
      </c>
      <c r="E372" s="17" t="s">
        <v>1</v>
      </c>
      <c r="F372" s="218">
        <v>0</v>
      </c>
      <c r="H372" s="32"/>
    </row>
    <row r="373" spans="2:8" s="1" customFormat="1" ht="16.899999999999999" customHeight="1" x14ac:dyDescent="0.2">
      <c r="B373" s="32"/>
      <c r="C373" s="217" t="s">
        <v>1</v>
      </c>
      <c r="D373" s="217" t="s">
        <v>1064</v>
      </c>
      <c r="E373" s="17" t="s">
        <v>1</v>
      </c>
      <c r="F373" s="218">
        <v>8.2100000000000009</v>
      </c>
      <c r="H373" s="32"/>
    </row>
    <row r="374" spans="2:8" s="1" customFormat="1" ht="16.899999999999999" customHeight="1" x14ac:dyDescent="0.2">
      <c r="B374" s="32"/>
      <c r="C374" s="217" t="s">
        <v>945</v>
      </c>
      <c r="D374" s="217" t="s">
        <v>187</v>
      </c>
      <c r="E374" s="17" t="s">
        <v>1</v>
      </c>
      <c r="F374" s="218">
        <v>15.95</v>
      </c>
      <c r="H374" s="32"/>
    </row>
    <row r="375" spans="2:8" s="1" customFormat="1" ht="16.899999999999999" customHeight="1" x14ac:dyDescent="0.2">
      <c r="B375" s="32"/>
      <c r="C375" s="219" t="s">
        <v>2354</v>
      </c>
      <c r="H375" s="32"/>
    </row>
    <row r="376" spans="2:8" s="1" customFormat="1" ht="45" x14ac:dyDescent="0.2">
      <c r="B376" s="32"/>
      <c r="C376" s="217" t="s">
        <v>1057</v>
      </c>
      <c r="D376" s="217" t="s">
        <v>1058</v>
      </c>
      <c r="E376" s="17" t="s">
        <v>167</v>
      </c>
      <c r="F376" s="218">
        <v>15.95</v>
      </c>
      <c r="H376" s="32"/>
    </row>
    <row r="377" spans="2:8" s="1" customFormat="1" ht="33.75" x14ac:dyDescent="0.2">
      <c r="B377" s="32"/>
      <c r="C377" s="217" t="s">
        <v>192</v>
      </c>
      <c r="D377" s="217" t="s">
        <v>193</v>
      </c>
      <c r="E377" s="17" t="s">
        <v>167</v>
      </c>
      <c r="F377" s="218">
        <v>18.584</v>
      </c>
      <c r="H377" s="32"/>
    </row>
    <row r="378" spans="2:8" s="1" customFormat="1" ht="33.75" x14ac:dyDescent="0.2">
      <c r="B378" s="32"/>
      <c r="C378" s="217" t="s">
        <v>196</v>
      </c>
      <c r="D378" s="217" t="s">
        <v>197</v>
      </c>
      <c r="E378" s="17" t="s">
        <v>167</v>
      </c>
      <c r="F378" s="218">
        <v>6.97</v>
      </c>
      <c r="H378" s="32"/>
    </row>
    <row r="379" spans="2:8" s="1" customFormat="1" ht="22.5" x14ac:dyDescent="0.2">
      <c r="B379" s="32"/>
      <c r="C379" s="217" t="s">
        <v>200</v>
      </c>
      <c r="D379" s="217" t="s">
        <v>201</v>
      </c>
      <c r="E379" s="17" t="s">
        <v>167</v>
      </c>
      <c r="F379" s="218">
        <v>46.46</v>
      </c>
      <c r="H379" s="32"/>
    </row>
    <row r="380" spans="2:8" s="1" customFormat="1" ht="22.5" x14ac:dyDescent="0.2">
      <c r="B380" s="32"/>
      <c r="C380" s="217" t="s">
        <v>361</v>
      </c>
      <c r="D380" s="217" t="s">
        <v>362</v>
      </c>
      <c r="E380" s="17" t="s">
        <v>167</v>
      </c>
      <c r="F380" s="218">
        <v>1580.3879999999999</v>
      </c>
      <c r="H380" s="32"/>
    </row>
    <row r="381" spans="2:8" s="1" customFormat="1" ht="22.5" x14ac:dyDescent="0.2">
      <c r="B381" s="32"/>
      <c r="C381" s="217" t="s">
        <v>365</v>
      </c>
      <c r="D381" s="217" t="s">
        <v>366</v>
      </c>
      <c r="E381" s="17" t="s">
        <v>167</v>
      </c>
      <c r="F381" s="218">
        <v>1387.306</v>
      </c>
      <c r="H381" s="32"/>
    </row>
    <row r="382" spans="2:8" s="1" customFormat="1" ht="16.899999999999999" customHeight="1" x14ac:dyDescent="0.2">
      <c r="B382" s="32"/>
      <c r="C382" s="213" t="s">
        <v>105</v>
      </c>
      <c r="D382" s="214" t="s">
        <v>1</v>
      </c>
      <c r="E382" s="215" t="s">
        <v>1</v>
      </c>
      <c r="F382" s="216">
        <v>1298.5909999999999</v>
      </c>
      <c r="H382" s="32"/>
    </row>
    <row r="383" spans="2:8" s="1" customFormat="1" ht="16.899999999999999" customHeight="1" x14ac:dyDescent="0.2">
      <c r="B383" s="32"/>
      <c r="C383" s="217" t="s">
        <v>1</v>
      </c>
      <c r="D383" s="217" t="s">
        <v>266</v>
      </c>
      <c r="E383" s="17" t="s">
        <v>1</v>
      </c>
      <c r="F383" s="218">
        <v>0</v>
      </c>
      <c r="H383" s="32"/>
    </row>
    <row r="384" spans="2:8" s="1" customFormat="1" ht="16.899999999999999" customHeight="1" x14ac:dyDescent="0.2">
      <c r="B384" s="32"/>
      <c r="C384" s="217" t="s">
        <v>1</v>
      </c>
      <c r="D384" s="217" t="s">
        <v>1041</v>
      </c>
      <c r="E384" s="17" t="s">
        <v>1</v>
      </c>
      <c r="F384" s="218">
        <v>0</v>
      </c>
      <c r="H384" s="32"/>
    </row>
    <row r="385" spans="2:8" s="1" customFormat="1" ht="16.899999999999999" customHeight="1" x14ac:dyDescent="0.2">
      <c r="B385" s="32"/>
      <c r="C385" s="217" t="s">
        <v>1</v>
      </c>
      <c r="D385" s="217" t="s">
        <v>228</v>
      </c>
      <c r="E385" s="17" t="s">
        <v>1</v>
      </c>
      <c r="F385" s="218">
        <v>0</v>
      </c>
      <c r="H385" s="32"/>
    </row>
    <row r="386" spans="2:8" s="1" customFormat="1" ht="16.899999999999999" customHeight="1" x14ac:dyDescent="0.2">
      <c r="B386" s="32"/>
      <c r="C386" s="217" t="s">
        <v>1</v>
      </c>
      <c r="D386" s="217" t="s">
        <v>1042</v>
      </c>
      <c r="E386" s="17" t="s">
        <v>1</v>
      </c>
      <c r="F386" s="218">
        <v>0</v>
      </c>
      <c r="H386" s="32"/>
    </row>
    <row r="387" spans="2:8" s="1" customFormat="1" ht="16.899999999999999" customHeight="1" x14ac:dyDescent="0.2">
      <c r="B387" s="32"/>
      <c r="C387" s="217" t="s">
        <v>1</v>
      </c>
      <c r="D387" s="217" t="s">
        <v>1079</v>
      </c>
      <c r="E387" s="17" t="s">
        <v>1</v>
      </c>
      <c r="F387" s="218">
        <v>588.09199999999998</v>
      </c>
      <c r="H387" s="32"/>
    </row>
    <row r="388" spans="2:8" s="1" customFormat="1" ht="16.899999999999999" customHeight="1" x14ac:dyDescent="0.2">
      <c r="B388" s="32"/>
      <c r="C388" s="217" t="s">
        <v>1</v>
      </c>
      <c r="D388" s="217" t="s">
        <v>1080</v>
      </c>
      <c r="E388" s="17" t="s">
        <v>1</v>
      </c>
      <c r="F388" s="218">
        <v>99.099000000000004</v>
      </c>
      <c r="H388" s="32"/>
    </row>
    <row r="389" spans="2:8" s="1" customFormat="1" ht="16.899999999999999" customHeight="1" x14ac:dyDescent="0.2">
      <c r="B389" s="32"/>
      <c r="C389" s="217" t="s">
        <v>1</v>
      </c>
      <c r="D389" s="217" t="s">
        <v>1081</v>
      </c>
      <c r="E389" s="17" t="s">
        <v>1</v>
      </c>
      <c r="F389" s="218">
        <v>-2.61</v>
      </c>
      <c r="H389" s="32"/>
    </row>
    <row r="390" spans="2:8" s="1" customFormat="1" ht="16.899999999999999" customHeight="1" x14ac:dyDescent="0.2">
      <c r="B390" s="32"/>
      <c r="C390" s="217" t="s">
        <v>1</v>
      </c>
      <c r="D390" s="217" t="s">
        <v>1082</v>
      </c>
      <c r="E390" s="17" t="s">
        <v>1</v>
      </c>
      <c r="F390" s="218">
        <v>-48.84</v>
      </c>
      <c r="H390" s="32"/>
    </row>
    <row r="391" spans="2:8" s="1" customFormat="1" ht="16.899999999999999" customHeight="1" x14ac:dyDescent="0.2">
      <c r="B391" s="32"/>
      <c r="C391" s="217" t="s">
        <v>1</v>
      </c>
      <c r="D391" s="217" t="s">
        <v>1083</v>
      </c>
      <c r="E391" s="17" t="s">
        <v>1</v>
      </c>
      <c r="F391" s="218">
        <v>-123.18</v>
      </c>
      <c r="H391" s="32"/>
    </row>
    <row r="392" spans="2:8" s="1" customFormat="1" ht="16.899999999999999" customHeight="1" x14ac:dyDescent="0.2">
      <c r="B392" s="32"/>
      <c r="C392" s="217" t="s">
        <v>1</v>
      </c>
      <c r="D392" s="217" t="s">
        <v>1084</v>
      </c>
      <c r="E392" s="17" t="s">
        <v>1</v>
      </c>
      <c r="F392" s="218">
        <v>-1.3650000000000002</v>
      </c>
      <c r="H392" s="32"/>
    </row>
    <row r="393" spans="2:8" s="1" customFormat="1" ht="16.899999999999999" customHeight="1" x14ac:dyDescent="0.2">
      <c r="B393" s="32"/>
      <c r="C393" s="217" t="s">
        <v>1</v>
      </c>
      <c r="D393" s="217" t="s">
        <v>250</v>
      </c>
      <c r="E393" s="17" t="s">
        <v>1</v>
      </c>
      <c r="F393" s="218">
        <v>0</v>
      </c>
      <c r="H393" s="32"/>
    </row>
    <row r="394" spans="2:8" s="1" customFormat="1" ht="16.899999999999999" customHeight="1" x14ac:dyDescent="0.2">
      <c r="B394" s="32"/>
      <c r="C394" s="217" t="s">
        <v>1</v>
      </c>
      <c r="D394" s="217" t="s">
        <v>1044</v>
      </c>
      <c r="E394" s="17" t="s">
        <v>1</v>
      </c>
      <c r="F394" s="218">
        <v>0</v>
      </c>
      <c r="H394" s="32"/>
    </row>
    <row r="395" spans="2:8" s="1" customFormat="1" ht="16.899999999999999" customHeight="1" x14ac:dyDescent="0.2">
      <c r="B395" s="32"/>
      <c r="C395" s="217" t="s">
        <v>1</v>
      </c>
      <c r="D395" s="217" t="s">
        <v>1085</v>
      </c>
      <c r="E395" s="17" t="s">
        <v>1</v>
      </c>
      <c r="F395" s="218">
        <v>112.379</v>
      </c>
      <c r="H395" s="32"/>
    </row>
    <row r="396" spans="2:8" s="1" customFormat="1" ht="16.899999999999999" customHeight="1" x14ac:dyDescent="0.2">
      <c r="B396" s="32"/>
      <c r="C396" s="217" t="s">
        <v>1</v>
      </c>
      <c r="D396" s="217" t="s">
        <v>1086</v>
      </c>
      <c r="E396" s="17" t="s">
        <v>1</v>
      </c>
      <c r="F396" s="218">
        <v>80.435000000000002</v>
      </c>
      <c r="H396" s="32"/>
    </row>
    <row r="397" spans="2:8" s="1" customFormat="1" ht="16.899999999999999" customHeight="1" x14ac:dyDescent="0.2">
      <c r="B397" s="32"/>
      <c r="C397" s="217" t="s">
        <v>1</v>
      </c>
      <c r="D397" s="217" t="s">
        <v>1087</v>
      </c>
      <c r="E397" s="17" t="s">
        <v>1</v>
      </c>
      <c r="F397" s="218">
        <v>1.6679999999999999</v>
      </c>
      <c r="H397" s="32"/>
    </row>
    <row r="398" spans="2:8" s="1" customFormat="1" ht="16.899999999999999" customHeight="1" x14ac:dyDescent="0.2">
      <c r="B398" s="32"/>
      <c r="C398" s="217" t="s">
        <v>1</v>
      </c>
      <c r="D398" s="217" t="s">
        <v>1088</v>
      </c>
      <c r="E398" s="17" t="s">
        <v>1</v>
      </c>
      <c r="F398" s="218">
        <v>1.538</v>
      </c>
      <c r="H398" s="32"/>
    </row>
    <row r="399" spans="2:8" s="1" customFormat="1" ht="16.899999999999999" customHeight="1" x14ac:dyDescent="0.2">
      <c r="B399" s="32"/>
      <c r="C399" s="217" t="s">
        <v>1</v>
      </c>
      <c r="D399" s="217" t="s">
        <v>1089</v>
      </c>
      <c r="E399" s="17" t="s">
        <v>1</v>
      </c>
      <c r="F399" s="218">
        <v>-49.8</v>
      </c>
      <c r="H399" s="32"/>
    </row>
    <row r="400" spans="2:8" s="1" customFormat="1" ht="16.899999999999999" customHeight="1" x14ac:dyDescent="0.2">
      <c r="B400" s="32"/>
      <c r="C400" s="217" t="s">
        <v>1</v>
      </c>
      <c r="D400" s="217" t="s">
        <v>1090</v>
      </c>
      <c r="E400" s="17" t="s">
        <v>1</v>
      </c>
      <c r="F400" s="218">
        <v>-2.2349999999999999</v>
      </c>
      <c r="H400" s="32"/>
    </row>
    <row r="401" spans="2:8" s="1" customFormat="1" ht="16.899999999999999" customHeight="1" x14ac:dyDescent="0.2">
      <c r="B401" s="32"/>
      <c r="C401" s="217" t="s">
        <v>1</v>
      </c>
      <c r="D401" s="217" t="s">
        <v>1046</v>
      </c>
      <c r="E401" s="17" t="s">
        <v>1</v>
      </c>
      <c r="F401" s="218">
        <v>0</v>
      </c>
      <c r="H401" s="32"/>
    </row>
    <row r="402" spans="2:8" s="1" customFormat="1" ht="16.899999999999999" customHeight="1" x14ac:dyDescent="0.2">
      <c r="B402" s="32"/>
      <c r="C402" s="217" t="s">
        <v>1</v>
      </c>
      <c r="D402" s="217" t="s">
        <v>1091</v>
      </c>
      <c r="E402" s="17" t="s">
        <v>1</v>
      </c>
      <c r="F402" s="218">
        <v>0</v>
      </c>
      <c r="H402" s="32"/>
    </row>
    <row r="403" spans="2:8" s="1" customFormat="1" ht="16.899999999999999" customHeight="1" x14ac:dyDescent="0.2">
      <c r="B403" s="32"/>
      <c r="C403" s="217" t="s">
        <v>1</v>
      </c>
      <c r="D403" s="217" t="s">
        <v>1092</v>
      </c>
      <c r="E403" s="17" t="s">
        <v>1</v>
      </c>
      <c r="F403" s="218">
        <v>15.037000000000001</v>
      </c>
      <c r="H403" s="32"/>
    </row>
    <row r="404" spans="2:8" s="1" customFormat="1" ht="16.899999999999999" customHeight="1" x14ac:dyDescent="0.2">
      <c r="B404" s="32"/>
      <c r="C404" s="217" t="s">
        <v>1</v>
      </c>
      <c r="D404" s="217" t="s">
        <v>1093</v>
      </c>
      <c r="E404" s="17" t="s">
        <v>1</v>
      </c>
      <c r="F404" s="218">
        <v>77.078000000000003</v>
      </c>
      <c r="H404" s="32"/>
    </row>
    <row r="405" spans="2:8" s="1" customFormat="1" ht="16.899999999999999" customHeight="1" x14ac:dyDescent="0.2">
      <c r="B405" s="32"/>
      <c r="C405" s="217" t="s">
        <v>1</v>
      </c>
      <c r="D405" s="217" t="s">
        <v>1094</v>
      </c>
      <c r="E405" s="17" t="s">
        <v>1</v>
      </c>
      <c r="F405" s="218">
        <v>-2.4340000000000002</v>
      </c>
      <c r="H405" s="32"/>
    </row>
    <row r="406" spans="2:8" s="1" customFormat="1" ht="16.899999999999999" customHeight="1" x14ac:dyDescent="0.2">
      <c r="B406" s="32"/>
      <c r="C406" s="217" t="s">
        <v>1</v>
      </c>
      <c r="D406" s="217" t="s">
        <v>1095</v>
      </c>
      <c r="E406" s="17" t="s">
        <v>1</v>
      </c>
      <c r="F406" s="218">
        <v>-17.28</v>
      </c>
      <c r="H406" s="32"/>
    </row>
    <row r="407" spans="2:8" s="1" customFormat="1" ht="16.899999999999999" customHeight="1" x14ac:dyDescent="0.2">
      <c r="B407" s="32"/>
      <c r="C407" s="217" t="s">
        <v>1</v>
      </c>
      <c r="D407" s="217" t="s">
        <v>1096</v>
      </c>
      <c r="E407" s="17" t="s">
        <v>1</v>
      </c>
      <c r="F407" s="218">
        <v>-0.11000000000000001</v>
      </c>
      <c r="H407" s="32"/>
    </row>
    <row r="408" spans="2:8" s="1" customFormat="1" ht="16.899999999999999" customHeight="1" x14ac:dyDescent="0.2">
      <c r="B408" s="32"/>
      <c r="C408" s="217" t="s">
        <v>1</v>
      </c>
      <c r="D408" s="217" t="s">
        <v>1097</v>
      </c>
      <c r="E408" s="17" t="s">
        <v>1</v>
      </c>
      <c r="F408" s="218">
        <v>0</v>
      </c>
      <c r="H408" s="32"/>
    </row>
    <row r="409" spans="2:8" s="1" customFormat="1" ht="16.899999999999999" customHeight="1" x14ac:dyDescent="0.2">
      <c r="B409" s="32"/>
      <c r="C409" s="217" t="s">
        <v>1</v>
      </c>
      <c r="D409" s="217" t="s">
        <v>1098</v>
      </c>
      <c r="E409" s="17" t="s">
        <v>1</v>
      </c>
      <c r="F409" s="218">
        <v>22.295999999999999</v>
      </c>
      <c r="H409" s="32"/>
    </row>
    <row r="410" spans="2:8" s="1" customFormat="1" ht="16.899999999999999" customHeight="1" x14ac:dyDescent="0.2">
      <c r="B410" s="32"/>
      <c r="C410" s="217" t="s">
        <v>1</v>
      </c>
      <c r="D410" s="217" t="s">
        <v>1099</v>
      </c>
      <c r="E410" s="17" t="s">
        <v>1</v>
      </c>
      <c r="F410" s="218">
        <v>-5.94</v>
      </c>
      <c r="H410" s="32"/>
    </row>
    <row r="411" spans="2:8" s="1" customFormat="1" ht="16.899999999999999" customHeight="1" x14ac:dyDescent="0.2">
      <c r="B411" s="32"/>
      <c r="C411" s="217" t="s">
        <v>1</v>
      </c>
      <c r="D411" s="217" t="s">
        <v>1047</v>
      </c>
      <c r="E411" s="17" t="s">
        <v>1</v>
      </c>
      <c r="F411" s="218">
        <v>0</v>
      </c>
      <c r="H411" s="32"/>
    </row>
    <row r="412" spans="2:8" s="1" customFormat="1" ht="16.899999999999999" customHeight="1" x14ac:dyDescent="0.2">
      <c r="B412" s="32"/>
      <c r="C412" s="217" t="s">
        <v>1</v>
      </c>
      <c r="D412" s="217" t="s">
        <v>1100</v>
      </c>
      <c r="E412" s="17" t="s">
        <v>1</v>
      </c>
      <c r="F412" s="218">
        <v>702.12099999999998</v>
      </c>
      <c r="H412" s="32"/>
    </row>
    <row r="413" spans="2:8" s="1" customFormat="1" ht="16.899999999999999" customHeight="1" x14ac:dyDescent="0.2">
      <c r="B413" s="32"/>
      <c r="C413" s="217" t="s">
        <v>1</v>
      </c>
      <c r="D413" s="217" t="s">
        <v>1101</v>
      </c>
      <c r="E413" s="17" t="s">
        <v>1</v>
      </c>
      <c r="F413" s="218">
        <v>-174.63</v>
      </c>
      <c r="H413" s="32"/>
    </row>
    <row r="414" spans="2:8" s="1" customFormat="1" ht="16.899999999999999" customHeight="1" x14ac:dyDescent="0.2">
      <c r="B414" s="32"/>
      <c r="C414" s="217" t="s">
        <v>1</v>
      </c>
      <c r="D414" s="217" t="s">
        <v>1102</v>
      </c>
      <c r="E414" s="17" t="s">
        <v>1</v>
      </c>
      <c r="F414" s="218">
        <v>-9.0540000000000003</v>
      </c>
      <c r="H414" s="32"/>
    </row>
    <row r="415" spans="2:8" s="1" customFormat="1" ht="16.899999999999999" customHeight="1" x14ac:dyDescent="0.2">
      <c r="B415" s="32"/>
      <c r="C415" s="217" t="s">
        <v>1</v>
      </c>
      <c r="D415" s="217" t="s">
        <v>1049</v>
      </c>
      <c r="E415" s="17" t="s">
        <v>1</v>
      </c>
      <c r="F415" s="218">
        <v>0</v>
      </c>
      <c r="H415" s="32"/>
    </row>
    <row r="416" spans="2:8" s="1" customFormat="1" ht="16.899999999999999" customHeight="1" x14ac:dyDescent="0.2">
      <c r="B416" s="32"/>
      <c r="C416" s="217" t="s">
        <v>1</v>
      </c>
      <c r="D416" s="217" t="s">
        <v>1103</v>
      </c>
      <c r="E416" s="17" t="s">
        <v>1</v>
      </c>
      <c r="F416" s="218">
        <v>10.348000000000001</v>
      </c>
      <c r="H416" s="32"/>
    </row>
    <row r="417" spans="2:8" s="1" customFormat="1" ht="16.899999999999999" customHeight="1" x14ac:dyDescent="0.2">
      <c r="B417" s="32"/>
      <c r="C417" s="217" t="s">
        <v>1</v>
      </c>
      <c r="D417" s="217" t="s">
        <v>1104</v>
      </c>
      <c r="E417" s="17" t="s">
        <v>1</v>
      </c>
      <c r="F417" s="218">
        <v>30.706</v>
      </c>
      <c r="H417" s="32"/>
    </row>
    <row r="418" spans="2:8" s="1" customFormat="1" ht="16.899999999999999" customHeight="1" x14ac:dyDescent="0.2">
      <c r="B418" s="32"/>
      <c r="C418" s="217" t="s">
        <v>1</v>
      </c>
      <c r="D418" s="217" t="s">
        <v>1105</v>
      </c>
      <c r="E418" s="17" t="s">
        <v>1</v>
      </c>
      <c r="F418" s="218">
        <v>-4.7279999999999998</v>
      </c>
      <c r="H418" s="32"/>
    </row>
    <row r="419" spans="2:8" s="1" customFormat="1" ht="16.899999999999999" customHeight="1" x14ac:dyDescent="0.2">
      <c r="B419" s="32"/>
      <c r="C419" s="217" t="s">
        <v>105</v>
      </c>
      <c r="D419" s="217" t="s">
        <v>187</v>
      </c>
      <c r="E419" s="17" t="s">
        <v>1</v>
      </c>
      <c r="F419" s="218">
        <v>1298.5909999999999</v>
      </c>
      <c r="H419" s="32"/>
    </row>
    <row r="420" spans="2:8" s="1" customFormat="1" ht="16.899999999999999" customHeight="1" x14ac:dyDescent="0.2">
      <c r="B420" s="32"/>
      <c r="C420" s="219" t="s">
        <v>2354</v>
      </c>
      <c r="H420" s="32"/>
    </row>
    <row r="421" spans="2:8" s="1" customFormat="1" ht="33.75" x14ac:dyDescent="0.2">
      <c r="B421" s="32"/>
      <c r="C421" s="217" t="s">
        <v>263</v>
      </c>
      <c r="D421" s="217" t="s">
        <v>264</v>
      </c>
      <c r="E421" s="17" t="s">
        <v>167</v>
      </c>
      <c r="F421" s="218">
        <v>1298.5909999999999</v>
      </c>
      <c r="H421" s="32"/>
    </row>
    <row r="422" spans="2:8" s="1" customFormat="1" ht="33.75" x14ac:dyDescent="0.2">
      <c r="B422" s="32"/>
      <c r="C422" s="217" t="s">
        <v>204</v>
      </c>
      <c r="D422" s="217" t="s">
        <v>193</v>
      </c>
      <c r="E422" s="17" t="s">
        <v>167</v>
      </c>
      <c r="F422" s="218">
        <v>613.57100000000003</v>
      </c>
      <c r="H422" s="32"/>
    </row>
    <row r="423" spans="2:8" s="1" customFormat="1" ht="33.75" x14ac:dyDescent="0.2">
      <c r="B423" s="32"/>
      <c r="C423" s="217" t="s">
        <v>211</v>
      </c>
      <c r="D423" s="217" t="s">
        <v>212</v>
      </c>
      <c r="E423" s="17" t="s">
        <v>167</v>
      </c>
      <c r="F423" s="218">
        <v>230.089</v>
      </c>
      <c r="H423" s="32"/>
    </row>
    <row r="424" spans="2:8" s="1" customFormat="1" ht="22.5" x14ac:dyDescent="0.2">
      <c r="B424" s="32"/>
      <c r="C424" s="217" t="s">
        <v>219</v>
      </c>
      <c r="D424" s="217" t="s">
        <v>220</v>
      </c>
      <c r="E424" s="17" t="s">
        <v>167</v>
      </c>
      <c r="F424" s="218">
        <v>1533.9280000000001</v>
      </c>
      <c r="H424" s="32"/>
    </row>
    <row r="425" spans="2:8" s="1" customFormat="1" ht="22.5" x14ac:dyDescent="0.2">
      <c r="B425" s="32"/>
      <c r="C425" s="217" t="s">
        <v>361</v>
      </c>
      <c r="D425" s="217" t="s">
        <v>362</v>
      </c>
      <c r="E425" s="17" t="s">
        <v>167</v>
      </c>
      <c r="F425" s="218">
        <v>1580.3879999999999</v>
      </c>
      <c r="H425" s="32"/>
    </row>
    <row r="426" spans="2:8" s="1" customFormat="1" ht="22.5" x14ac:dyDescent="0.2">
      <c r="B426" s="32"/>
      <c r="C426" s="217" t="s">
        <v>365</v>
      </c>
      <c r="D426" s="217" t="s">
        <v>366</v>
      </c>
      <c r="E426" s="17" t="s">
        <v>167</v>
      </c>
      <c r="F426" s="218">
        <v>1387.306</v>
      </c>
      <c r="H426" s="32"/>
    </row>
    <row r="427" spans="2:8" s="1" customFormat="1" ht="16.899999999999999" customHeight="1" x14ac:dyDescent="0.2">
      <c r="B427" s="32"/>
      <c r="C427" s="213" t="s">
        <v>107</v>
      </c>
      <c r="D427" s="214" t="s">
        <v>1</v>
      </c>
      <c r="E427" s="215" t="s">
        <v>1</v>
      </c>
      <c r="F427" s="216">
        <v>9.3160000000000007</v>
      </c>
      <c r="H427" s="32"/>
    </row>
    <row r="428" spans="2:8" s="1" customFormat="1" ht="16.899999999999999" customHeight="1" x14ac:dyDescent="0.2">
      <c r="B428" s="32"/>
      <c r="C428" s="217" t="s">
        <v>1</v>
      </c>
      <c r="D428" s="217" t="s">
        <v>249</v>
      </c>
      <c r="E428" s="17" t="s">
        <v>1</v>
      </c>
      <c r="F428" s="218">
        <v>0</v>
      </c>
      <c r="H428" s="32"/>
    </row>
    <row r="429" spans="2:8" s="1" customFormat="1" ht="16.899999999999999" customHeight="1" x14ac:dyDescent="0.2">
      <c r="B429" s="32"/>
      <c r="C429" s="217" t="s">
        <v>1</v>
      </c>
      <c r="D429" s="217" t="s">
        <v>1041</v>
      </c>
      <c r="E429" s="17" t="s">
        <v>1</v>
      </c>
      <c r="F429" s="218">
        <v>0</v>
      </c>
      <c r="H429" s="32"/>
    </row>
    <row r="430" spans="2:8" s="1" customFormat="1" ht="16.899999999999999" customHeight="1" x14ac:dyDescent="0.2">
      <c r="B430" s="32"/>
      <c r="C430" s="217" t="s">
        <v>1</v>
      </c>
      <c r="D430" s="217" t="s">
        <v>250</v>
      </c>
      <c r="E430" s="17" t="s">
        <v>1</v>
      </c>
      <c r="F430" s="218">
        <v>0</v>
      </c>
      <c r="H430" s="32"/>
    </row>
    <row r="431" spans="2:8" s="1" customFormat="1" ht="16.899999999999999" customHeight="1" x14ac:dyDescent="0.2">
      <c r="B431" s="32"/>
      <c r="C431" s="217" t="s">
        <v>1</v>
      </c>
      <c r="D431" s="217" t="s">
        <v>1052</v>
      </c>
      <c r="E431" s="17" t="s">
        <v>1</v>
      </c>
      <c r="F431" s="218">
        <v>0</v>
      </c>
      <c r="H431" s="32"/>
    </row>
    <row r="432" spans="2:8" s="1" customFormat="1" ht="16.899999999999999" customHeight="1" x14ac:dyDescent="0.2">
      <c r="B432" s="32"/>
      <c r="C432" s="217" t="s">
        <v>1</v>
      </c>
      <c r="D432" s="217" t="s">
        <v>1053</v>
      </c>
      <c r="E432" s="17" t="s">
        <v>1</v>
      </c>
      <c r="F432" s="218">
        <v>2.4569999999999999</v>
      </c>
      <c r="H432" s="32"/>
    </row>
    <row r="433" spans="2:8" s="1" customFormat="1" ht="16.899999999999999" customHeight="1" x14ac:dyDescent="0.2">
      <c r="B433" s="32"/>
      <c r="C433" s="217" t="s">
        <v>1</v>
      </c>
      <c r="D433" s="217" t="s">
        <v>1054</v>
      </c>
      <c r="E433" s="17" t="s">
        <v>1</v>
      </c>
      <c r="F433" s="218">
        <v>0</v>
      </c>
      <c r="H433" s="32"/>
    </row>
    <row r="434" spans="2:8" s="1" customFormat="1" ht="16.899999999999999" customHeight="1" x14ac:dyDescent="0.2">
      <c r="B434" s="32"/>
      <c r="C434" s="217" t="s">
        <v>1</v>
      </c>
      <c r="D434" s="217" t="s">
        <v>251</v>
      </c>
      <c r="E434" s="17" t="s">
        <v>1</v>
      </c>
      <c r="F434" s="218">
        <v>0</v>
      </c>
      <c r="H434" s="32"/>
    </row>
    <row r="435" spans="2:8" s="1" customFormat="1" ht="16.899999999999999" customHeight="1" x14ac:dyDescent="0.2">
      <c r="B435" s="32"/>
      <c r="C435" s="217" t="s">
        <v>1</v>
      </c>
      <c r="D435" s="217" t="s">
        <v>1055</v>
      </c>
      <c r="E435" s="17" t="s">
        <v>1</v>
      </c>
      <c r="F435" s="218">
        <v>6.3310000000000004</v>
      </c>
      <c r="H435" s="32"/>
    </row>
    <row r="436" spans="2:8" s="1" customFormat="1" ht="16.899999999999999" customHeight="1" x14ac:dyDescent="0.2">
      <c r="B436" s="32"/>
      <c r="C436" s="217" t="s">
        <v>1</v>
      </c>
      <c r="D436" s="217" t="s">
        <v>1056</v>
      </c>
      <c r="E436" s="17" t="s">
        <v>1</v>
      </c>
      <c r="F436" s="218">
        <v>0.52800000000000002</v>
      </c>
      <c r="H436" s="32"/>
    </row>
    <row r="437" spans="2:8" s="1" customFormat="1" ht="16.899999999999999" customHeight="1" x14ac:dyDescent="0.2">
      <c r="B437" s="32"/>
      <c r="C437" s="217" t="s">
        <v>107</v>
      </c>
      <c r="D437" s="217" t="s">
        <v>187</v>
      </c>
      <c r="E437" s="17" t="s">
        <v>1</v>
      </c>
      <c r="F437" s="218">
        <v>9.3160000000000007</v>
      </c>
      <c r="H437" s="32"/>
    </row>
    <row r="438" spans="2:8" s="1" customFormat="1" ht="16.899999999999999" customHeight="1" x14ac:dyDescent="0.2">
      <c r="B438" s="32"/>
      <c r="C438" s="219" t="s">
        <v>2354</v>
      </c>
      <c r="H438" s="32"/>
    </row>
    <row r="439" spans="2:8" s="1" customFormat="1" ht="33.75" x14ac:dyDescent="0.2">
      <c r="B439" s="32"/>
      <c r="C439" s="217" t="s">
        <v>246</v>
      </c>
      <c r="D439" s="217" t="s">
        <v>247</v>
      </c>
      <c r="E439" s="17" t="s">
        <v>167</v>
      </c>
      <c r="F439" s="218">
        <v>9.3160000000000007</v>
      </c>
      <c r="H439" s="32"/>
    </row>
    <row r="440" spans="2:8" s="1" customFormat="1" ht="33.75" x14ac:dyDescent="0.2">
      <c r="B440" s="32"/>
      <c r="C440" s="217" t="s">
        <v>204</v>
      </c>
      <c r="D440" s="217" t="s">
        <v>193</v>
      </c>
      <c r="E440" s="17" t="s">
        <v>167</v>
      </c>
      <c r="F440" s="218">
        <v>613.57100000000003</v>
      </c>
      <c r="H440" s="32"/>
    </row>
    <row r="441" spans="2:8" s="1" customFormat="1" ht="33.75" x14ac:dyDescent="0.2">
      <c r="B441" s="32"/>
      <c r="C441" s="217" t="s">
        <v>211</v>
      </c>
      <c r="D441" s="217" t="s">
        <v>212</v>
      </c>
      <c r="E441" s="17" t="s">
        <v>167</v>
      </c>
      <c r="F441" s="218">
        <v>230.089</v>
      </c>
      <c r="H441" s="32"/>
    </row>
    <row r="442" spans="2:8" s="1" customFormat="1" ht="22.5" x14ac:dyDescent="0.2">
      <c r="B442" s="32"/>
      <c r="C442" s="217" t="s">
        <v>219</v>
      </c>
      <c r="D442" s="217" t="s">
        <v>220</v>
      </c>
      <c r="E442" s="17" t="s">
        <v>167</v>
      </c>
      <c r="F442" s="218">
        <v>1533.9280000000001</v>
      </c>
      <c r="H442" s="32"/>
    </row>
    <row r="443" spans="2:8" s="1" customFormat="1" ht="22.5" x14ac:dyDescent="0.2">
      <c r="B443" s="32"/>
      <c r="C443" s="217" t="s">
        <v>361</v>
      </c>
      <c r="D443" s="217" t="s">
        <v>362</v>
      </c>
      <c r="E443" s="17" t="s">
        <v>167</v>
      </c>
      <c r="F443" s="218">
        <v>1580.3879999999999</v>
      </c>
      <c r="H443" s="32"/>
    </row>
    <row r="444" spans="2:8" s="1" customFormat="1" ht="22.5" x14ac:dyDescent="0.2">
      <c r="B444" s="32"/>
      <c r="C444" s="217" t="s">
        <v>365</v>
      </c>
      <c r="D444" s="217" t="s">
        <v>366</v>
      </c>
      <c r="E444" s="17" t="s">
        <v>167</v>
      </c>
      <c r="F444" s="218">
        <v>1387.306</v>
      </c>
      <c r="H444" s="32"/>
    </row>
    <row r="445" spans="2:8" s="1" customFormat="1" ht="16.899999999999999" customHeight="1" x14ac:dyDescent="0.2">
      <c r="B445" s="32"/>
      <c r="C445" s="213" t="s">
        <v>949</v>
      </c>
      <c r="D445" s="214" t="s">
        <v>1</v>
      </c>
      <c r="E445" s="215" t="s">
        <v>1</v>
      </c>
      <c r="F445" s="216">
        <v>15.557</v>
      </c>
      <c r="H445" s="32"/>
    </row>
    <row r="446" spans="2:8" s="1" customFormat="1" ht="16.899999999999999" customHeight="1" x14ac:dyDescent="0.2">
      <c r="B446" s="32"/>
      <c r="C446" s="217" t="s">
        <v>1</v>
      </c>
      <c r="D446" s="217" t="s">
        <v>1068</v>
      </c>
      <c r="E446" s="17" t="s">
        <v>1</v>
      </c>
      <c r="F446" s="218">
        <v>0</v>
      </c>
      <c r="H446" s="32"/>
    </row>
    <row r="447" spans="2:8" s="1" customFormat="1" ht="16.899999999999999" customHeight="1" x14ac:dyDescent="0.2">
      <c r="B447" s="32"/>
      <c r="C447" s="217" t="s">
        <v>1</v>
      </c>
      <c r="D447" s="217" t="s">
        <v>1041</v>
      </c>
      <c r="E447" s="17" t="s">
        <v>1</v>
      </c>
      <c r="F447" s="218">
        <v>0</v>
      </c>
      <c r="H447" s="32"/>
    </row>
    <row r="448" spans="2:8" s="1" customFormat="1" ht="16.899999999999999" customHeight="1" x14ac:dyDescent="0.2">
      <c r="B448" s="32"/>
      <c r="C448" s="217" t="s">
        <v>1</v>
      </c>
      <c r="D448" s="217" t="s">
        <v>250</v>
      </c>
      <c r="E448" s="17" t="s">
        <v>1</v>
      </c>
      <c r="F448" s="218">
        <v>0</v>
      </c>
      <c r="H448" s="32"/>
    </row>
    <row r="449" spans="2:8" s="1" customFormat="1" ht="16.899999999999999" customHeight="1" x14ac:dyDescent="0.2">
      <c r="B449" s="32"/>
      <c r="C449" s="217" t="s">
        <v>1</v>
      </c>
      <c r="D449" s="217" t="s">
        <v>1069</v>
      </c>
      <c r="E449" s="17" t="s">
        <v>1</v>
      </c>
      <c r="F449" s="218">
        <v>0</v>
      </c>
      <c r="H449" s="32"/>
    </row>
    <row r="450" spans="2:8" s="1" customFormat="1" ht="16.899999999999999" customHeight="1" x14ac:dyDescent="0.2">
      <c r="B450" s="32"/>
      <c r="C450" s="217" t="s">
        <v>1</v>
      </c>
      <c r="D450" s="217" t="s">
        <v>1070</v>
      </c>
      <c r="E450" s="17" t="s">
        <v>1</v>
      </c>
      <c r="F450" s="218">
        <v>7.9550000000000001</v>
      </c>
      <c r="H450" s="32"/>
    </row>
    <row r="451" spans="2:8" s="1" customFormat="1" ht="16.899999999999999" customHeight="1" x14ac:dyDescent="0.2">
      <c r="B451" s="32"/>
      <c r="C451" s="217" t="s">
        <v>1</v>
      </c>
      <c r="D451" s="217" t="s">
        <v>1071</v>
      </c>
      <c r="E451" s="17" t="s">
        <v>1</v>
      </c>
      <c r="F451" s="218">
        <v>7.6020000000000003</v>
      </c>
      <c r="H451" s="32"/>
    </row>
    <row r="452" spans="2:8" s="1" customFormat="1" ht="16.899999999999999" customHeight="1" x14ac:dyDescent="0.2">
      <c r="B452" s="32"/>
      <c r="C452" s="217" t="s">
        <v>949</v>
      </c>
      <c r="D452" s="217" t="s">
        <v>187</v>
      </c>
      <c r="E452" s="17" t="s">
        <v>1</v>
      </c>
      <c r="F452" s="218">
        <v>15.557</v>
      </c>
      <c r="H452" s="32"/>
    </row>
    <row r="453" spans="2:8" s="1" customFormat="1" ht="16.899999999999999" customHeight="1" x14ac:dyDescent="0.2">
      <c r="B453" s="32"/>
      <c r="C453" s="219" t="s">
        <v>2354</v>
      </c>
      <c r="H453" s="32"/>
    </row>
    <row r="454" spans="2:8" s="1" customFormat="1" ht="33.75" x14ac:dyDescent="0.2">
      <c r="B454" s="32"/>
      <c r="C454" s="217" t="s">
        <v>1065</v>
      </c>
      <c r="D454" s="217" t="s">
        <v>1066</v>
      </c>
      <c r="E454" s="17" t="s">
        <v>167</v>
      </c>
      <c r="F454" s="218">
        <v>15.557</v>
      </c>
      <c r="H454" s="32"/>
    </row>
    <row r="455" spans="2:8" s="1" customFormat="1" ht="33.75" x14ac:dyDescent="0.2">
      <c r="B455" s="32"/>
      <c r="C455" s="217" t="s">
        <v>204</v>
      </c>
      <c r="D455" s="217" t="s">
        <v>193</v>
      </c>
      <c r="E455" s="17" t="s">
        <v>167</v>
      </c>
      <c r="F455" s="218">
        <v>613.57100000000003</v>
      </c>
      <c r="H455" s="32"/>
    </row>
    <row r="456" spans="2:8" s="1" customFormat="1" ht="33.75" x14ac:dyDescent="0.2">
      <c r="B456" s="32"/>
      <c r="C456" s="217" t="s">
        <v>211</v>
      </c>
      <c r="D456" s="217" t="s">
        <v>212</v>
      </c>
      <c r="E456" s="17" t="s">
        <v>167</v>
      </c>
      <c r="F456" s="218">
        <v>230.089</v>
      </c>
      <c r="H456" s="32"/>
    </row>
    <row r="457" spans="2:8" s="1" customFormat="1" ht="22.5" x14ac:dyDescent="0.2">
      <c r="B457" s="32"/>
      <c r="C457" s="217" t="s">
        <v>219</v>
      </c>
      <c r="D457" s="217" t="s">
        <v>220</v>
      </c>
      <c r="E457" s="17" t="s">
        <v>167</v>
      </c>
      <c r="F457" s="218">
        <v>1533.9280000000001</v>
      </c>
      <c r="H457" s="32"/>
    </row>
    <row r="458" spans="2:8" s="1" customFormat="1" ht="22.5" x14ac:dyDescent="0.2">
      <c r="B458" s="32"/>
      <c r="C458" s="217" t="s">
        <v>361</v>
      </c>
      <c r="D458" s="217" t="s">
        <v>362</v>
      </c>
      <c r="E458" s="17" t="s">
        <v>167</v>
      </c>
      <c r="F458" s="218">
        <v>1580.3879999999999</v>
      </c>
      <c r="H458" s="32"/>
    </row>
    <row r="459" spans="2:8" s="1" customFormat="1" ht="22.5" x14ac:dyDescent="0.2">
      <c r="B459" s="32"/>
      <c r="C459" s="217" t="s">
        <v>365</v>
      </c>
      <c r="D459" s="217" t="s">
        <v>366</v>
      </c>
      <c r="E459" s="17" t="s">
        <v>167</v>
      </c>
      <c r="F459" s="218">
        <v>1387.306</v>
      </c>
      <c r="H459" s="32"/>
    </row>
    <row r="460" spans="2:8" s="1" customFormat="1" ht="16.899999999999999" customHeight="1" x14ac:dyDescent="0.2">
      <c r="B460" s="32"/>
      <c r="C460" s="213" t="s">
        <v>110</v>
      </c>
      <c r="D460" s="214" t="s">
        <v>1</v>
      </c>
      <c r="E460" s="215" t="s">
        <v>1</v>
      </c>
      <c r="F460" s="216">
        <v>17.382000000000001</v>
      </c>
      <c r="H460" s="32"/>
    </row>
    <row r="461" spans="2:8" s="1" customFormat="1" ht="16.899999999999999" customHeight="1" x14ac:dyDescent="0.2">
      <c r="B461" s="32"/>
      <c r="C461" s="217" t="s">
        <v>1</v>
      </c>
      <c r="D461" s="217" t="s">
        <v>226</v>
      </c>
      <c r="E461" s="17" t="s">
        <v>1</v>
      </c>
      <c r="F461" s="218">
        <v>0</v>
      </c>
      <c r="H461" s="32"/>
    </row>
    <row r="462" spans="2:8" s="1" customFormat="1" ht="16.899999999999999" customHeight="1" x14ac:dyDescent="0.2">
      <c r="B462" s="32"/>
      <c r="C462" s="217" t="s">
        <v>1</v>
      </c>
      <c r="D462" s="217" t="s">
        <v>1041</v>
      </c>
      <c r="E462" s="17" t="s">
        <v>1</v>
      </c>
      <c r="F462" s="218">
        <v>0</v>
      </c>
      <c r="H462" s="32"/>
    </row>
    <row r="463" spans="2:8" s="1" customFormat="1" ht="16.899999999999999" customHeight="1" x14ac:dyDescent="0.2">
      <c r="B463" s="32"/>
      <c r="C463" s="217" t="s">
        <v>1</v>
      </c>
      <c r="D463" s="217" t="s">
        <v>228</v>
      </c>
      <c r="E463" s="17" t="s">
        <v>1</v>
      </c>
      <c r="F463" s="218">
        <v>0</v>
      </c>
      <c r="H463" s="32"/>
    </row>
    <row r="464" spans="2:8" s="1" customFormat="1" ht="16.899999999999999" customHeight="1" x14ac:dyDescent="0.2">
      <c r="B464" s="32"/>
      <c r="C464" s="217" t="s">
        <v>1</v>
      </c>
      <c r="D464" s="217" t="s">
        <v>1042</v>
      </c>
      <c r="E464" s="17" t="s">
        <v>1</v>
      </c>
      <c r="F464" s="218">
        <v>0</v>
      </c>
      <c r="H464" s="32"/>
    </row>
    <row r="465" spans="2:8" s="1" customFormat="1" ht="16.899999999999999" customHeight="1" x14ac:dyDescent="0.2">
      <c r="B465" s="32"/>
      <c r="C465" s="217" t="s">
        <v>1</v>
      </c>
      <c r="D465" s="217" t="s">
        <v>1043</v>
      </c>
      <c r="E465" s="17" t="s">
        <v>1</v>
      </c>
      <c r="F465" s="218">
        <v>1.3650000000000002</v>
      </c>
      <c r="H465" s="32"/>
    </row>
    <row r="466" spans="2:8" s="1" customFormat="1" ht="16.899999999999999" customHeight="1" x14ac:dyDescent="0.2">
      <c r="B466" s="32"/>
      <c r="C466" s="217" t="s">
        <v>1</v>
      </c>
      <c r="D466" s="217" t="s">
        <v>250</v>
      </c>
      <c r="E466" s="17" t="s">
        <v>1</v>
      </c>
      <c r="F466" s="218">
        <v>0</v>
      </c>
      <c r="H466" s="32"/>
    </row>
    <row r="467" spans="2:8" s="1" customFormat="1" ht="16.899999999999999" customHeight="1" x14ac:dyDescent="0.2">
      <c r="B467" s="32"/>
      <c r="C467" s="217" t="s">
        <v>1</v>
      </c>
      <c r="D467" s="217" t="s">
        <v>1044</v>
      </c>
      <c r="E467" s="17" t="s">
        <v>1</v>
      </c>
      <c r="F467" s="218">
        <v>0</v>
      </c>
      <c r="H467" s="32"/>
    </row>
    <row r="468" spans="2:8" s="1" customFormat="1" ht="16.899999999999999" customHeight="1" x14ac:dyDescent="0.2">
      <c r="B468" s="32"/>
      <c r="C468" s="217" t="s">
        <v>1</v>
      </c>
      <c r="D468" s="217" t="s">
        <v>1045</v>
      </c>
      <c r="E468" s="17" t="s">
        <v>1</v>
      </c>
      <c r="F468" s="218">
        <v>2.2349999999999999</v>
      </c>
      <c r="H468" s="32"/>
    </row>
    <row r="469" spans="2:8" s="1" customFormat="1" ht="16.899999999999999" customHeight="1" x14ac:dyDescent="0.2">
      <c r="B469" s="32"/>
      <c r="C469" s="217" t="s">
        <v>1</v>
      </c>
      <c r="D469" s="217" t="s">
        <v>1046</v>
      </c>
      <c r="E469" s="17" t="s">
        <v>1</v>
      </c>
      <c r="F469" s="218">
        <v>0</v>
      </c>
      <c r="H469" s="32"/>
    </row>
    <row r="470" spans="2:8" s="1" customFormat="1" ht="16.899999999999999" customHeight="1" x14ac:dyDescent="0.2">
      <c r="B470" s="32"/>
      <c r="C470" s="217" t="s">
        <v>1</v>
      </c>
      <c r="D470" s="217" t="s">
        <v>1047</v>
      </c>
      <c r="E470" s="17" t="s">
        <v>1</v>
      </c>
      <c r="F470" s="218">
        <v>0</v>
      </c>
      <c r="H470" s="32"/>
    </row>
    <row r="471" spans="2:8" s="1" customFormat="1" ht="16.899999999999999" customHeight="1" x14ac:dyDescent="0.2">
      <c r="B471" s="32"/>
      <c r="C471" s="217" t="s">
        <v>1</v>
      </c>
      <c r="D471" s="217" t="s">
        <v>1048</v>
      </c>
      <c r="E471" s="17" t="s">
        <v>1</v>
      </c>
      <c r="F471" s="218">
        <v>9.0540000000000003</v>
      </c>
      <c r="H471" s="32"/>
    </row>
    <row r="472" spans="2:8" s="1" customFormat="1" ht="16.899999999999999" customHeight="1" x14ac:dyDescent="0.2">
      <c r="B472" s="32"/>
      <c r="C472" s="217" t="s">
        <v>1</v>
      </c>
      <c r="D472" s="217" t="s">
        <v>1049</v>
      </c>
      <c r="E472" s="17" t="s">
        <v>1</v>
      </c>
      <c r="F472" s="218">
        <v>0</v>
      </c>
      <c r="H472" s="32"/>
    </row>
    <row r="473" spans="2:8" s="1" customFormat="1" ht="16.899999999999999" customHeight="1" x14ac:dyDescent="0.2">
      <c r="B473" s="32"/>
      <c r="C473" s="217" t="s">
        <v>1</v>
      </c>
      <c r="D473" s="217" t="s">
        <v>1050</v>
      </c>
      <c r="E473" s="17" t="s">
        <v>1</v>
      </c>
      <c r="F473" s="218">
        <v>4.7279999999999998</v>
      </c>
      <c r="H473" s="32"/>
    </row>
    <row r="474" spans="2:8" s="1" customFormat="1" ht="16.899999999999999" customHeight="1" x14ac:dyDescent="0.2">
      <c r="B474" s="32"/>
      <c r="C474" s="217" t="s">
        <v>110</v>
      </c>
      <c r="D474" s="217" t="s">
        <v>187</v>
      </c>
      <c r="E474" s="17" t="s">
        <v>1</v>
      </c>
      <c r="F474" s="218">
        <v>17.382000000000001</v>
      </c>
      <c r="H474" s="32"/>
    </row>
    <row r="475" spans="2:8" s="1" customFormat="1" ht="16.899999999999999" customHeight="1" x14ac:dyDescent="0.2">
      <c r="B475" s="32"/>
      <c r="C475" s="219" t="s">
        <v>2354</v>
      </c>
      <c r="H475" s="32"/>
    </row>
    <row r="476" spans="2:8" s="1" customFormat="1" ht="33.75" x14ac:dyDescent="0.2">
      <c r="B476" s="32"/>
      <c r="C476" s="217" t="s">
        <v>223</v>
      </c>
      <c r="D476" s="217" t="s">
        <v>224</v>
      </c>
      <c r="E476" s="17" t="s">
        <v>167</v>
      </c>
      <c r="F476" s="218">
        <v>17.382000000000001</v>
      </c>
      <c r="H476" s="32"/>
    </row>
    <row r="477" spans="2:8" s="1" customFormat="1" ht="33.75" x14ac:dyDescent="0.2">
      <c r="B477" s="32"/>
      <c r="C477" s="217" t="s">
        <v>204</v>
      </c>
      <c r="D477" s="217" t="s">
        <v>193</v>
      </c>
      <c r="E477" s="17" t="s">
        <v>167</v>
      </c>
      <c r="F477" s="218">
        <v>613.57100000000003</v>
      </c>
      <c r="H477" s="32"/>
    </row>
    <row r="478" spans="2:8" s="1" customFormat="1" ht="33.75" x14ac:dyDescent="0.2">
      <c r="B478" s="32"/>
      <c r="C478" s="217" t="s">
        <v>211</v>
      </c>
      <c r="D478" s="217" t="s">
        <v>212</v>
      </c>
      <c r="E478" s="17" t="s">
        <v>167</v>
      </c>
      <c r="F478" s="218">
        <v>230.089</v>
      </c>
      <c r="H478" s="32"/>
    </row>
    <row r="479" spans="2:8" s="1" customFormat="1" ht="22.5" x14ac:dyDescent="0.2">
      <c r="B479" s="32"/>
      <c r="C479" s="217" t="s">
        <v>219</v>
      </c>
      <c r="D479" s="217" t="s">
        <v>220</v>
      </c>
      <c r="E479" s="17" t="s">
        <v>167</v>
      </c>
      <c r="F479" s="218">
        <v>1533.9280000000001</v>
      </c>
      <c r="H479" s="32"/>
    </row>
    <row r="480" spans="2:8" s="1" customFormat="1" ht="22.5" x14ac:dyDescent="0.2">
      <c r="B480" s="32"/>
      <c r="C480" s="217" t="s">
        <v>361</v>
      </c>
      <c r="D480" s="217" t="s">
        <v>362</v>
      </c>
      <c r="E480" s="17" t="s">
        <v>167</v>
      </c>
      <c r="F480" s="218">
        <v>1580.3879999999999</v>
      </c>
      <c r="H480" s="32"/>
    </row>
    <row r="481" spans="2:8" s="1" customFormat="1" ht="22.5" x14ac:dyDescent="0.2">
      <c r="B481" s="32"/>
      <c r="C481" s="217" t="s">
        <v>365</v>
      </c>
      <c r="D481" s="217" t="s">
        <v>366</v>
      </c>
      <c r="E481" s="17" t="s">
        <v>167</v>
      </c>
      <c r="F481" s="218">
        <v>1387.306</v>
      </c>
      <c r="H481" s="32"/>
    </row>
    <row r="482" spans="2:8" s="1" customFormat="1" ht="26.45" customHeight="1" x14ac:dyDescent="0.2">
      <c r="B482" s="32"/>
      <c r="C482" s="212" t="s">
        <v>2357</v>
      </c>
      <c r="D482" s="212" t="s">
        <v>88</v>
      </c>
      <c r="H482" s="32"/>
    </row>
    <row r="483" spans="2:8" s="1" customFormat="1" ht="16.899999999999999" customHeight="1" x14ac:dyDescent="0.2">
      <c r="B483" s="32"/>
      <c r="C483" s="213" t="s">
        <v>96</v>
      </c>
      <c r="D483" s="214" t="s">
        <v>1</v>
      </c>
      <c r="E483" s="215" t="s">
        <v>1</v>
      </c>
      <c r="F483" s="216">
        <v>103.197</v>
      </c>
      <c r="H483" s="32"/>
    </row>
    <row r="484" spans="2:8" s="1" customFormat="1" ht="16.899999999999999" customHeight="1" x14ac:dyDescent="0.2">
      <c r="B484" s="32"/>
      <c r="C484" s="217" t="s">
        <v>1</v>
      </c>
      <c r="D484" s="217" t="s">
        <v>1575</v>
      </c>
      <c r="E484" s="17" t="s">
        <v>1</v>
      </c>
      <c r="F484" s="218">
        <v>0</v>
      </c>
      <c r="H484" s="32"/>
    </row>
    <row r="485" spans="2:8" s="1" customFormat="1" ht="16.899999999999999" customHeight="1" x14ac:dyDescent="0.2">
      <c r="B485" s="32"/>
      <c r="C485" s="217" t="s">
        <v>1</v>
      </c>
      <c r="D485" s="217" t="s">
        <v>1633</v>
      </c>
      <c r="E485" s="17" t="s">
        <v>1</v>
      </c>
      <c r="F485" s="218">
        <v>103.197</v>
      </c>
      <c r="H485" s="32"/>
    </row>
    <row r="486" spans="2:8" s="1" customFormat="1" ht="16.899999999999999" customHeight="1" x14ac:dyDescent="0.2">
      <c r="B486" s="32"/>
      <c r="C486" s="217" t="s">
        <v>96</v>
      </c>
      <c r="D486" s="217" t="s">
        <v>174</v>
      </c>
      <c r="E486" s="17" t="s">
        <v>1</v>
      </c>
      <c r="F486" s="218">
        <v>103.197</v>
      </c>
      <c r="H486" s="32"/>
    </row>
    <row r="487" spans="2:8" s="1" customFormat="1" ht="16.899999999999999" customHeight="1" x14ac:dyDescent="0.2">
      <c r="B487" s="32"/>
      <c r="C487" s="219" t="s">
        <v>2354</v>
      </c>
      <c r="H487" s="32"/>
    </row>
    <row r="488" spans="2:8" s="1" customFormat="1" ht="22.5" x14ac:dyDescent="0.2">
      <c r="B488" s="32"/>
      <c r="C488" s="217" t="s">
        <v>1630</v>
      </c>
      <c r="D488" s="217" t="s">
        <v>1631</v>
      </c>
      <c r="E488" s="17" t="s">
        <v>167</v>
      </c>
      <c r="F488" s="218">
        <v>103.197</v>
      </c>
      <c r="H488" s="32"/>
    </row>
    <row r="489" spans="2:8" s="1" customFormat="1" ht="22.5" x14ac:dyDescent="0.2">
      <c r="B489" s="32"/>
      <c r="C489" s="217" t="s">
        <v>1635</v>
      </c>
      <c r="D489" s="217" t="s">
        <v>1636</v>
      </c>
      <c r="E489" s="17" t="s">
        <v>167</v>
      </c>
      <c r="F489" s="218">
        <v>309.59100000000001</v>
      </c>
      <c r="H489" s="32"/>
    </row>
    <row r="490" spans="2:8" s="1" customFormat="1" ht="22.5" x14ac:dyDescent="0.2">
      <c r="B490" s="32"/>
      <c r="C490" s="217" t="s">
        <v>1638</v>
      </c>
      <c r="D490" s="217" t="s">
        <v>1639</v>
      </c>
      <c r="E490" s="17" t="s">
        <v>167</v>
      </c>
      <c r="F490" s="218">
        <v>103.197</v>
      </c>
      <c r="H490" s="32"/>
    </row>
    <row r="491" spans="2:8" s="1" customFormat="1" ht="16.899999999999999" customHeight="1" x14ac:dyDescent="0.2">
      <c r="B491" s="32"/>
      <c r="C491" s="213" t="s">
        <v>98</v>
      </c>
      <c r="D491" s="214" t="s">
        <v>1</v>
      </c>
      <c r="E491" s="215" t="s">
        <v>1</v>
      </c>
      <c r="F491" s="216">
        <v>7.149</v>
      </c>
      <c r="H491" s="32"/>
    </row>
    <row r="492" spans="2:8" s="1" customFormat="1" ht="16.899999999999999" customHeight="1" x14ac:dyDescent="0.2">
      <c r="B492" s="32"/>
      <c r="C492" s="217" t="s">
        <v>1</v>
      </c>
      <c r="D492" s="217" t="s">
        <v>808</v>
      </c>
      <c r="E492" s="17" t="s">
        <v>1</v>
      </c>
      <c r="F492" s="218">
        <v>0</v>
      </c>
      <c r="H492" s="32"/>
    </row>
    <row r="493" spans="2:8" s="1" customFormat="1" ht="16.899999999999999" customHeight="1" x14ac:dyDescent="0.2">
      <c r="B493" s="32"/>
      <c r="C493" s="217" t="s">
        <v>1</v>
      </c>
      <c r="D493" s="217" t="s">
        <v>1687</v>
      </c>
      <c r="E493" s="17" t="s">
        <v>1</v>
      </c>
      <c r="F493" s="218">
        <v>5.9029999999999996</v>
      </c>
      <c r="H493" s="32"/>
    </row>
    <row r="494" spans="2:8" s="1" customFormat="1" ht="16.899999999999999" customHeight="1" x14ac:dyDescent="0.2">
      <c r="B494" s="32"/>
      <c r="C494" s="217" t="s">
        <v>1</v>
      </c>
      <c r="D494" s="217" t="s">
        <v>1688</v>
      </c>
      <c r="E494" s="17" t="s">
        <v>1</v>
      </c>
      <c r="F494" s="218">
        <v>1.246</v>
      </c>
      <c r="H494" s="32"/>
    </row>
    <row r="495" spans="2:8" s="1" customFormat="1" ht="16.899999999999999" customHeight="1" x14ac:dyDescent="0.2">
      <c r="B495" s="32"/>
      <c r="C495" s="217" t="s">
        <v>98</v>
      </c>
      <c r="D495" s="217" t="s">
        <v>174</v>
      </c>
      <c r="E495" s="17" t="s">
        <v>1</v>
      </c>
      <c r="F495" s="218">
        <v>7.149</v>
      </c>
      <c r="H495" s="32"/>
    </row>
    <row r="496" spans="2:8" s="1" customFormat="1" ht="16.899999999999999" customHeight="1" x14ac:dyDescent="0.2">
      <c r="B496" s="32"/>
      <c r="C496" s="219" t="s">
        <v>2354</v>
      </c>
      <c r="H496" s="32"/>
    </row>
    <row r="497" spans="2:8" s="1" customFormat="1" ht="22.5" x14ac:dyDescent="0.2">
      <c r="B497" s="32"/>
      <c r="C497" s="217" t="s">
        <v>423</v>
      </c>
      <c r="D497" s="217" t="s">
        <v>424</v>
      </c>
      <c r="E497" s="17" t="s">
        <v>167</v>
      </c>
      <c r="F497" s="218">
        <v>7.149</v>
      </c>
      <c r="H497" s="32"/>
    </row>
    <row r="498" spans="2:8" s="1" customFormat="1" ht="16.899999999999999" customHeight="1" x14ac:dyDescent="0.2">
      <c r="B498" s="32"/>
      <c r="C498" s="217" t="s">
        <v>444</v>
      </c>
      <c r="D498" s="217" t="s">
        <v>445</v>
      </c>
      <c r="E498" s="17" t="s">
        <v>167</v>
      </c>
      <c r="F498" s="218">
        <v>7.149</v>
      </c>
      <c r="H498" s="32"/>
    </row>
    <row r="499" spans="2:8" s="1" customFormat="1" ht="16.899999999999999" customHeight="1" x14ac:dyDescent="0.2">
      <c r="B499" s="32"/>
      <c r="C499" s="217" t="s">
        <v>439</v>
      </c>
      <c r="D499" s="217" t="s">
        <v>440</v>
      </c>
      <c r="E499" s="17" t="s">
        <v>167</v>
      </c>
      <c r="F499" s="218">
        <v>8.2210000000000001</v>
      </c>
      <c r="H499" s="32"/>
    </row>
    <row r="500" spans="2:8" s="1" customFormat="1" ht="16.899999999999999" customHeight="1" x14ac:dyDescent="0.2">
      <c r="B500" s="32"/>
      <c r="C500" s="217" t="s">
        <v>448</v>
      </c>
      <c r="D500" s="217" t="s">
        <v>449</v>
      </c>
      <c r="E500" s="17" t="s">
        <v>167</v>
      </c>
      <c r="F500" s="218">
        <v>8.2210000000000001</v>
      </c>
      <c r="H500" s="32"/>
    </row>
    <row r="501" spans="2:8" s="1" customFormat="1" ht="16.899999999999999" customHeight="1" x14ac:dyDescent="0.2">
      <c r="B501" s="32"/>
      <c r="C501" s="213" t="s">
        <v>101</v>
      </c>
      <c r="D501" s="214" t="s">
        <v>1</v>
      </c>
      <c r="E501" s="215" t="s">
        <v>1</v>
      </c>
      <c r="F501" s="216">
        <v>10.472</v>
      </c>
      <c r="H501" s="32"/>
    </row>
    <row r="502" spans="2:8" s="1" customFormat="1" ht="16.899999999999999" customHeight="1" x14ac:dyDescent="0.2">
      <c r="B502" s="32"/>
      <c r="C502" s="217" t="s">
        <v>1</v>
      </c>
      <c r="D502" s="217" t="s">
        <v>286</v>
      </c>
      <c r="E502" s="17" t="s">
        <v>1</v>
      </c>
      <c r="F502" s="218">
        <v>0</v>
      </c>
      <c r="H502" s="32"/>
    </row>
    <row r="503" spans="2:8" s="1" customFormat="1" ht="16.899999999999999" customHeight="1" x14ac:dyDescent="0.2">
      <c r="B503" s="32"/>
      <c r="C503" s="217" t="s">
        <v>1</v>
      </c>
      <c r="D503" s="217" t="s">
        <v>1575</v>
      </c>
      <c r="E503" s="17" t="s">
        <v>1</v>
      </c>
      <c r="F503" s="218">
        <v>0</v>
      </c>
      <c r="H503" s="32"/>
    </row>
    <row r="504" spans="2:8" s="1" customFormat="1" ht="16.899999999999999" customHeight="1" x14ac:dyDescent="0.2">
      <c r="B504" s="32"/>
      <c r="C504" s="217" t="s">
        <v>1</v>
      </c>
      <c r="D504" s="217" t="s">
        <v>1046</v>
      </c>
      <c r="E504" s="17" t="s">
        <v>1</v>
      </c>
      <c r="F504" s="218">
        <v>0</v>
      </c>
      <c r="H504" s="32"/>
    </row>
    <row r="505" spans="2:8" s="1" customFormat="1" ht="16.899999999999999" customHeight="1" x14ac:dyDescent="0.2">
      <c r="B505" s="32"/>
      <c r="C505" s="217" t="s">
        <v>1</v>
      </c>
      <c r="D505" s="217" t="s">
        <v>1599</v>
      </c>
      <c r="E505" s="17" t="s">
        <v>1</v>
      </c>
      <c r="F505" s="218">
        <v>0</v>
      </c>
      <c r="H505" s="32"/>
    </row>
    <row r="506" spans="2:8" s="1" customFormat="1" ht="16.899999999999999" customHeight="1" x14ac:dyDescent="0.2">
      <c r="B506" s="32"/>
      <c r="C506" s="217" t="s">
        <v>1</v>
      </c>
      <c r="D506" s="217" t="s">
        <v>1627</v>
      </c>
      <c r="E506" s="17" t="s">
        <v>1</v>
      </c>
      <c r="F506" s="218">
        <v>5.4119999999999999</v>
      </c>
      <c r="H506" s="32"/>
    </row>
    <row r="507" spans="2:8" s="1" customFormat="1" ht="16.899999999999999" customHeight="1" x14ac:dyDescent="0.2">
      <c r="B507" s="32"/>
      <c r="C507" s="217" t="s">
        <v>1</v>
      </c>
      <c r="D507" s="217" t="s">
        <v>1609</v>
      </c>
      <c r="E507" s="17" t="s">
        <v>1</v>
      </c>
      <c r="F507" s="218">
        <v>0</v>
      </c>
      <c r="H507" s="32"/>
    </row>
    <row r="508" spans="2:8" s="1" customFormat="1" ht="16.899999999999999" customHeight="1" x14ac:dyDescent="0.2">
      <c r="B508" s="32"/>
      <c r="C508" s="217" t="s">
        <v>1</v>
      </c>
      <c r="D508" s="217" t="s">
        <v>1628</v>
      </c>
      <c r="E508" s="17" t="s">
        <v>1</v>
      </c>
      <c r="F508" s="218">
        <v>0</v>
      </c>
      <c r="H508" s="32"/>
    </row>
    <row r="509" spans="2:8" s="1" customFormat="1" ht="16.899999999999999" customHeight="1" x14ac:dyDescent="0.2">
      <c r="B509" s="32"/>
      <c r="C509" s="217" t="s">
        <v>1</v>
      </c>
      <c r="D509" s="217" t="s">
        <v>1629</v>
      </c>
      <c r="E509" s="17" t="s">
        <v>1</v>
      </c>
      <c r="F509" s="218">
        <v>5.0599999999999996</v>
      </c>
      <c r="H509" s="32"/>
    </row>
    <row r="510" spans="2:8" s="1" customFormat="1" ht="16.899999999999999" customHeight="1" x14ac:dyDescent="0.2">
      <c r="B510" s="32"/>
      <c r="C510" s="217" t="s">
        <v>101</v>
      </c>
      <c r="D510" s="217" t="s">
        <v>187</v>
      </c>
      <c r="E510" s="17" t="s">
        <v>1</v>
      </c>
      <c r="F510" s="218">
        <v>10.472</v>
      </c>
      <c r="H510" s="32"/>
    </row>
    <row r="511" spans="2:8" s="1" customFormat="1" ht="16.899999999999999" customHeight="1" x14ac:dyDescent="0.2">
      <c r="B511" s="32"/>
      <c r="C511" s="219" t="s">
        <v>2354</v>
      </c>
      <c r="H511" s="32"/>
    </row>
    <row r="512" spans="2:8" s="1" customFormat="1" ht="33.75" x14ac:dyDescent="0.2">
      <c r="B512" s="32"/>
      <c r="C512" s="217" t="s">
        <v>283</v>
      </c>
      <c r="D512" s="217" t="s">
        <v>284</v>
      </c>
      <c r="E512" s="17" t="s">
        <v>167</v>
      </c>
      <c r="F512" s="218">
        <v>10.472</v>
      </c>
      <c r="H512" s="32"/>
    </row>
    <row r="513" spans="2:8" s="1" customFormat="1" ht="33.75" x14ac:dyDescent="0.2">
      <c r="B513" s="32"/>
      <c r="C513" s="217" t="s">
        <v>204</v>
      </c>
      <c r="D513" s="217" t="s">
        <v>193</v>
      </c>
      <c r="E513" s="17" t="s">
        <v>167</v>
      </c>
      <c r="F513" s="218">
        <v>105.393</v>
      </c>
      <c r="H513" s="32"/>
    </row>
    <row r="514" spans="2:8" s="1" customFormat="1" ht="33.75" x14ac:dyDescent="0.2">
      <c r="B514" s="32"/>
      <c r="C514" s="217" t="s">
        <v>211</v>
      </c>
      <c r="D514" s="217" t="s">
        <v>212</v>
      </c>
      <c r="E514" s="17" t="s">
        <v>167</v>
      </c>
      <c r="F514" s="218">
        <v>39.521999999999998</v>
      </c>
      <c r="H514" s="32"/>
    </row>
    <row r="515" spans="2:8" s="1" customFormat="1" ht="22.5" x14ac:dyDescent="0.2">
      <c r="B515" s="32"/>
      <c r="C515" s="217" t="s">
        <v>219</v>
      </c>
      <c r="D515" s="217" t="s">
        <v>220</v>
      </c>
      <c r="E515" s="17" t="s">
        <v>167</v>
      </c>
      <c r="F515" s="218">
        <v>263.48200000000003</v>
      </c>
      <c r="H515" s="32"/>
    </row>
    <row r="516" spans="2:8" s="1" customFormat="1" ht="22.5" x14ac:dyDescent="0.2">
      <c r="B516" s="32"/>
      <c r="C516" s="217" t="s">
        <v>361</v>
      </c>
      <c r="D516" s="217" t="s">
        <v>362</v>
      </c>
      <c r="E516" s="17" t="s">
        <v>167</v>
      </c>
      <c r="F516" s="218">
        <v>311.84399999999999</v>
      </c>
      <c r="H516" s="32"/>
    </row>
    <row r="517" spans="2:8" s="1" customFormat="1" ht="22.5" x14ac:dyDescent="0.2">
      <c r="B517" s="32"/>
      <c r="C517" s="217" t="s">
        <v>369</v>
      </c>
      <c r="D517" s="217" t="s">
        <v>370</v>
      </c>
      <c r="E517" s="17" t="s">
        <v>167</v>
      </c>
      <c r="F517" s="218">
        <v>10.472</v>
      </c>
      <c r="H517" s="32"/>
    </row>
    <row r="518" spans="2:8" s="1" customFormat="1" ht="16.899999999999999" customHeight="1" x14ac:dyDescent="0.2">
      <c r="B518" s="32"/>
      <c r="C518" s="213" t="s">
        <v>103</v>
      </c>
      <c r="D518" s="214" t="s">
        <v>1</v>
      </c>
      <c r="E518" s="215" t="s">
        <v>1</v>
      </c>
      <c r="F518" s="216">
        <v>48.362000000000002</v>
      </c>
      <c r="H518" s="32"/>
    </row>
    <row r="519" spans="2:8" s="1" customFormat="1" ht="16.899999999999999" customHeight="1" x14ac:dyDescent="0.2">
      <c r="B519" s="32"/>
      <c r="C519" s="217" t="s">
        <v>1</v>
      </c>
      <c r="D519" s="217" t="s">
        <v>279</v>
      </c>
      <c r="E519" s="17" t="s">
        <v>1</v>
      </c>
      <c r="F519" s="218">
        <v>0</v>
      </c>
      <c r="H519" s="32"/>
    </row>
    <row r="520" spans="2:8" s="1" customFormat="1" ht="16.899999999999999" customHeight="1" x14ac:dyDescent="0.2">
      <c r="B520" s="32"/>
      <c r="C520" s="217" t="s">
        <v>1</v>
      </c>
      <c r="D520" s="217" t="s">
        <v>1575</v>
      </c>
      <c r="E520" s="17" t="s">
        <v>1</v>
      </c>
      <c r="F520" s="218">
        <v>0</v>
      </c>
      <c r="H520" s="32"/>
    </row>
    <row r="521" spans="2:8" s="1" customFormat="1" ht="16.899999999999999" customHeight="1" x14ac:dyDescent="0.2">
      <c r="B521" s="32"/>
      <c r="C521" s="217" t="s">
        <v>1</v>
      </c>
      <c r="D521" s="217" t="s">
        <v>1624</v>
      </c>
      <c r="E521" s="17" t="s">
        <v>1</v>
      </c>
      <c r="F521" s="218">
        <v>0</v>
      </c>
      <c r="H521" s="32"/>
    </row>
    <row r="522" spans="2:8" s="1" customFormat="1" ht="16.899999999999999" customHeight="1" x14ac:dyDescent="0.2">
      <c r="B522" s="32"/>
      <c r="C522" s="217" t="s">
        <v>1</v>
      </c>
      <c r="D522" s="217" t="s">
        <v>1625</v>
      </c>
      <c r="E522" s="17" t="s">
        <v>1</v>
      </c>
      <c r="F522" s="218">
        <v>48.362000000000002</v>
      </c>
      <c r="H522" s="32"/>
    </row>
    <row r="523" spans="2:8" s="1" customFormat="1" ht="16.899999999999999" customHeight="1" x14ac:dyDescent="0.2">
      <c r="B523" s="32"/>
      <c r="C523" s="217" t="s">
        <v>103</v>
      </c>
      <c r="D523" s="217" t="s">
        <v>187</v>
      </c>
      <c r="E523" s="17" t="s">
        <v>1</v>
      </c>
      <c r="F523" s="218">
        <v>48.362000000000002</v>
      </c>
      <c r="H523" s="32"/>
    </row>
    <row r="524" spans="2:8" s="1" customFormat="1" ht="16.899999999999999" customHeight="1" x14ac:dyDescent="0.2">
      <c r="B524" s="32"/>
      <c r="C524" s="219" t="s">
        <v>2354</v>
      </c>
      <c r="H524" s="32"/>
    </row>
    <row r="525" spans="2:8" s="1" customFormat="1" ht="45" x14ac:dyDescent="0.2">
      <c r="B525" s="32"/>
      <c r="C525" s="217" t="s">
        <v>276</v>
      </c>
      <c r="D525" s="217" t="s">
        <v>277</v>
      </c>
      <c r="E525" s="17" t="s">
        <v>167</v>
      </c>
      <c r="F525" s="218">
        <v>48.362000000000002</v>
      </c>
      <c r="H525" s="32"/>
    </row>
    <row r="526" spans="2:8" s="1" customFormat="1" ht="33.75" x14ac:dyDescent="0.2">
      <c r="B526" s="32"/>
      <c r="C526" s="217" t="s">
        <v>192</v>
      </c>
      <c r="D526" s="217" t="s">
        <v>193</v>
      </c>
      <c r="E526" s="17" t="s">
        <v>167</v>
      </c>
      <c r="F526" s="218">
        <v>19.344999999999999</v>
      </c>
      <c r="H526" s="32"/>
    </row>
    <row r="527" spans="2:8" s="1" customFormat="1" ht="33.75" x14ac:dyDescent="0.2">
      <c r="B527" s="32"/>
      <c r="C527" s="217" t="s">
        <v>196</v>
      </c>
      <c r="D527" s="217" t="s">
        <v>197</v>
      </c>
      <c r="E527" s="17" t="s">
        <v>167</v>
      </c>
      <c r="F527" s="218">
        <v>7.2539999999999987</v>
      </c>
      <c r="H527" s="32"/>
    </row>
    <row r="528" spans="2:8" s="1" customFormat="1" ht="22.5" x14ac:dyDescent="0.2">
      <c r="B528" s="32"/>
      <c r="C528" s="217" t="s">
        <v>200</v>
      </c>
      <c r="D528" s="217" t="s">
        <v>201</v>
      </c>
      <c r="E528" s="17" t="s">
        <v>167</v>
      </c>
      <c r="F528" s="218">
        <v>48.362000000000002</v>
      </c>
      <c r="H528" s="32"/>
    </row>
    <row r="529" spans="2:8" s="1" customFormat="1" ht="22.5" x14ac:dyDescent="0.2">
      <c r="B529" s="32"/>
      <c r="C529" s="217" t="s">
        <v>361</v>
      </c>
      <c r="D529" s="217" t="s">
        <v>362</v>
      </c>
      <c r="E529" s="17" t="s">
        <v>167</v>
      </c>
      <c r="F529" s="218">
        <v>311.84399999999999</v>
      </c>
      <c r="H529" s="32"/>
    </row>
    <row r="530" spans="2:8" s="1" customFormat="1" ht="22.5" x14ac:dyDescent="0.2">
      <c r="B530" s="32"/>
      <c r="C530" s="217" t="s">
        <v>365</v>
      </c>
      <c r="D530" s="217" t="s">
        <v>366</v>
      </c>
      <c r="E530" s="17" t="s">
        <v>167</v>
      </c>
      <c r="F530" s="218">
        <v>301.37200000000001</v>
      </c>
      <c r="H530" s="32"/>
    </row>
    <row r="531" spans="2:8" s="1" customFormat="1" ht="16.899999999999999" customHeight="1" x14ac:dyDescent="0.2">
      <c r="B531" s="32"/>
      <c r="C531" s="213" t="s">
        <v>105</v>
      </c>
      <c r="D531" s="214" t="s">
        <v>1</v>
      </c>
      <c r="E531" s="215" t="s">
        <v>1</v>
      </c>
      <c r="F531" s="216">
        <v>245.12200000000001</v>
      </c>
      <c r="H531" s="32"/>
    </row>
    <row r="532" spans="2:8" s="1" customFormat="1" ht="16.899999999999999" customHeight="1" x14ac:dyDescent="0.2">
      <c r="B532" s="32"/>
      <c r="C532" s="217" t="s">
        <v>1</v>
      </c>
      <c r="D532" s="217" t="s">
        <v>266</v>
      </c>
      <c r="E532" s="17" t="s">
        <v>1</v>
      </c>
      <c r="F532" s="218">
        <v>0</v>
      </c>
      <c r="H532" s="32"/>
    </row>
    <row r="533" spans="2:8" s="1" customFormat="1" ht="16.899999999999999" customHeight="1" x14ac:dyDescent="0.2">
      <c r="B533" s="32"/>
      <c r="C533" s="217" t="s">
        <v>1</v>
      </c>
      <c r="D533" s="217" t="s">
        <v>1575</v>
      </c>
      <c r="E533" s="17" t="s">
        <v>1</v>
      </c>
      <c r="F533" s="218">
        <v>0</v>
      </c>
      <c r="H533" s="32"/>
    </row>
    <row r="534" spans="2:8" s="1" customFormat="1" ht="16.899999999999999" customHeight="1" x14ac:dyDescent="0.2">
      <c r="B534" s="32"/>
      <c r="C534" s="217" t="s">
        <v>1</v>
      </c>
      <c r="D534" s="217" t="s">
        <v>1046</v>
      </c>
      <c r="E534" s="17" t="s">
        <v>1</v>
      </c>
      <c r="F534" s="218">
        <v>0</v>
      </c>
      <c r="H534" s="32"/>
    </row>
    <row r="535" spans="2:8" s="1" customFormat="1" ht="16.899999999999999" customHeight="1" x14ac:dyDescent="0.2">
      <c r="B535" s="32"/>
      <c r="C535" s="217" t="s">
        <v>1</v>
      </c>
      <c r="D535" s="217" t="s">
        <v>1599</v>
      </c>
      <c r="E535" s="17" t="s">
        <v>1</v>
      </c>
      <c r="F535" s="218">
        <v>0</v>
      </c>
      <c r="H535" s="32"/>
    </row>
    <row r="536" spans="2:8" s="1" customFormat="1" ht="16.899999999999999" customHeight="1" x14ac:dyDescent="0.2">
      <c r="B536" s="32"/>
      <c r="C536" s="217" t="s">
        <v>1</v>
      </c>
      <c r="D536" s="217" t="s">
        <v>1600</v>
      </c>
      <c r="E536" s="17" t="s">
        <v>1</v>
      </c>
      <c r="F536" s="218">
        <v>100.676</v>
      </c>
      <c r="H536" s="32"/>
    </row>
    <row r="537" spans="2:8" s="1" customFormat="1" ht="16.899999999999999" customHeight="1" x14ac:dyDescent="0.2">
      <c r="B537" s="32"/>
      <c r="C537" s="217" t="s">
        <v>1</v>
      </c>
      <c r="D537" s="217" t="s">
        <v>1601</v>
      </c>
      <c r="E537" s="17" t="s">
        <v>1</v>
      </c>
      <c r="F537" s="218">
        <v>-0.4</v>
      </c>
      <c r="H537" s="32"/>
    </row>
    <row r="538" spans="2:8" s="1" customFormat="1" ht="16.899999999999999" customHeight="1" x14ac:dyDescent="0.2">
      <c r="B538" s="32"/>
      <c r="C538" s="217" t="s">
        <v>1</v>
      </c>
      <c r="D538" s="217" t="s">
        <v>1602</v>
      </c>
      <c r="E538" s="17" t="s">
        <v>1</v>
      </c>
      <c r="F538" s="218">
        <v>-5.7960000000000003</v>
      </c>
      <c r="H538" s="32"/>
    </row>
    <row r="539" spans="2:8" s="1" customFormat="1" ht="16.899999999999999" customHeight="1" x14ac:dyDescent="0.2">
      <c r="B539" s="32"/>
      <c r="C539" s="217" t="s">
        <v>1</v>
      </c>
      <c r="D539" s="217" t="s">
        <v>1603</v>
      </c>
      <c r="E539" s="17" t="s">
        <v>1</v>
      </c>
      <c r="F539" s="218">
        <v>-12.96</v>
      </c>
      <c r="H539" s="32"/>
    </row>
    <row r="540" spans="2:8" s="1" customFormat="1" ht="16.899999999999999" customHeight="1" x14ac:dyDescent="0.2">
      <c r="B540" s="32"/>
      <c r="C540" s="217" t="s">
        <v>1</v>
      </c>
      <c r="D540" s="217" t="s">
        <v>1604</v>
      </c>
      <c r="E540" s="17" t="s">
        <v>1</v>
      </c>
      <c r="F540" s="218">
        <v>0</v>
      </c>
      <c r="H540" s="32"/>
    </row>
    <row r="541" spans="2:8" s="1" customFormat="1" ht="16.899999999999999" customHeight="1" x14ac:dyDescent="0.2">
      <c r="B541" s="32"/>
      <c r="C541" s="217" t="s">
        <v>1</v>
      </c>
      <c r="D541" s="217" t="s">
        <v>1605</v>
      </c>
      <c r="E541" s="17" t="s">
        <v>1</v>
      </c>
      <c r="F541" s="218">
        <v>16.187999999999995</v>
      </c>
      <c r="H541" s="32"/>
    </row>
    <row r="542" spans="2:8" s="1" customFormat="1" ht="16.899999999999999" customHeight="1" x14ac:dyDescent="0.2">
      <c r="B542" s="32"/>
      <c r="C542" s="217" t="s">
        <v>1</v>
      </c>
      <c r="D542" s="217" t="s">
        <v>1606</v>
      </c>
      <c r="E542" s="17" t="s">
        <v>1</v>
      </c>
      <c r="F542" s="218">
        <v>-0.32800000000000001</v>
      </c>
      <c r="H542" s="32"/>
    </row>
    <row r="543" spans="2:8" s="1" customFormat="1" ht="16.899999999999999" customHeight="1" x14ac:dyDescent="0.2">
      <c r="B543" s="32"/>
      <c r="C543" s="217" t="s">
        <v>1</v>
      </c>
      <c r="D543" s="217" t="s">
        <v>1607</v>
      </c>
      <c r="E543" s="17" t="s">
        <v>1</v>
      </c>
      <c r="F543" s="218">
        <v>-2.5579999999999998</v>
      </c>
      <c r="H543" s="32"/>
    </row>
    <row r="544" spans="2:8" s="1" customFormat="1" ht="16.899999999999999" customHeight="1" x14ac:dyDescent="0.2">
      <c r="B544" s="32"/>
      <c r="C544" s="217" t="s">
        <v>1</v>
      </c>
      <c r="D544" s="217" t="s">
        <v>1608</v>
      </c>
      <c r="E544" s="17" t="s">
        <v>1</v>
      </c>
      <c r="F544" s="218">
        <v>-0.26500000000000001</v>
      </c>
      <c r="H544" s="32"/>
    </row>
    <row r="545" spans="2:8" s="1" customFormat="1" ht="16.899999999999999" customHeight="1" x14ac:dyDescent="0.2">
      <c r="B545" s="32"/>
      <c r="C545" s="217" t="s">
        <v>1</v>
      </c>
      <c r="D545" s="217" t="s">
        <v>1609</v>
      </c>
      <c r="E545" s="17" t="s">
        <v>1</v>
      </c>
      <c r="F545" s="218">
        <v>0</v>
      </c>
      <c r="H545" s="32"/>
    </row>
    <row r="546" spans="2:8" s="1" customFormat="1" ht="16.899999999999999" customHeight="1" x14ac:dyDescent="0.2">
      <c r="B546" s="32"/>
      <c r="C546" s="217" t="s">
        <v>1</v>
      </c>
      <c r="D546" s="217" t="s">
        <v>1610</v>
      </c>
      <c r="E546" s="17" t="s">
        <v>1</v>
      </c>
      <c r="F546" s="218">
        <v>0</v>
      </c>
      <c r="H546" s="32"/>
    </row>
    <row r="547" spans="2:8" s="1" customFormat="1" ht="16.899999999999999" customHeight="1" x14ac:dyDescent="0.2">
      <c r="B547" s="32"/>
      <c r="C547" s="217" t="s">
        <v>1</v>
      </c>
      <c r="D547" s="217" t="s">
        <v>1611</v>
      </c>
      <c r="E547" s="17" t="s">
        <v>1</v>
      </c>
      <c r="F547" s="218">
        <v>85.512</v>
      </c>
      <c r="H547" s="32"/>
    </row>
    <row r="548" spans="2:8" s="1" customFormat="1" ht="16.899999999999999" customHeight="1" x14ac:dyDescent="0.2">
      <c r="B548" s="32"/>
      <c r="C548" s="217" t="s">
        <v>1</v>
      </c>
      <c r="D548" s="217" t="s">
        <v>1612</v>
      </c>
      <c r="E548" s="17" t="s">
        <v>1</v>
      </c>
      <c r="F548" s="218">
        <v>4.0439999999999996</v>
      </c>
      <c r="H548" s="32"/>
    </row>
    <row r="549" spans="2:8" s="1" customFormat="1" ht="16.899999999999999" customHeight="1" x14ac:dyDescent="0.2">
      <c r="B549" s="32"/>
      <c r="C549" s="217" t="s">
        <v>1</v>
      </c>
      <c r="D549" s="217" t="s">
        <v>1613</v>
      </c>
      <c r="E549" s="17" t="s">
        <v>1</v>
      </c>
      <c r="F549" s="218">
        <v>-20.827000000000002</v>
      </c>
      <c r="H549" s="32"/>
    </row>
    <row r="550" spans="2:8" s="1" customFormat="1" ht="16.899999999999999" customHeight="1" x14ac:dyDescent="0.2">
      <c r="B550" s="32"/>
      <c r="C550" s="217" t="s">
        <v>1</v>
      </c>
      <c r="D550" s="217" t="s">
        <v>1614</v>
      </c>
      <c r="E550" s="17" t="s">
        <v>1</v>
      </c>
      <c r="F550" s="218">
        <v>-3.8290000000000002</v>
      </c>
      <c r="H550" s="32"/>
    </row>
    <row r="551" spans="2:8" s="1" customFormat="1" ht="16.899999999999999" customHeight="1" x14ac:dyDescent="0.2">
      <c r="B551" s="32"/>
      <c r="C551" s="217" t="s">
        <v>1</v>
      </c>
      <c r="D551" s="217" t="s">
        <v>1615</v>
      </c>
      <c r="E551" s="17" t="s">
        <v>1</v>
      </c>
      <c r="F551" s="218">
        <v>-6.8000000000000019E-2</v>
      </c>
      <c r="H551" s="32"/>
    </row>
    <row r="552" spans="2:8" s="1" customFormat="1" ht="16.899999999999999" customHeight="1" x14ac:dyDescent="0.2">
      <c r="B552" s="32"/>
      <c r="C552" s="217" t="s">
        <v>1</v>
      </c>
      <c r="D552" s="217" t="s">
        <v>1616</v>
      </c>
      <c r="E552" s="17" t="s">
        <v>1</v>
      </c>
      <c r="F552" s="218">
        <v>0</v>
      </c>
      <c r="H552" s="32"/>
    </row>
    <row r="553" spans="2:8" s="1" customFormat="1" ht="16.899999999999999" customHeight="1" x14ac:dyDescent="0.2">
      <c r="B553" s="32"/>
      <c r="C553" s="217" t="s">
        <v>1</v>
      </c>
      <c r="D553" s="217" t="s">
        <v>1617</v>
      </c>
      <c r="E553" s="17" t="s">
        <v>1</v>
      </c>
      <c r="F553" s="218">
        <v>9.4580000000000002</v>
      </c>
      <c r="H553" s="32"/>
    </row>
    <row r="554" spans="2:8" s="1" customFormat="1" ht="16.899999999999999" customHeight="1" x14ac:dyDescent="0.2">
      <c r="B554" s="32"/>
      <c r="C554" s="217" t="s">
        <v>1</v>
      </c>
      <c r="D554" s="217" t="s">
        <v>1618</v>
      </c>
      <c r="E554" s="17" t="s">
        <v>1</v>
      </c>
      <c r="F554" s="218">
        <v>0</v>
      </c>
      <c r="H554" s="32"/>
    </row>
    <row r="555" spans="2:8" s="1" customFormat="1" ht="16.899999999999999" customHeight="1" x14ac:dyDescent="0.2">
      <c r="B555" s="32"/>
      <c r="C555" s="217" t="s">
        <v>1</v>
      </c>
      <c r="D555" s="217" t="s">
        <v>1611</v>
      </c>
      <c r="E555" s="17" t="s">
        <v>1</v>
      </c>
      <c r="F555" s="218">
        <v>85.512</v>
      </c>
      <c r="H555" s="32"/>
    </row>
    <row r="556" spans="2:8" s="1" customFormat="1" ht="16.899999999999999" customHeight="1" x14ac:dyDescent="0.2">
      <c r="B556" s="32"/>
      <c r="C556" s="217" t="s">
        <v>1</v>
      </c>
      <c r="D556" s="217" t="s">
        <v>1619</v>
      </c>
      <c r="E556" s="17" t="s">
        <v>1</v>
      </c>
      <c r="F556" s="218">
        <v>1.03</v>
      </c>
      <c r="H556" s="32"/>
    </row>
    <row r="557" spans="2:8" s="1" customFormat="1" ht="16.899999999999999" customHeight="1" x14ac:dyDescent="0.2">
      <c r="B557" s="32"/>
      <c r="C557" s="217" t="s">
        <v>1</v>
      </c>
      <c r="D557" s="217" t="s">
        <v>1620</v>
      </c>
      <c r="E557" s="17" t="s">
        <v>1</v>
      </c>
      <c r="F557" s="218">
        <v>-1.252</v>
      </c>
      <c r="H557" s="32"/>
    </row>
    <row r="558" spans="2:8" s="1" customFormat="1" ht="16.899999999999999" customHeight="1" x14ac:dyDescent="0.2">
      <c r="B558" s="32"/>
      <c r="C558" s="217" t="s">
        <v>1</v>
      </c>
      <c r="D558" s="217" t="s">
        <v>1621</v>
      </c>
      <c r="E558" s="17" t="s">
        <v>1</v>
      </c>
      <c r="F558" s="218">
        <v>-7.44</v>
      </c>
      <c r="H558" s="32"/>
    </row>
    <row r="559" spans="2:8" s="1" customFormat="1" ht="16.899999999999999" customHeight="1" x14ac:dyDescent="0.2">
      <c r="B559" s="32"/>
      <c r="C559" s="217" t="s">
        <v>1</v>
      </c>
      <c r="D559" s="217" t="s">
        <v>1622</v>
      </c>
      <c r="E559" s="17" t="s">
        <v>1</v>
      </c>
      <c r="F559" s="218">
        <v>-1.575</v>
      </c>
      <c r="H559" s="32"/>
    </row>
    <row r="560" spans="2:8" s="1" customFormat="1" ht="16.899999999999999" customHeight="1" x14ac:dyDescent="0.2">
      <c r="B560" s="32"/>
      <c r="C560" s="217" t="s">
        <v>105</v>
      </c>
      <c r="D560" s="217" t="s">
        <v>187</v>
      </c>
      <c r="E560" s="17" t="s">
        <v>1</v>
      </c>
      <c r="F560" s="218">
        <v>245.12200000000001</v>
      </c>
      <c r="H560" s="32"/>
    </row>
    <row r="561" spans="2:8" s="1" customFormat="1" ht="16.899999999999999" customHeight="1" x14ac:dyDescent="0.2">
      <c r="B561" s="32"/>
      <c r="C561" s="219" t="s">
        <v>2354</v>
      </c>
      <c r="H561" s="32"/>
    </row>
    <row r="562" spans="2:8" s="1" customFormat="1" ht="33.75" x14ac:dyDescent="0.2">
      <c r="B562" s="32"/>
      <c r="C562" s="217" t="s">
        <v>263</v>
      </c>
      <c r="D562" s="217" t="s">
        <v>264</v>
      </c>
      <c r="E562" s="17" t="s">
        <v>167</v>
      </c>
      <c r="F562" s="218">
        <v>245.12200000000001</v>
      </c>
      <c r="H562" s="32"/>
    </row>
    <row r="563" spans="2:8" s="1" customFormat="1" ht="33.75" x14ac:dyDescent="0.2">
      <c r="B563" s="32"/>
      <c r="C563" s="217" t="s">
        <v>204</v>
      </c>
      <c r="D563" s="217" t="s">
        <v>193</v>
      </c>
      <c r="E563" s="17" t="s">
        <v>167</v>
      </c>
      <c r="F563" s="218">
        <v>105.393</v>
      </c>
      <c r="H563" s="32"/>
    </row>
    <row r="564" spans="2:8" s="1" customFormat="1" ht="33.75" x14ac:dyDescent="0.2">
      <c r="B564" s="32"/>
      <c r="C564" s="217" t="s">
        <v>211</v>
      </c>
      <c r="D564" s="217" t="s">
        <v>212</v>
      </c>
      <c r="E564" s="17" t="s">
        <v>167</v>
      </c>
      <c r="F564" s="218">
        <v>39.521999999999998</v>
      </c>
      <c r="H564" s="32"/>
    </row>
    <row r="565" spans="2:8" s="1" customFormat="1" ht="22.5" x14ac:dyDescent="0.2">
      <c r="B565" s="32"/>
      <c r="C565" s="217" t="s">
        <v>219</v>
      </c>
      <c r="D565" s="217" t="s">
        <v>220</v>
      </c>
      <c r="E565" s="17" t="s">
        <v>167</v>
      </c>
      <c r="F565" s="218">
        <v>263.48200000000003</v>
      </c>
      <c r="H565" s="32"/>
    </row>
    <row r="566" spans="2:8" s="1" customFormat="1" ht="22.5" x14ac:dyDescent="0.2">
      <c r="B566" s="32"/>
      <c r="C566" s="217" t="s">
        <v>361</v>
      </c>
      <c r="D566" s="217" t="s">
        <v>362</v>
      </c>
      <c r="E566" s="17" t="s">
        <v>167</v>
      </c>
      <c r="F566" s="218">
        <v>311.84399999999999</v>
      </c>
      <c r="H566" s="32"/>
    </row>
    <row r="567" spans="2:8" s="1" customFormat="1" ht="22.5" x14ac:dyDescent="0.2">
      <c r="B567" s="32"/>
      <c r="C567" s="217" t="s">
        <v>365</v>
      </c>
      <c r="D567" s="217" t="s">
        <v>366</v>
      </c>
      <c r="E567" s="17" t="s">
        <v>167</v>
      </c>
      <c r="F567" s="218">
        <v>301.37200000000001</v>
      </c>
      <c r="H567" s="32"/>
    </row>
    <row r="568" spans="2:8" s="1" customFormat="1" ht="16.899999999999999" customHeight="1" x14ac:dyDescent="0.2">
      <c r="B568" s="32"/>
      <c r="C568" s="213" t="s">
        <v>1545</v>
      </c>
      <c r="D568" s="214" t="s">
        <v>1</v>
      </c>
      <c r="E568" s="215" t="s">
        <v>1</v>
      </c>
      <c r="F568" s="216">
        <v>7.8879999999999999</v>
      </c>
      <c r="H568" s="32"/>
    </row>
    <row r="569" spans="2:8" s="1" customFormat="1" ht="16.899999999999999" customHeight="1" x14ac:dyDescent="0.2">
      <c r="B569" s="32"/>
      <c r="C569" s="217" t="s">
        <v>1</v>
      </c>
      <c r="D569" s="217" t="s">
        <v>1594</v>
      </c>
      <c r="E569" s="17" t="s">
        <v>1</v>
      </c>
      <c r="F569" s="218">
        <v>0</v>
      </c>
      <c r="H569" s="32"/>
    </row>
    <row r="570" spans="2:8" s="1" customFormat="1" ht="16.899999999999999" customHeight="1" x14ac:dyDescent="0.2">
      <c r="B570" s="32"/>
      <c r="C570" s="217" t="s">
        <v>1</v>
      </c>
      <c r="D570" s="217" t="s">
        <v>1575</v>
      </c>
      <c r="E570" s="17" t="s">
        <v>1</v>
      </c>
      <c r="F570" s="218">
        <v>0</v>
      </c>
      <c r="H570" s="32"/>
    </row>
    <row r="571" spans="2:8" s="1" customFormat="1" ht="16.899999999999999" customHeight="1" x14ac:dyDescent="0.2">
      <c r="B571" s="32"/>
      <c r="C571" s="217" t="s">
        <v>1</v>
      </c>
      <c r="D571" s="217" t="s">
        <v>1046</v>
      </c>
      <c r="E571" s="17" t="s">
        <v>1</v>
      </c>
      <c r="F571" s="218">
        <v>0</v>
      </c>
      <c r="H571" s="32"/>
    </row>
    <row r="572" spans="2:8" s="1" customFormat="1" ht="16.899999999999999" customHeight="1" x14ac:dyDescent="0.2">
      <c r="B572" s="32"/>
      <c r="C572" s="217" t="s">
        <v>1</v>
      </c>
      <c r="D572" s="217" t="s">
        <v>1595</v>
      </c>
      <c r="E572" s="17" t="s">
        <v>1</v>
      </c>
      <c r="F572" s="218">
        <v>0</v>
      </c>
      <c r="H572" s="32"/>
    </row>
    <row r="573" spans="2:8" s="1" customFormat="1" ht="16.899999999999999" customHeight="1" x14ac:dyDescent="0.2">
      <c r="B573" s="32"/>
      <c r="C573" s="217" t="s">
        <v>1</v>
      </c>
      <c r="D573" s="217" t="s">
        <v>1596</v>
      </c>
      <c r="E573" s="17" t="s">
        <v>1</v>
      </c>
      <c r="F573" s="218">
        <v>2.1760000000000002</v>
      </c>
      <c r="H573" s="32"/>
    </row>
    <row r="574" spans="2:8" s="1" customFormat="1" ht="16.899999999999999" customHeight="1" x14ac:dyDescent="0.2">
      <c r="B574" s="32"/>
      <c r="C574" s="217" t="s">
        <v>1</v>
      </c>
      <c r="D574" s="217" t="s">
        <v>1597</v>
      </c>
      <c r="E574" s="17" t="s">
        <v>1</v>
      </c>
      <c r="F574" s="218">
        <v>5.7119999999999997</v>
      </c>
      <c r="H574" s="32"/>
    </row>
    <row r="575" spans="2:8" s="1" customFormat="1" ht="16.899999999999999" customHeight="1" x14ac:dyDescent="0.2">
      <c r="B575" s="32"/>
      <c r="C575" s="217" t="s">
        <v>1545</v>
      </c>
      <c r="D575" s="217" t="s">
        <v>187</v>
      </c>
      <c r="E575" s="17" t="s">
        <v>1</v>
      </c>
      <c r="F575" s="218">
        <v>7.8879999999999999</v>
      </c>
      <c r="H575" s="32"/>
    </row>
    <row r="576" spans="2:8" s="1" customFormat="1" ht="16.899999999999999" customHeight="1" x14ac:dyDescent="0.2">
      <c r="B576" s="32"/>
      <c r="C576" s="219" t="s">
        <v>2354</v>
      </c>
      <c r="H576" s="32"/>
    </row>
    <row r="577" spans="2:8" s="1" customFormat="1" ht="33.75" x14ac:dyDescent="0.2">
      <c r="B577" s="32"/>
      <c r="C577" s="217" t="s">
        <v>1591</v>
      </c>
      <c r="D577" s="217" t="s">
        <v>1592</v>
      </c>
      <c r="E577" s="17" t="s">
        <v>167</v>
      </c>
      <c r="F577" s="218">
        <v>7.8879999999999999</v>
      </c>
      <c r="H577" s="32"/>
    </row>
    <row r="578" spans="2:8" s="1" customFormat="1" ht="33.75" x14ac:dyDescent="0.2">
      <c r="B578" s="32"/>
      <c r="C578" s="217" t="s">
        <v>204</v>
      </c>
      <c r="D578" s="217" t="s">
        <v>193</v>
      </c>
      <c r="E578" s="17" t="s">
        <v>167</v>
      </c>
      <c r="F578" s="218">
        <v>105.393</v>
      </c>
      <c r="H578" s="32"/>
    </row>
    <row r="579" spans="2:8" s="1" customFormat="1" ht="33.75" x14ac:dyDescent="0.2">
      <c r="B579" s="32"/>
      <c r="C579" s="217" t="s">
        <v>211</v>
      </c>
      <c r="D579" s="217" t="s">
        <v>212</v>
      </c>
      <c r="E579" s="17" t="s">
        <v>167</v>
      </c>
      <c r="F579" s="218">
        <v>39.521999999999998</v>
      </c>
      <c r="H579" s="32"/>
    </row>
    <row r="580" spans="2:8" s="1" customFormat="1" ht="22.5" x14ac:dyDescent="0.2">
      <c r="B580" s="32"/>
      <c r="C580" s="217" t="s">
        <v>219</v>
      </c>
      <c r="D580" s="217" t="s">
        <v>220</v>
      </c>
      <c r="E580" s="17" t="s">
        <v>167</v>
      </c>
      <c r="F580" s="218">
        <v>263.48200000000003</v>
      </c>
      <c r="H580" s="32"/>
    </row>
    <row r="581" spans="2:8" s="1" customFormat="1" ht="22.5" x14ac:dyDescent="0.2">
      <c r="B581" s="32"/>
      <c r="C581" s="217" t="s">
        <v>361</v>
      </c>
      <c r="D581" s="217" t="s">
        <v>362</v>
      </c>
      <c r="E581" s="17" t="s">
        <v>167</v>
      </c>
      <c r="F581" s="218">
        <v>311.84399999999999</v>
      </c>
      <c r="H581" s="32"/>
    </row>
    <row r="582" spans="2:8" s="1" customFormat="1" ht="22.5" x14ac:dyDescent="0.2">
      <c r="B582" s="32"/>
      <c r="C582" s="217" t="s">
        <v>365</v>
      </c>
      <c r="D582" s="217" t="s">
        <v>366</v>
      </c>
      <c r="E582" s="17" t="s">
        <v>167</v>
      </c>
      <c r="F582" s="218">
        <v>301.37200000000001</v>
      </c>
      <c r="H582" s="32"/>
    </row>
    <row r="583" spans="2:8" s="1" customFormat="1" ht="26.45" customHeight="1" x14ac:dyDescent="0.2">
      <c r="B583" s="32"/>
      <c r="C583" s="212" t="s">
        <v>2358</v>
      </c>
      <c r="D583" s="212" t="s">
        <v>91</v>
      </c>
      <c r="H583" s="32"/>
    </row>
    <row r="584" spans="2:8" s="1" customFormat="1" ht="16.899999999999999" customHeight="1" x14ac:dyDescent="0.2">
      <c r="B584" s="32"/>
      <c r="C584" s="213" t="s">
        <v>96</v>
      </c>
      <c r="D584" s="214" t="s">
        <v>1</v>
      </c>
      <c r="E584" s="215" t="s">
        <v>1</v>
      </c>
      <c r="F584" s="216">
        <v>1218.0429999999999</v>
      </c>
      <c r="H584" s="32"/>
    </row>
    <row r="585" spans="2:8" s="1" customFormat="1" ht="16.899999999999999" customHeight="1" x14ac:dyDescent="0.2">
      <c r="B585" s="32"/>
      <c r="C585" s="217" t="s">
        <v>1</v>
      </c>
      <c r="D585" s="217" t="s">
        <v>1850</v>
      </c>
      <c r="E585" s="17" t="s">
        <v>1</v>
      </c>
      <c r="F585" s="218">
        <v>0</v>
      </c>
      <c r="H585" s="32"/>
    </row>
    <row r="586" spans="2:8" s="1" customFormat="1" ht="16.899999999999999" customHeight="1" x14ac:dyDescent="0.2">
      <c r="B586" s="32"/>
      <c r="C586" s="217" t="s">
        <v>1</v>
      </c>
      <c r="D586" s="217" t="s">
        <v>1851</v>
      </c>
      <c r="E586" s="17" t="s">
        <v>1</v>
      </c>
      <c r="F586" s="218">
        <v>1195.4739999999999</v>
      </c>
      <c r="H586" s="32"/>
    </row>
    <row r="587" spans="2:8" s="1" customFormat="1" ht="16.899999999999999" customHeight="1" x14ac:dyDescent="0.2">
      <c r="B587" s="32"/>
      <c r="C587" s="217" t="s">
        <v>1</v>
      </c>
      <c r="D587" s="217" t="s">
        <v>1852</v>
      </c>
      <c r="E587" s="17" t="s">
        <v>1</v>
      </c>
      <c r="F587" s="218">
        <v>12.72</v>
      </c>
      <c r="H587" s="32"/>
    </row>
    <row r="588" spans="2:8" s="1" customFormat="1" ht="16.899999999999999" customHeight="1" x14ac:dyDescent="0.2">
      <c r="B588" s="32"/>
      <c r="C588" s="217" t="s">
        <v>1</v>
      </c>
      <c r="D588" s="217" t="s">
        <v>1853</v>
      </c>
      <c r="E588" s="17" t="s">
        <v>1</v>
      </c>
      <c r="F588" s="218">
        <v>9.8490000000000002</v>
      </c>
      <c r="H588" s="32"/>
    </row>
    <row r="589" spans="2:8" s="1" customFormat="1" ht="16.899999999999999" customHeight="1" x14ac:dyDescent="0.2">
      <c r="B589" s="32"/>
      <c r="C589" s="217" t="s">
        <v>96</v>
      </c>
      <c r="D589" s="217" t="s">
        <v>174</v>
      </c>
      <c r="E589" s="17" t="s">
        <v>1</v>
      </c>
      <c r="F589" s="218">
        <v>1218.0429999999999</v>
      </c>
      <c r="H589" s="32"/>
    </row>
    <row r="590" spans="2:8" s="1" customFormat="1" ht="16.899999999999999" customHeight="1" x14ac:dyDescent="0.2">
      <c r="B590" s="32"/>
      <c r="C590" s="219" t="s">
        <v>2354</v>
      </c>
      <c r="H590" s="32"/>
    </row>
    <row r="591" spans="2:8" s="1" customFormat="1" ht="22.5" x14ac:dyDescent="0.2">
      <c r="B591" s="32"/>
      <c r="C591" s="217" t="s">
        <v>295</v>
      </c>
      <c r="D591" s="217" t="s">
        <v>296</v>
      </c>
      <c r="E591" s="17" t="s">
        <v>167</v>
      </c>
      <c r="F591" s="218">
        <v>1218.0429999999999</v>
      </c>
      <c r="H591" s="32"/>
    </row>
    <row r="592" spans="2:8" s="1" customFormat="1" ht="22.5" x14ac:dyDescent="0.2">
      <c r="B592" s="32"/>
      <c r="C592" s="217" t="s">
        <v>303</v>
      </c>
      <c r="D592" s="217" t="s">
        <v>304</v>
      </c>
      <c r="E592" s="17" t="s">
        <v>167</v>
      </c>
      <c r="F592" s="218">
        <v>3654.1289999999999</v>
      </c>
      <c r="H592" s="32"/>
    </row>
    <row r="593" spans="2:8" s="1" customFormat="1" ht="22.5" x14ac:dyDescent="0.2">
      <c r="B593" s="32"/>
      <c r="C593" s="217" t="s">
        <v>308</v>
      </c>
      <c r="D593" s="217" t="s">
        <v>309</v>
      </c>
      <c r="E593" s="17" t="s">
        <v>167</v>
      </c>
      <c r="F593" s="218">
        <v>1218.0429999999999</v>
      </c>
      <c r="H593" s="32"/>
    </row>
    <row r="594" spans="2:8" s="1" customFormat="1" ht="16.899999999999999" customHeight="1" x14ac:dyDescent="0.2">
      <c r="B594" s="32"/>
      <c r="C594" s="213" t="s">
        <v>1804</v>
      </c>
      <c r="D594" s="214" t="s">
        <v>1</v>
      </c>
      <c r="E594" s="215" t="s">
        <v>1</v>
      </c>
      <c r="F594" s="216">
        <v>1015.955</v>
      </c>
      <c r="H594" s="32"/>
    </row>
    <row r="595" spans="2:8" s="1" customFormat="1" ht="16.899999999999999" customHeight="1" x14ac:dyDescent="0.2">
      <c r="B595" s="32"/>
      <c r="C595" s="217" t="s">
        <v>1</v>
      </c>
      <c r="D595" s="217" t="s">
        <v>1864</v>
      </c>
      <c r="E595" s="17" t="s">
        <v>1</v>
      </c>
      <c r="F595" s="218">
        <v>0</v>
      </c>
      <c r="H595" s="32"/>
    </row>
    <row r="596" spans="2:8" s="1" customFormat="1" ht="16.899999999999999" customHeight="1" x14ac:dyDescent="0.2">
      <c r="B596" s="32"/>
      <c r="C596" s="217" t="s">
        <v>1</v>
      </c>
      <c r="D596" s="217" t="s">
        <v>1865</v>
      </c>
      <c r="E596" s="17" t="s">
        <v>1</v>
      </c>
      <c r="F596" s="218">
        <v>32.68</v>
      </c>
      <c r="H596" s="32"/>
    </row>
    <row r="597" spans="2:8" s="1" customFormat="1" ht="16.899999999999999" customHeight="1" x14ac:dyDescent="0.2">
      <c r="B597" s="32"/>
      <c r="C597" s="217" t="s">
        <v>1</v>
      </c>
      <c r="D597" s="217" t="s">
        <v>1866</v>
      </c>
      <c r="E597" s="17" t="s">
        <v>1</v>
      </c>
      <c r="F597" s="218">
        <v>10.692</v>
      </c>
      <c r="H597" s="32"/>
    </row>
    <row r="598" spans="2:8" s="1" customFormat="1" ht="16.899999999999999" customHeight="1" x14ac:dyDescent="0.2">
      <c r="B598" s="32"/>
      <c r="C598" s="217" t="s">
        <v>1</v>
      </c>
      <c r="D598" s="217" t="s">
        <v>1867</v>
      </c>
      <c r="E598" s="17" t="s">
        <v>1</v>
      </c>
      <c r="F598" s="218">
        <v>40.74</v>
      </c>
      <c r="H598" s="32"/>
    </row>
    <row r="599" spans="2:8" s="1" customFormat="1" ht="16.899999999999999" customHeight="1" x14ac:dyDescent="0.2">
      <c r="B599" s="32"/>
      <c r="C599" s="217" t="s">
        <v>1</v>
      </c>
      <c r="D599" s="217" t="s">
        <v>1868</v>
      </c>
      <c r="E599" s="17" t="s">
        <v>1</v>
      </c>
      <c r="F599" s="218">
        <v>3.9809999999999999</v>
      </c>
      <c r="H599" s="32"/>
    </row>
    <row r="600" spans="2:8" s="1" customFormat="1" ht="16.899999999999999" customHeight="1" x14ac:dyDescent="0.2">
      <c r="B600" s="32"/>
      <c r="C600" s="217" t="s">
        <v>1</v>
      </c>
      <c r="D600" s="217" t="s">
        <v>1869</v>
      </c>
      <c r="E600" s="17" t="s">
        <v>1</v>
      </c>
      <c r="F600" s="218">
        <v>16.128</v>
      </c>
      <c r="H600" s="32"/>
    </row>
    <row r="601" spans="2:8" s="1" customFormat="1" ht="16.899999999999999" customHeight="1" x14ac:dyDescent="0.2">
      <c r="B601" s="32"/>
      <c r="C601" s="217" t="s">
        <v>1</v>
      </c>
      <c r="D601" s="217" t="s">
        <v>1870</v>
      </c>
      <c r="E601" s="17" t="s">
        <v>1</v>
      </c>
      <c r="F601" s="218">
        <v>-15.84</v>
      </c>
      <c r="H601" s="32"/>
    </row>
    <row r="602" spans="2:8" s="1" customFormat="1" ht="16.899999999999999" customHeight="1" x14ac:dyDescent="0.2">
      <c r="B602" s="32"/>
      <c r="C602" s="217" t="s">
        <v>1</v>
      </c>
      <c r="D602" s="217" t="s">
        <v>1871</v>
      </c>
      <c r="E602" s="17" t="s">
        <v>1</v>
      </c>
      <c r="F602" s="218">
        <v>0</v>
      </c>
      <c r="H602" s="32"/>
    </row>
    <row r="603" spans="2:8" s="1" customFormat="1" ht="16.899999999999999" customHeight="1" x14ac:dyDescent="0.2">
      <c r="B603" s="32"/>
      <c r="C603" s="217" t="s">
        <v>1</v>
      </c>
      <c r="D603" s="217" t="s">
        <v>1872</v>
      </c>
      <c r="E603" s="17" t="s">
        <v>1</v>
      </c>
      <c r="F603" s="218">
        <v>1044.098</v>
      </c>
      <c r="H603" s="32"/>
    </row>
    <row r="604" spans="2:8" s="1" customFormat="1" ht="16.899999999999999" customHeight="1" x14ac:dyDescent="0.2">
      <c r="B604" s="32"/>
      <c r="C604" s="217" t="s">
        <v>1</v>
      </c>
      <c r="D604" s="217" t="s">
        <v>1853</v>
      </c>
      <c r="E604" s="17" t="s">
        <v>1</v>
      </c>
      <c r="F604" s="218">
        <v>9.8490000000000002</v>
      </c>
      <c r="H604" s="32"/>
    </row>
    <row r="605" spans="2:8" s="1" customFormat="1" ht="16.899999999999999" customHeight="1" x14ac:dyDescent="0.2">
      <c r="B605" s="32"/>
      <c r="C605" s="217" t="s">
        <v>1</v>
      </c>
      <c r="D605" s="217" t="s">
        <v>1873</v>
      </c>
      <c r="E605" s="17" t="s">
        <v>1</v>
      </c>
      <c r="F605" s="218">
        <v>12.6</v>
      </c>
      <c r="H605" s="32"/>
    </row>
    <row r="606" spans="2:8" s="1" customFormat="1" ht="16.899999999999999" customHeight="1" x14ac:dyDescent="0.2">
      <c r="B606" s="32"/>
      <c r="C606" s="217" t="s">
        <v>1</v>
      </c>
      <c r="D606" s="217" t="s">
        <v>1874</v>
      </c>
      <c r="E606" s="17" t="s">
        <v>1</v>
      </c>
      <c r="F606" s="218">
        <v>59.015999999999998</v>
      </c>
      <c r="H606" s="32"/>
    </row>
    <row r="607" spans="2:8" s="1" customFormat="1" ht="16.899999999999999" customHeight="1" x14ac:dyDescent="0.2">
      <c r="B607" s="32"/>
      <c r="C607" s="217" t="s">
        <v>1</v>
      </c>
      <c r="D607" s="217" t="s">
        <v>1875</v>
      </c>
      <c r="E607" s="17" t="s">
        <v>1</v>
      </c>
      <c r="F607" s="218">
        <v>7.6950000000000003</v>
      </c>
      <c r="H607" s="32"/>
    </row>
    <row r="608" spans="2:8" s="1" customFormat="1" ht="16.899999999999999" customHeight="1" x14ac:dyDescent="0.2">
      <c r="B608" s="32"/>
      <c r="C608" s="217" t="s">
        <v>1</v>
      </c>
      <c r="D608" s="217" t="s">
        <v>1876</v>
      </c>
      <c r="E608" s="17" t="s">
        <v>1</v>
      </c>
      <c r="F608" s="218">
        <v>7.9889999999999999</v>
      </c>
      <c r="H608" s="32"/>
    </row>
    <row r="609" spans="2:8" s="1" customFormat="1" ht="16.899999999999999" customHeight="1" x14ac:dyDescent="0.2">
      <c r="B609" s="32"/>
      <c r="C609" s="217" t="s">
        <v>1</v>
      </c>
      <c r="D609" s="217" t="s">
        <v>1877</v>
      </c>
      <c r="E609" s="17" t="s">
        <v>1</v>
      </c>
      <c r="F609" s="218">
        <v>24.1</v>
      </c>
      <c r="H609" s="32"/>
    </row>
    <row r="610" spans="2:8" s="1" customFormat="1" ht="16.899999999999999" customHeight="1" x14ac:dyDescent="0.2">
      <c r="B610" s="32"/>
      <c r="C610" s="217" t="s">
        <v>1</v>
      </c>
      <c r="D610" s="217" t="s">
        <v>1878</v>
      </c>
      <c r="E610" s="17" t="s">
        <v>1</v>
      </c>
      <c r="F610" s="218">
        <v>-14.271000000000001</v>
      </c>
      <c r="H610" s="32"/>
    </row>
    <row r="611" spans="2:8" s="1" customFormat="1" ht="16.899999999999999" customHeight="1" x14ac:dyDescent="0.2">
      <c r="B611" s="32"/>
      <c r="C611" s="217" t="s">
        <v>1</v>
      </c>
      <c r="D611" s="217" t="s">
        <v>1879</v>
      </c>
      <c r="E611" s="17" t="s">
        <v>1</v>
      </c>
      <c r="F611" s="218">
        <v>4.9279999999999999</v>
      </c>
      <c r="H611" s="32"/>
    </row>
    <row r="612" spans="2:8" s="1" customFormat="1" ht="16.899999999999999" customHeight="1" x14ac:dyDescent="0.2">
      <c r="B612" s="32"/>
      <c r="C612" s="217" t="s">
        <v>1</v>
      </c>
      <c r="D612" s="217" t="s">
        <v>1880</v>
      </c>
      <c r="E612" s="17" t="s">
        <v>1</v>
      </c>
      <c r="F612" s="218">
        <v>60.75</v>
      </c>
      <c r="H612" s="32"/>
    </row>
    <row r="613" spans="2:8" s="1" customFormat="1" ht="16.899999999999999" customHeight="1" x14ac:dyDescent="0.2">
      <c r="B613" s="32"/>
      <c r="C613" s="217" t="s">
        <v>1</v>
      </c>
      <c r="D613" s="217" t="s">
        <v>1881</v>
      </c>
      <c r="E613" s="17" t="s">
        <v>1</v>
      </c>
      <c r="F613" s="218">
        <v>16.2</v>
      </c>
      <c r="H613" s="32"/>
    </row>
    <row r="614" spans="2:8" s="1" customFormat="1" ht="16.899999999999999" customHeight="1" x14ac:dyDescent="0.2">
      <c r="B614" s="32"/>
      <c r="C614" s="217" t="s">
        <v>1</v>
      </c>
      <c r="D614" s="217" t="s">
        <v>1882</v>
      </c>
      <c r="E614" s="17" t="s">
        <v>1</v>
      </c>
      <c r="F614" s="218">
        <v>60.8</v>
      </c>
      <c r="H614" s="32"/>
    </row>
    <row r="615" spans="2:8" s="1" customFormat="1" ht="16.899999999999999" customHeight="1" x14ac:dyDescent="0.2">
      <c r="B615" s="32"/>
      <c r="C615" s="217" t="s">
        <v>1</v>
      </c>
      <c r="D615" s="217" t="s">
        <v>1883</v>
      </c>
      <c r="E615" s="17" t="s">
        <v>1</v>
      </c>
      <c r="F615" s="218">
        <v>-366.18</v>
      </c>
      <c r="H615" s="32"/>
    </row>
    <row r="616" spans="2:8" s="1" customFormat="1" ht="16.899999999999999" customHeight="1" x14ac:dyDescent="0.2">
      <c r="B616" s="32"/>
      <c r="C616" s="217" t="s">
        <v>1804</v>
      </c>
      <c r="D616" s="217" t="s">
        <v>174</v>
      </c>
      <c r="E616" s="17" t="s">
        <v>1</v>
      </c>
      <c r="F616" s="218">
        <v>1015.955</v>
      </c>
      <c r="H616" s="32"/>
    </row>
    <row r="617" spans="2:8" s="1" customFormat="1" ht="16.899999999999999" customHeight="1" x14ac:dyDescent="0.2">
      <c r="B617" s="32"/>
      <c r="C617" s="219" t="s">
        <v>2354</v>
      </c>
      <c r="H617" s="32"/>
    </row>
    <row r="618" spans="2:8" s="1" customFormat="1" ht="22.5" x14ac:dyDescent="0.2">
      <c r="B618" s="32"/>
      <c r="C618" s="217" t="s">
        <v>1861</v>
      </c>
      <c r="D618" s="217" t="s">
        <v>1862</v>
      </c>
      <c r="E618" s="17" t="s">
        <v>167</v>
      </c>
      <c r="F618" s="218">
        <v>1015.955</v>
      </c>
      <c r="H618" s="32"/>
    </row>
    <row r="619" spans="2:8" s="1" customFormat="1" ht="16.899999999999999" customHeight="1" x14ac:dyDescent="0.2">
      <c r="B619" s="32"/>
      <c r="C619" s="217" t="s">
        <v>1844</v>
      </c>
      <c r="D619" s="217" t="s">
        <v>1845</v>
      </c>
      <c r="E619" s="17" t="s">
        <v>167</v>
      </c>
      <c r="F619" s="218">
        <v>20.318999999999999</v>
      </c>
      <c r="H619" s="32"/>
    </row>
    <row r="620" spans="2:8" s="1" customFormat="1" ht="26.45" customHeight="1" x14ac:dyDescent="0.2">
      <c r="B620" s="32"/>
      <c r="C620" s="212" t="s">
        <v>2359</v>
      </c>
      <c r="D620" s="212" t="s">
        <v>94</v>
      </c>
      <c r="H620" s="32"/>
    </row>
    <row r="621" spans="2:8" s="1" customFormat="1" ht="16.899999999999999" customHeight="1" x14ac:dyDescent="0.2">
      <c r="B621" s="32"/>
      <c r="C621" s="213" t="s">
        <v>96</v>
      </c>
      <c r="D621" s="214" t="s">
        <v>1</v>
      </c>
      <c r="E621" s="215" t="s">
        <v>1</v>
      </c>
      <c r="F621" s="216">
        <v>45.064999999999998</v>
      </c>
      <c r="H621" s="32"/>
    </row>
    <row r="622" spans="2:8" s="1" customFormat="1" ht="16.899999999999999" customHeight="1" x14ac:dyDescent="0.2">
      <c r="B622" s="32"/>
      <c r="C622" s="213" t="s">
        <v>2003</v>
      </c>
      <c r="D622" s="214" t="s">
        <v>1</v>
      </c>
      <c r="E622" s="215" t="s">
        <v>1</v>
      </c>
      <c r="F622" s="216">
        <v>45.064999999999998</v>
      </c>
      <c r="H622" s="32"/>
    </row>
    <row r="623" spans="2:8" s="1" customFormat="1" ht="16.899999999999999" customHeight="1" x14ac:dyDescent="0.2">
      <c r="B623" s="32"/>
      <c r="C623" s="217" t="s">
        <v>1</v>
      </c>
      <c r="D623" s="217" t="s">
        <v>2146</v>
      </c>
      <c r="E623" s="17" t="s">
        <v>1</v>
      </c>
      <c r="F623" s="218">
        <v>0</v>
      </c>
      <c r="H623" s="32"/>
    </row>
    <row r="624" spans="2:8" s="1" customFormat="1" ht="16.899999999999999" customHeight="1" x14ac:dyDescent="0.2">
      <c r="B624" s="32"/>
      <c r="C624" s="217" t="s">
        <v>1</v>
      </c>
      <c r="D624" s="217" t="s">
        <v>2147</v>
      </c>
      <c r="E624" s="17" t="s">
        <v>1</v>
      </c>
      <c r="F624" s="218">
        <v>32.710999999999999</v>
      </c>
      <c r="H624" s="32"/>
    </row>
    <row r="625" spans="2:8" s="1" customFormat="1" ht="16.899999999999999" customHeight="1" x14ac:dyDescent="0.2">
      <c r="B625" s="32"/>
      <c r="C625" s="217" t="s">
        <v>1</v>
      </c>
      <c r="D625" s="217" t="s">
        <v>2148</v>
      </c>
      <c r="E625" s="17" t="s">
        <v>1</v>
      </c>
      <c r="F625" s="218">
        <v>12.353999999999999</v>
      </c>
      <c r="H625" s="32"/>
    </row>
    <row r="626" spans="2:8" s="1" customFormat="1" ht="16.899999999999999" customHeight="1" x14ac:dyDescent="0.2">
      <c r="B626" s="32"/>
      <c r="C626" s="217" t="s">
        <v>2003</v>
      </c>
      <c r="D626" s="217" t="s">
        <v>174</v>
      </c>
      <c r="E626" s="17" t="s">
        <v>1</v>
      </c>
      <c r="F626" s="218">
        <v>45.064999999999998</v>
      </c>
      <c r="H626" s="32"/>
    </row>
    <row r="627" spans="2:8" s="1" customFormat="1" ht="16.899999999999999" customHeight="1" x14ac:dyDescent="0.2">
      <c r="B627" s="32"/>
      <c r="C627" s="219" t="s">
        <v>2354</v>
      </c>
      <c r="H627" s="32"/>
    </row>
    <row r="628" spans="2:8" s="1" customFormat="1" ht="22.5" x14ac:dyDescent="0.2">
      <c r="B628" s="32"/>
      <c r="C628" s="217" t="s">
        <v>1630</v>
      </c>
      <c r="D628" s="217" t="s">
        <v>1631</v>
      </c>
      <c r="E628" s="17" t="s">
        <v>167</v>
      </c>
      <c r="F628" s="218">
        <v>45.064999999999998</v>
      </c>
      <c r="H628" s="32"/>
    </row>
    <row r="629" spans="2:8" s="1" customFormat="1" ht="22.5" x14ac:dyDescent="0.2">
      <c r="B629" s="32"/>
      <c r="C629" s="217" t="s">
        <v>1635</v>
      </c>
      <c r="D629" s="217" t="s">
        <v>1636</v>
      </c>
      <c r="E629" s="17" t="s">
        <v>167</v>
      </c>
      <c r="F629" s="218">
        <v>135.19499999999999</v>
      </c>
      <c r="H629" s="32"/>
    </row>
    <row r="630" spans="2:8" s="1" customFormat="1" ht="22.5" x14ac:dyDescent="0.2">
      <c r="B630" s="32"/>
      <c r="C630" s="217" t="s">
        <v>1638</v>
      </c>
      <c r="D630" s="217" t="s">
        <v>1639</v>
      </c>
      <c r="E630" s="17" t="s">
        <v>167</v>
      </c>
      <c r="F630" s="218">
        <v>45.064999999999998</v>
      </c>
      <c r="H630" s="32"/>
    </row>
    <row r="631" spans="2:8" s="1" customFormat="1" ht="16.899999999999999" customHeight="1" x14ac:dyDescent="0.2">
      <c r="B631" s="32"/>
      <c r="C631" s="213" t="s">
        <v>1804</v>
      </c>
      <c r="D631" s="214" t="s">
        <v>1</v>
      </c>
      <c r="E631" s="215" t="s">
        <v>1</v>
      </c>
      <c r="F631" s="216">
        <v>48.823</v>
      </c>
      <c r="H631" s="32"/>
    </row>
    <row r="632" spans="2:8" s="1" customFormat="1" ht="16.899999999999999" customHeight="1" x14ac:dyDescent="0.2">
      <c r="B632" s="32"/>
      <c r="C632" s="217" t="s">
        <v>1</v>
      </c>
      <c r="D632" s="217" t="s">
        <v>1864</v>
      </c>
      <c r="E632" s="17" t="s">
        <v>1</v>
      </c>
      <c r="F632" s="218">
        <v>0</v>
      </c>
      <c r="H632" s="32"/>
    </row>
    <row r="633" spans="2:8" s="1" customFormat="1" ht="16.899999999999999" customHeight="1" x14ac:dyDescent="0.2">
      <c r="B633" s="32"/>
      <c r="C633" s="217" t="s">
        <v>1</v>
      </c>
      <c r="D633" s="217" t="s">
        <v>2147</v>
      </c>
      <c r="E633" s="17" t="s">
        <v>1</v>
      </c>
      <c r="F633" s="218">
        <v>32.710999999999999</v>
      </c>
      <c r="H633" s="32"/>
    </row>
    <row r="634" spans="2:8" s="1" customFormat="1" ht="16.899999999999999" customHeight="1" x14ac:dyDescent="0.2">
      <c r="B634" s="32"/>
      <c r="C634" s="217" t="s">
        <v>1</v>
      </c>
      <c r="D634" s="217" t="s">
        <v>2148</v>
      </c>
      <c r="E634" s="17" t="s">
        <v>1</v>
      </c>
      <c r="F634" s="218">
        <v>12.353999999999999</v>
      </c>
      <c r="H634" s="32"/>
    </row>
    <row r="635" spans="2:8" s="1" customFormat="1" ht="16.899999999999999" customHeight="1" x14ac:dyDescent="0.2">
      <c r="B635" s="32"/>
      <c r="C635" s="217" t="s">
        <v>1</v>
      </c>
      <c r="D635" s="217" t="s">
        <v>2165</v>
      </c>
      <c r="E635" s="17" t="s">
        <v>1</v>
      </c>
      <c r="F635" s="218">
        <v>3.9529999999999998</v>
      </c>
      <c r="H635" s="32"/>
    </row>
    <row r="636" spans="2:8" s="1" customFormat="1" ht="16.899999999999999" customHeight="1" x14ac:dyDescent="0.2">
      <c r="B636" s="32"/>
      <c r="C636" s="217" t="s">
        <v>1</v>
      </c>
      <c r="D636" s="217" t="s">
        <v>2166</v>
      </c>
      <c r="E636" s="17" t="s">
        <v>1</v>
      </c>
      <c r="F636" s="218">
        <v>-4.7</v>
      </c>
      <c r="H636" s="32"/>
    </row>
    <row r="637" spans="2:8" s="1" customFormat="1" ht="16.899999999999999" customHeight="1" x14ac:dyDescent="0.2">
      <c r="B637" s="32"/>
      <c r="C637" s="217" t="s">
        <v>1</v>
      </c>
      <c r="D637" s="217" t="s">
        <v>2167</v>
      </c>
      <c r="E637" s="17" t="s">
        <v>1</v>
      </c>
      <c r="F637" s="218">
        <v>-0.59499999999999986</v>
      </c>
      <c r="H637" s="32"/>
    </row>
    <row r="638" spans="2:8" s="1" customFormat="1" ht="16.899999999999999" customHeight="1" x14ac:dyDescent="0.2">
      <c r="B638" s="32"/>
      <c r="C638" s="217" t="s">
        <v>1</v>
      </c>
      <c r="D638" s="217" t="s">
        <v>2168</v>
      </c>
      <c r="E638" s="17" t="s">
        <v>1</v>
      </c>
      <c r="F638" s="218">
        <v>5.5430000000000001</v>
      </c>
      <c r="H638" s="32"/>
    </row>
    <row r="639" spans="2:8" s="1" customFormat="1" ht="16.899999999999999" customHeight="1" x14ac:dyDescent="0.2">
      <c r="B639" s="32"/>
      <c r="C639" s="217" t="s">
        <v>1</v>
      </c>
      <c r="D639" s="217" t="s">
        <v>2169</v>
      </c>
      <c r="E639" s="17" t="s">
        <v>1</v>
      </c>
      <c r="F639" s="218">
        <v>3.1269999999999998</v>
      </c>
      <c r="H639" s="32"/>
    </row>
    <row r="640" spans="2:8" s="1" customFormat="1" ht="16.899999999999999" customHeight="1" x14ac:dyDescent="0.2">
      <c r="B640" s="32"/>
      <c r="C640" s="217" t="s">
        <v>1</v>
      </c>
      <c r="D640" s="217" t="s">
        <v>2170</v>
      </c>
      <c r="E640" s="17" t="s">
        <v>1</v>
      </c>
      <c r="F640" s="218">
        <v>-3.57</v>
      </c>
      <c r="H640" s="32"/>
    </row>
    <row r="641" spans="2:8" s="1" customFormat="1" ht="16.899999999999999" customHeight="1" x14ac:dyDescent="0.2">
      <c r="B641" s="32"/>
      <c r="C641" s="217" t="s">
        <v>1804</v>
      </c>
      <c r="D641" s="217" t="s">
        <v>174</v>
      </c>
      <c r="E641" s="17" t="s">
        <v>1</v>
      </c>
      <c r="F641" s="218">
        <v>48.823</v>
      </c>
      <c r="H641" s="32"/>
    </row>
    <row r="642" spans="2:8" s="1" customFormat="1" ht="16.899999999999999" customHeight="1" x14ac:dyDescent="0.2">
      <c r="B642" s="32"/>
      <c r="C642" s="219" t="s">
        <v>2354</v>
      </c>
      <c r="H642" s="32"/>
    </row>
    <row r="643" spans="2:8" s="1" customFormat="1" ht="22.5" x14ac:dyDescent="0.2">
      <c r="B643" s="32"/>
      <c r="C643" s="217" t="s">
        <v>1861</v>
      </c>
      <c r="D643" s="217" t="s">
        <v>1862</v>
      </c>
      <c r="E643" s="17" t="s">
        <v>167</v>
      </c>
      <c r="F643" s="218">
        <v>48.823</v>
      </c>
      <c r="H643" s="32"/>
    </row>
    <row r="644" spans="2:8" s="1" customFormat="1" ht="16.899999999999999" customHeight="1" x14ac:dyDescent="0.2">
      <c r="B644" s="32"/>
      <c r="C644" s="217" t="s">
        <v>1844</v>
      </c>
      <c r="D644" s="217" t="s">
        <v>1845</v>
      </c>
      <c r="E644" s="17" t="s">
        <v>167</v>
      </c>
      <c r="F644" s="218">
        <v>0.97599999999999998</v>
      </c>
      <c r="H644" s="32"/>
    </row>
    <row r="645" spans="2:8" s="1" customFormat="1" ht="7.35" customHeight="1" x14ac:dyDescent="0.2">
      <c r="B645" s="47"/>
      <c r="C645" s="48"/>
      <c r="D645" s="48"/>
      <c r="E645" s="48"/>
      <c r="F645" s="48"/>
      <c r="G645" s="48"/>
      <c r="H645" s="32"/>
    </row>
    <row r="646" spans="2:8" s="1" customFormat="1" x14ac:dyDescent="0.2"/>
  </sheetData>
  <mergeCells count="2">
    <mergeCell ref="D5:F5"/>
    <mergeCell ref="D6:F6"/>
  </mergeCells>
  <printOptions horizontalCentered="1"/>
  <pageMargins left="0.7" right="0.7" top="0.75" bottom="0.75" header="0.3" footer="0.3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1 - Etapa č.II.1 severné ...</vt:lpstr>
      <vt:lpstr>2 - Etapa č.II.2 nerealiz...</vt:lpstr>
      <vt:lpstr>3 - Etapa č.II.3 južná, v...</vt:lpstr>
      <vt:lpstr>4 - Etapa č.II.4 podchod ...</vt:lpstr>
      <vt:lpstr>5 - Etapa č.II.5 výmena o...</vt:lpstr>
      <vt:lpstr>6 - Etapa č.II.6 nová pov...</vt:lpstr>
      <vt:lpstr>Zoznam figúr</vt:lpstr>
      <vt:lpstr>'1 - Etapa č.II.1 severné ...'!Názvy_tlače</vt:lpstr>
      <vt:lpstr>'2 - Etapa č.II.2 nerealiz...'!Názvy_tlače</vt:lpstr>
      <vt:lpstr>'3 - Etapa č.II.3 južná, v...'!Názvy_tlače</vt:lpstr>
      <vt:lpstr>'4 - Etapa č.II.4 podchod ...'!Názvy_tlače</vt:lpstr>
      <vt:lpstr>'5 - Etapa č.II.5 výmena o...'!Názvy_tlače</vt:lpstr>
      <vt:lpstr>'6 - Etapa č.II.6 nová pov...'!Názvy_tlače</vt:lpstr>
      <vt:lpstr>'Rekapitulácia stavby'!Názvy_tlače</vt:lpstr>
      <vt:lpstr>'Zoznam figúr'!Názvy_tlače</vt:lpstr>
      <vt:lpstr>'1 - Etapa č.II.1 severné ...'!Oblasť_tlače</vt:lpstr>
      <vt:lpstr>'2 - Etapa č.II.2 nerealiz...'!Oblasť_tlače</vt:lpstr>
      <vt:lpstr>'3 - Etapa č.II.3 južná, v...'!Oblasť_tlače</vt:lpstr>
      <vt:lpstr>'4 - Etapa č.II.4 podchod ...'!Oblasť_tlače</vt:lpstr>
      <vt:lpstr>'5 - Etapa č.II.5 výmena o...'!Oblasť_tlače</vt:lpstr>
      <vt:lpstr>'6 - Etapa č.II.6 nová pov...'!Oblasť_tlače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PETINKANTB\Petinka</dc:creator>
  <cp:keywords/>
  <dc:description/>
  <cp:lastModifiedBy>Bezakova Eva /INSL/MZV</cp:lastModifiedBy>
  <cp:revision>0</cp:revision>
  <cp:lastPrinted>2022-01-20T13:32:31Z</cp:lastPrinted>
  <dcterms:created xsi:type="dcterms:W3CDTF">2021-08-19T14:19:29Z</dcterms:created>
  <dcterms:modified xsi:type="dcterms:W3CDTF">2022-01-21T12:33:12Z</dcterms:modified>
</cp:coreProperties>
</file>