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57 LS 04 VC 50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ponuka'!$A$1:$P$54</definedName>
  </definedNames>
  <calcPr calcId="152511"/>
</workbook>
</file>

<file path=xl/calcChain.xml><?xml version="1.0" encoding="utf-8"?>
<calcChain xmlns="http://schemas.openxmlformats.org/spreadsheetml/2006/main">
  <c r="P36" i="1" l="1"/>
  <c r="H33" i="1" l="1"/>
  <c r="P33" i="1" s="1"/>
  <c r="H35" i="1"/>
  <c r="P35" i="1"/>
  <c r="H34" i="1"/>
  <c r="P34" i="1" s="1"/>
  <c r="H32" i="1"/>
  <c r="H31" i="1"/>
  <c r="H30" i="1"/>
  <c r="H29" i="1"/>
  <c r="H28" i="1"/>
  <c r="P23" i="1" l="1"/>
  <c r="P22" i="1"/>
  <c r="P32" i="1"/>
  <c r="P31" i="1"/>
  <c r="P30" i="1"/>
  <c r="P29" i="1"/>
  <c r="P28" i="1"/>
  <c r="P27" i="1"/>
  <c r="P26" i="1" l="1"/>
  <c r="P25" i="1"/>
  <c r="P21" i="1"/>
  <c r="P20" i="1"/>
  <c r="P19" i="1"/>
  <c r="H26" i="1"/>
  <c r="H25" i="1"/>
  <c r="H24" i="1"/>
  <c r="P24" i="1" s="1"/>
  <c r="H21" i="1"/>
  <c r="H20" i="1"/>
  <c r="H19" i="1"/>
  <c r="P18" i="1"/>
  <c r="P17" i="1"/>
  <c r="P16" i="1" l="1"/>
  <c r="P15" i="1"/>
  <c r="P14" i="1" l="1"/>
  <c r="P13" i="1" l="1"/>
  <c r="Q37" i="1" l="1"/>
  <c r="Q21" i="1"/>
  <c r="Q20" i="1"/>
  <c r="Q15" i="1"/>
  <c r="P12" i="1"/>
  <c r="M39" i="1" l="1"/>
  <c r="H38" i="1" l="1"/>
  <c r="Q12" i="1" l="1"/>
  <c r="P39" i="1" l="1"/>
  <c r="P41" i="1" s="1"/>
  <c r="Q39" i="1" l="1"/>
  <c r="P40" i="1"/>
</calcChain>
</file>

<file path=xl/sharedStrings.xml><?xml version="1.0" encoding="utf-8"?>
<sst xmlns="http://schemas.openxmlformats.org/spreadsheetml/2006/main" count="212" uniqueCount="149">
  <si>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</si>
  <si>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</si>
  <si>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</si>
  <si>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</si>
  <si>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</si>
  <si>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</si>
  <si>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</si>
  <si>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</si>
  <si>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</si>
  <si>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</si>
  <si>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</si>
  <si>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</si>
  <si>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</si>
  <si>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</si>
  <si>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</si>
  <si>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</si>
  <si>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</si>
  <si>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</si>
  <si>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</si>
  <si>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</si>
  <si>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</si>
  <si>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</si>
  <si>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</si>
  <si>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</si>
  <si>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</si>
  <si>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</si>
  <si>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</si>
  <si>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</si>
  <si>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</si>
  <si>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</si>
  <si>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</si>
  <si>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</si>
  <si>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</si>
  <si>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</si>
  <si>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</si>
  <si>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</si>
  <si>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</si>
  <si>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</si>
  <si>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</si>
  <si>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</si>
  <si>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</si>
  <si>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</si>
  <si>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</si>
  <si>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</si>
  <si>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</si>
  <si>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</si>
  <si>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</si>
  <si>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</si>
  <si>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</si>
  <si>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</si>
  <si>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</si>
  <si>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</si>
  <si>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</si>
  <si>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</si>
  <si>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</si>
  <si>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</si>
  <si>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</si>
  <si>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</si>
  <si>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</si>
  <si>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</si>
  <si>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</si>
  <si>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</si>
  <si>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</si>
  <si>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</si>
  <si>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</si>
  <si>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</si>
  <si>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</si>
  <si>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</si>
  <si>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</si>
  <si>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</si>
  <si>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</si>
  <si>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</si>
  <si>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 xml:space="preserve">Lesnícke služby v ťažbovom procese na OZ Liptovský Hrádol, VC  Liptovská Osada   </t>
  </si>
  <si>
    <t xml:space="preserve">ŤOÚ </t>
  </si>
  <si>
    <t>LO Skalnô</t>
  </si>
  <si>
    <t>Technológia:      1,2,3,4d,4a,7</t>
  </si>
  <si>
    <t>LO Barborina</t>
  </si>
  <si>
    <t>Technológia:      1,2,3,4d,4a,6,7</t>
  </si>
  <si>
    <t>483 00-3</t>
  </si>
  <si>
    <t>0,99/0,49</t>
  </si>
  <si>
    <t>488A00-3</t>
  </si>
  <si>
    <t>1,09/0,55</t>
  </si>
  <si>
    <t>484 00-6</t>
  </si>
  <si>
    <t>ŤVÚ+50r.</t>
  </si>
  <si>
    <t>90/860</t>
  </si>
  <si>
    <t>485B00-5</t>
  </si>
  <si>
    <t>Technológia:      1,2,4d,4a,6,7</t>
  </si>
  <si>
    <t>ŤVÚ-50r.</t>
  </si>
  <si>
    <t>88/860</t>
  </si>
  <si>
    <t>Technológia:      1,2,3,4a,6,7</t>
  </si>
  <si>
    <t>1,98/0,99</t>
  </si>
  <si>
    <t>500A00-3</t>
  </si>
  <si>
    <t>0,87/0,43</t>
  </si>
  <si>
    <t>30/450</t>
  </si>
  <si>
    <t>500A00-4</t>
  </si>
  <si>
    <t>0,90/0,45</t>
  </si>
  <si>
    <t>45/600</t>
  </si>
  <si>
    <t>516 11-2</t>
  </si>
  <si>
    <t>50/240</t>
  </si>
  <si>
    <t>1651 11-3</t>
  </si>
  <si>
    <t>2,52/0,84</t>
  </si>
  <si>
    <t>1651 11-4</t>
  </si>
  <si>
    <t>1,63/0,82</t>
  </si>
  <si>
    <t>1652A01-2</t>
  </si>
  <si>
    <t>1,66/0,83</t>
  </si>
  <si>
    <t>80/300</t>
  </si>
  <si>
    <t>Zmluva č.DNS/50/21/12/04</t>
  </si>
  <si>
    <t>LO Hričkov</t>
  </si>
  <si>
    <t>43 00-8</t>
  </si>
  <si>
    <t>LO Žarnovka</t>
  </si>
  <si>
    <t>1510 11-1</t>
  </si>
  <si>
    <t>100/680</t>
  </si>
  <si>
    <t>Technológia:      1,2,3,4d,4b,4a,6,7</t>
  </si>
  <si>
    <t>60/330/100</t>
  </si>
  <si>
    <t>0,98/0,75</t>
  </si>
  <si>
    <t>1,36/0,68</t>
  </si>
  <si>
    <t>90/320/410</t>
  </si>
  <si>
    <t>Technológia:      1,2,3,4a,4d,4a,6,7</t>
  </si>
  <si>
    <t>50/230/280</t>
  </si>
  <si>
    <t xml:space="preserve">LO Likavka </t>
  </si>
  <si>
    <t>LO Lúčky</t>
  </si>
  <si>
    <t>ŤNV sustr.</t>
  </si>
  <si>
    <t>165/430</t>
  </si>
  <si>
    <t>Technológia:      1,2,3,4a,7</t>
  </si>
  <si>
    <t>LO Hlaváč</t>
  </si>
  <si>
    <t>45/650</t>
  </si>
  <si>
    <t>75/130</t>
  </si>
  <si>
    <t>170/200</t>
  </si>
  <si>
    <t>200/660</t>
  </si>
  <si>
    <t>82/375</t>
  </si>
  <si>
    <t>75/100</t>
  </si>
  <si>
    <t>1,83/0,92</t>
  </si>
  <si>
    <t>0,94/0,47</t>
  </si>
  <si>
    <t>2326 11-1</t>
  </si>
  <si>
    <t>2327 11-2</t>
  </si>
  <si>
    <t>0,54/0,27</t>
  </si>
  <si>
    <t>2155A00-1</t>
  </si>
  <si>
    <t>2159B00-1</t>
  </si>
  <si>
    <t>2159D00-1</t>
  </si>
  <si>
    <t>2077 11-10</t>
  </si>
  <si>
    <t>2092 11-11</t>
  </si>
  <si>
    <t>2092 11-12</t>
  </si>
  <si>
    <t>Technológia:      1,2,4e,4f,4a,6,7</t>
  </si>
  <si>
    <t>55/30/250</t>
  </si>
  <si>
    <t>496 01-3</t>
  </si>
  <si>
    <t>498A01-3</t>
  </si>
  <si>
    <t>2319C10-7</t>
  </si>
  <si>
    <t>Technológia:      1,2,4d,4a,7</t>
  </si>
  <si>
    <t>1138A10-9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</si>
</sst>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15" fillId="0" borderId="22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center" vertical="center"/>
    </xf>
    <xf numFmtId="2" fontId="15" fillId="0" borderId="1" xfId="0" applyNumberFormat="1" applyFont="1" applyBorder="1" applyAlignment="1">
      <alignment horizontal="center"/>
    </xf>
    <xf numFmtId="2" fontId="15" fillId="0" borderId="22" xfId="0" applyNumberFormat="1" applyFont="1" applyBorder="1" applyAlignment="1">
      <alignment horizontal="center"/>
    </xf>
    <xf numFmtId="0" fontId="15" fillId="0" borderId="21" xfId="0" applyFont="1" applyBorder="1"/>
    <xf numFmtId="0" fontId="6" fillId="3" borderId="40" xfId="0" applyFont="1" applyFill="1" applyBorder="1" applyAlignment="1" applyProtection="1">
      <alignment horizontal="left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4" fontId="6" fillId="3" borderId="0" xfId="0" applyNumberFormat="1" applyFont="1" applyFill="1" applyBorder="1" applyAlignment="1" applyProtection="1">
      <alignment horizontal="center" vertical="center"/>
      <protection locked="0"/>
    </xf>
    <xf numFmtId="2" fontId="6" fillId="3" borderId="41" xfId="0" applyNumberFormat="1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tabSelected="1" topLeftCell="A26" zoomScale="80" zoomScaleNormal="80" zoomScaleSheetLayoutView="100" workbookViewId="0">
      <selection activeCell="O36" sqref="O36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1" max="11" width="10.42578125" customWidth="1"/>
    <col min="12" max="12" width="13.710937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95" t="s">
        <v>64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67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85" t="s">
        <v>72</v>
      </c>
      <c r="D3" s="86"/>
      <c r="E3" s="86"/>
      <c r="F3" s="86"/>
      <c r="G3" s="86"/>
      <c r="H3" s="86"/>
      <c r="I3" s="86"/>
      <c r="J3" s="86"/>
      <c r="K3" s="86"/>
      <c r="L3" s="86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67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98"/>
      <c r="G5" s="98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99" t="s">
        <v>71</v>
      </c>
      <c r="C6" s="99"/>
      <c r="D6" s="99"/>
      <c r="E6" s="99"/>
      <c r="F6" s="99"/>
      <c r="G6" s="99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00"/>
      <c r="C7" s="100"/>
      <c r="D7" s="100"/>
      <c r="E7" s="100"/>
      <c r="F7" s="100"/>
      <c r="G7" s="100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96" t="s">
        <v>106</v>
      </c>
      <c r="B8" s="97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8" t="s">
        <v>8</v>
      </c>
      <c r="B9" s="79" t="s">
        <v>2</v>
      </c>
      <c r="C9" s="93" t="s">
        <v>53</v>
      </c>
      <c r="D9" s="94"/>
      <c r="E9" s="82" t="s">
        <v>70</v>
      </c>
      <c r="F9" s="112" t="s">
        <v>3</v>
      </c>
      <c r="G9" s="113"/>
      <c r="H9" s="114"/>
      <c r="I9" s="87" t="s">
        <v>4</v>
      </c>
      <c r="J9" s="82" t="s">
        <v>5</v>
      </c>
      <c r="K9" s="87" t="s">
        <v>6</v>
      </c>
      <c r="L9" s="90" t="s">
        <v>7</v>
      </c>
      <c r="M9" s="82" t="s">
        <v>54</v>
      </c>
      <c r="N9" s="110" t="s">
        <v>60</v>
      </c>
      <c r="O9" s="101" t="s">
        <v>58</v>
      </c>
      <c r="P9" s="103" t="s">
        <v>59</v>
      </c>
    </row>
    <row r="10" spans="1:18" ht="21.75" customHeight="1" x14ac:dyDescent="0.25">
      <c r="A10" s="25"/>
      <c r="B10" s="80"/>
      <c r="C10" s="105" t="s">
        <v>67</v>
      </c>
      <c r="D10" s="106"/>
      <c r="E10" s="83"/>
      <c r="F10" s="109" t="s">
        <v>9</v>
      </c>
      <c r="G10" s="83" t="s">
        <v>10</v>
      </c>
      <c r="H10" s="82" t="s">
        <v>11</v>
      </c>
      <c r="I10" s="88"/>
      <c r="J10" s="83"/>
      <c r="K10" s="88"/>
      <c r="L10" s="91"/>
      <c r="M10" s="83"/>
      <c r="N10" s="111"/>
      <c r="O10" s="102"/>
      <c r="P10" s="104"/>
    </row>
    <row r="11" spans="1:18" ht="50.25" customHeight="1" thickBot="1" x14ac:dyDescent="0.3">
      <c r="A11" s="64"/>
      <c r="B11" s="81"/>
      <c r="C11" s="107"/>
      <c r="D11" s="108"/>
      <c r="E11" s="84"/>
      <c r="F11" s="107"/>
      <c r="G11" s="84"/>
      <c r="H11" s="84"/>
      <c r="I11" s="89"/>
      <c r="J11" s="84"/>
      <c r="K11" s="89"/>
      <c r="L11" s="92"/>
      <c r="M11" s="84"/>
      <c r="N11" s="108"/>
      <c r="O11" s="102"/>
      <c r="P11" s="104"/>
    </row>
    <row r="12" spans="1:18" hidden="1" x14ac:dyDescent="0.25">
      <c r="N12" s="63" t="s">
        <v>61</v>
      </c>
      <c r="O12" s="59"/>
      <c r="P12" s="50">
        <f>SUM(O12*H12)</f>
        <v>0</v>
      </c>
      <c r="Q12" s="12" t="str">
        <f>IF( P12=0," ", IF(100-((#REF!/P12)*100)&gt;20,"viac ako 20%",0))</f>
        <v xml:space="preserve"> </v>
      </c>
      <c r="R12" s="65">
        <v>44286</v>
      </c>
    </row>
    <row r="13" spans="1:18" x14ac:dyDescent="0.25">
      <c r="A13" s="69" t="s">
        <v>74</v>
      </c>
      <c r="B13" s="54" t="s">
        <v>78</v>
      </c>
      <c r="C13" s="119" t="s">
        <v>117</v>
      </c>
      <c r="D13" s="120"/>
      <c r="E13" s="68">
        <v>44651</v>
      </c>
      <c r="F13" s="56">
        <v>116.56</v>
      </c>
      <c r="G13" s="73"/>
      <c r="H13" s="56">
        <v>116.56</v>
      </c>
      <c r="I13" s="54" t="s">
        <v>73</v>
      </c>
      <c r="J13" s="54">
        <v>30</v>
      </c>
      <c r="K13" s="54" t="s">
        <v>79</v>
      </c>
      <c r="L13" s="60" t="s">
        <v>118</v>
      </c>
      <c r="M13" s="60">
        <v>1530</v>
      </c>
      <c r="N13" s="62" t="s">
        <v>61</v>
      </c>
      <c r="O13" s="46"/>
      <c r="P13" s="51">
        <f t="shared" ref="P13:P36" si="0">SUM(O13*H13)</f>
        <v>0</v>
      </c>
      <c r="Q13" s="12"/>
      <c r="R13" s="65"/>
    </row>
    <row r="14" spans="1:18" x14ac:dyDescent="0.25">
      <c r="A14" s="69"/>
      <c r="B14" s="54" t="s">
        <v>80</v>
      </c>
      <c r="C14" s="119" t="s">
        <v>117</v>
      </c>
      <c r="D14" s="120"/>
      <c r="E14" s="68">
        <v>44651</v>
      </c>
      <c r="F14" s="56">
        <v>145.68</v>
      </c>
      <c r="G14" s="73"/>
      <c r="H14" s="56">
        <v>145.68</v>
      </c>
      <c r="I14" s="54" t="s">
        <v>73</v>
      </c>
      <c r="J14" s="54">
        <v>30</v>
      </c>
      <c r="K14" s="54" t="s">
        <v>81</v>
      </c>
      <c r="L14" s="60" t="s">
        <v>116</v>
      </c>
      <c r="M14" s="60">
        <v>2030</v>
      </c>
      <c r="N14" s="61" t="s">
        <v>61</v>
      </c>
      <c r="O14" s="46"/>
      <c r="P14" s="51">
        <f t="shared" si="0"/>
        <v>0</v>
      </c>
      <c r="Q14" s="12"/>
      <c r="R14" s="65"/>
    </row>
    <row r="15" spans="1:18" x14ac:dyDescent="0.25">
      <c r="A15" s="69"/>
      <c r="B15" s="54" t="s">
        <v>82</v>
      </c>
      <c r="C15" s="119" t="s">
        <v>86</v>
      </c>
      <c r="D15" s="120"/>
      <c r="E15" s="68">
        <v>44651</v>
      </c>
      <c r="F15" s="56">
        <v>209.67</v>
      </c>
      <c r="G15" s="73">
        <v>157.71</v>
      </c>
      <c r="H15" s="56">
        <v>367.38</v>
      </c>
      <c r="I15" s="54" t="s">
        <v>83</v>
      </c>
      <c r="J15" s="54">
        <v>45</v>
      </c>
      <c r="K15" s="54">
        <v>0.43</v>
      </c>
      <c r="L15" s="60" t="s">
        <v>84</v>
      </c>
      <c r="M15" s="60">
        <v>9193</v>
      </c>
      <c r="N15" s="61" t="s">
        <v>61</v>
      </c>
      <c r="O15" s="46"/>
      <c r="P15" s="51">
        <f t="shared" si="0"/>
        <v>0</v>
      </c>
      <c r="Q15" s="12" t="str">
        <f t="shared" ref="Q15:Q21" si="1">IF( P15=0," ", IF(100-((M15/P15)*100)&gt;20,"viac ako 20%",0))</f>
        <v xml:space="preserve"> </v>
      </c>
      <c r="R15" s="65"/>
    </row>
    <row r="16" spans="1:18" x14ac:dyDescent="0.25">
      <c r="A16" s="69"/>
      <c r="B16" s="54" t="s">
        <v>85</v>
      </c>
      <c r="C16" s="119" t="s">
        <v>86</v>
      </c>
      <c r="D16" s="120"/>
      <c r="E16" s="68">
        <v>44651</v>
      </c>
      <c r="F16" s="56">
        <v>6</v>
      </c>
      <c r="G16" s="73">
        <v>16</v>
      </c>
      <c r="H16" s="56">
        <v>22</v>
      </c>
      <c r="I16" s="54" t="s">
        <v>87</v>
      </c>
      <c r="J16" s="54">
        <v>40</v>
      </c>
      <c r="K16" s="54">
        <v>7.0000000000000007E-2</v>
      </c>
      <c r="L16" s="60" t="s">
        <v>88</v>
      </c>
      <c r="M16" s="60">
        <v>1120</v>
      </c>
      <c r="N16" s="61" t="s">
        <v>61</v>
      </c>
      <c r="O16" s="46"/>
      <c r="P16" s="51">
        <f t="shared" si="0"/>
        <v>0</v>
      </c>
      <c r="Q16" s="12"/>
      <c r="R16" s="65"/>
    </row>
    <row r="17" spans="1:18" x14ac:dyDescent="0.25">
      <c r="A17" s="69"/>
      <c r="B17" s="54" t="s">
        <v>144</v>
      </c>
      <c r="C17" s="119" t="s">
        <v>89</v>
      </c>
      <c r="D17" s="120"/>
      <c r="E17" s="68">
        <v>44651</v>
      </c>
      <c r="F17" s="56">
        <v>249.72</v>
      </c>
      <c r="G17" s="73"/>
      <c r="H17" s="56">
        <v>249.72</v>
      </c>
      <c r="I17" s="54" t="s">
        <v>73</v>
      </c>
      <c r="J17" s="54">
        <v>10</v>
      </c>
      <c r="K17" s="54" t="s">
        <v>90</v>
      </c>
      <c r="L17" s="60">
        <v>150</v>
      </c>
      <c r="M17" s="60">
        <v>2923</v>
      </c>
      <c r="N17" s="61" t="s">
        <v>61</v>
      </c>
      <c r="O17" s="46"/>
      <c r="P17" s="51">
        <f t="shared" si="0"/>
        <v>0</v>
      </c>
      <c r="Q17" s="12"/>
      <c r="R17" s="65"/>
    </row>
    <row r="18" spans="1:18" x14ac:dyDescent="0.25">
      <c r="A18" s="69"/>
      <c r="B18" s="54" t="s">
        <v>145</v>
      </c>
      <c r="C18" s="119" t="s">
        <v>89</v>
      </c>
      <c r="D18" s="120"/>
      <c r="E18" s="68">
        <v>44651</v>
      </c>
      <c r="F18" s="56">
        <v>248.93</v>
      </c>
      <c r="G18" s="73"/>
      <c r="H18" s="56">
        <v>248.93</v>
      </c>
      <c r="I18" s="54" t="s">
        <v>73</v>
      </c>
      <c r="J18" s="54">
        <v>50</v>
      </c>
      <c r="K18" s="54" t="s">
        <v>90</v>
      </c>
      <c r="L18" s="60">
        <v>400</v>
      </c>
      <c r="M18" s="60">
        <v>3229</v>
      </c>
      <c r="N18" s="61" t="s">
        <v>61</v>
      </c>
      <c r="O18" s="46"/>
      <c r="P18" s="51">
        <f t="shared" si="0"/>
        <v>0</v>
      </c>
      <c r="Q18" s="12"/>
      <c r="R18" s="65"/>
    </row>
    <row r="19" spans="1:18" x14ac:dyDescent="0.25">
      <c r="A19" s="74"/>
      <c r="B19" s="54" t="s">
        <v>91</v>
      </c>
      <c r="C19" s="119" t="s">
        <v>75</v>
      </c>
      <c r="D19" s="120"/>
      <c r="E19" s="68">
        <v>44651</v>
      </c>
      <c r="F19" s="55">
        <v>35.770000000000003</v>
      </c>
      <c r="G19" s="55">
        <v>14.6</v>
      </c>
      <c r="H19" s="56">
        <f t="shared" ref="H19:H26" si="2">SUM(F19:G19)</f>
        <v>50.370000000000005</v>
      </c>
      <c r="I19" s="54" t="s">
        <v>73</v>
      </c>
      <c r="J19" s="54">
        <v>50</v>
      </c>
      <c r="K19" s="57" t="s">
        <v>92</v>
      </c>
      <c r="L19" s="60" t="s">
        <v>93</v>
      </c>
      <c r="M19" s="60">
        <v>1000</v>
      </c>
      <c r="N19" s="61" t="s">
        <v>61</v>
      </c>
      <c r="O19" s="46"/>
      <c r="P19" s="51">
        <f t="shared" si="0"/>
        <v>0</v>
      </c>
      <c r="Q19" s="12"/>
      <c r="R19" s="65"/>
    </row>
    <row r="20" spans="1:18" x14ac:dyDescent="0.25">
      <c r="A20" s="70"/>
      <c r="B20" s="54" t="s">
        <v>94</v>
      </c>
      <c r="C20" s="119" t="s">
        <v>75</v>
      </c>
      <c r="D20" s="120"/>
      <c r="E20" s="68">
        <v>44651</v>
      </c>
      <c r="F20" s="55">
        <v>52.38</v>
      </c>
      <c r="G20" s="55">
        <v>22.58</v>
      </c>
      <c r="H20" s="55">
        <f t="shared" si="2"/>
        <v>74.960000000000008</v>
      </c>
      <c r="I20" s="54" t="s">
        <v>73</v>
      </c>
      <c r="J20" s="54">
        <v>50</v>
      </c>
      <c r="K20" s="53" t="s">
        <v>95</v>
      </c>
      <c r="L20" s="71" t="s">
        <v>96</v>
      </c>
      <c r="M20" s="71">
        <v>1515</v>
      </c>
      <c r="N20" s="61" t="s">
        <v>61</v>
      </c>
      <c r="O20" s="46"/>
      <c r="P20" s="51">
        <f t="shared" si="0"/>
        <v>0</v>
      </c>
      <c r="Q20" s="12" t="str">
        <f t="shared" si="1"/>
        <v xml:space="preserve"> </v>
      </c>
      <c r="R20" s="65"/>
    </row>
    <row r="21" spans="1:18" x14ac:dyDescent="0.25">
      <c r="A21" s="70"/>
      <c r="B21" s="54" t="s">
        <v>97</v>
      </c>
      <c r="C21" s="119" t="s">
        <v>86</v>
      </c>
      <c r="D21" s="120"/>
      <c r="E21" s="68">
        <v>44651</v>
      </c>
      <c r="F21" s="55">
        <v>28.32</v>
      </c>
      <c r="G21" s="72">
        <v>12.47</v>
      </c>
      <c r="H21" s="56">
        <f t="shared" si="2"/>
        <v>40.79</v>
      </c>
      <c r="I21" s="54" t="s">
        <v>73</v>
      </c>
      <c r="J21" s="54">
        <v>55</v>
      </c>
      <c r="K21" s="54">
        <v>0.89</v>
      </c>
      <c r="L21" s="60" t="s">
        <v>98</v>
      </c>
      <c r="M21" s="60">
        <v>654</v>
      </c>
      <c r="N21" s="61" t="s">
        <v>61</v>
      </c>
      <c r="O21" s="46"/>
      <c r="P21" s="51">
        <f t="shared" si="0"/>
        <v>0</v>
      </c>
      <c r="Q21" s="12" t="str">
        <f t="shared" si="1"/>
        <v xml:space="preserve"> </v>
      </c>
      <c r="R21" s="65"/>
    </row>
    <row r="22" spans="1:18" x14ac:dyDescent="0.25">
      <c r="A22" s="70" t="s">
        <v>107</v>
      </c>
      <c r="B22" s="54" t="s">
        <v>108</v>
      </c>
      <c r="C22" s="119" t="s">
        <v>112</v>
      </c>
      <c r="D22" s="120"/>
      <c r="E22" s="68">
        <v>44651</v>
      </c>
      <c r="F22" s="56">
        <v>335.46</v>
      </c>
      <c r="G22" s="73">
        <v>173.88</v>
      </c>
      <c r="H22" s="56">
        <v>509.34</v>
      </c>
      <c r="I22" s="54" t="s">
        <v>83</v>
      </c>
      <c r="J22" s="54">
        <v>50</v>
      </c>
      <c r="K22" s="54" t="s">
        <v>114</v>
      </c>
      <c r="L22" s="54" t="s">
        <v>113</v>
      </c>
      <c r="M22" s="60">
        <v>17163</v>
      </c>
      <c r="N22" s="61" t="s">
        <v>61</v>
      </c>
      <c r="O22" s="46"/>
      <c r="P22" s="51">
        <f t="shared" si="0"/>
        <v>0</v>
      </c>
      <c r="Q22" s="12"/>
      <c r="R22" s="65"/>
    </row>
    <row r="23" spans="1:18" x14ac:dyDescent="0.25">
      <c r="A23" s="70" t="s">
        <v>76</v>
      </c>
      <c r="B23" s="54" t="s">
        <v>110</v>
      </c>
      <c r="C23" s="119" t="s">
        <v>77</v>
      </c>
      <c r="D23" s="120"/>
      <c r="E23" s="68">
        <v>44651</v>
      </c>
      <c r="F23" s="56">
        <v>841.28</v>
      </c>
      <c r="G23" s="73">
        <v>137.81</v>
      </c>
      <c r="H23" s="56">
        <v>979.09</v>
      </c>
      <c r="I23" s="54" t="s">
        <v>73</v>
      </c>
      <c r="J23" s="54">
        <v>30</v>
      </c>
      <c r="K23" s="54" t="s">
        <v>115</v>
      </c>
      <c r="L23" s="60" t="s">
        <v>111</v>
      </c>
      <c r="M23" s="60">
        <v>19281</v>
      </c>
      <c r="N23" s="61" t="s">
        <v>61</v>
      </c>
      <c r="O23" s="46"/>
      <c r="P23" s="51">
        <f t="shared" si="0"/>
        <v>0</v>
      </c>
      <c r="Q23" s="12"/>
      <c r="R23" s="65"/>
    </row>
    <row r="24" spans="1:18" x14ac:dyDescent="0.25">
      <c r="A24" s="70" t="s">
        <v>109</v>
      </c>
      <c r="B24" s="54" t="s">
        <v>99</v>
      </c>
      <c r="C24" s="119" t="s">
        <v>89</v>
      </c>
      <c r="D24" s="120"/>
      <c r="E24" s="68">
        <v>44651</v>
      </c>
      <c r="F24" s="56">
        <v>42.81</v>
      </c>
      <c r="G24" s="73"/>
      <c r="H24" s="56">
        <f t="shared" si="2"/>
        <v>42.81</v>
      </c>
      <c r="I24" s="54" t="s">
        <v>73</v>
      </c>
      <c r="J24" s="54">
        <v>60</v>
      </c>
      <c r="K24" s="54" t="s">
        <v>100</v>
      </c>
      <c r="L24" s="60">
        <v>100</v>
      </c>
      <c r="M24" s="60">
        <v>483</v>
      </c>
      <c r="N24" s="61" t="s">
        <v>61</v>
      </c>
      <c r="O24" s="46"/>
      <c r="P24" s="51">
        <f t="shared" si="0"/>
        <v>0</v>
      </c>
      <c r="Q24" s="12"/>
      <c r="R24" s="65"/>
    </row>
    <row r="25" spans="1:18" x14ac:dyDescent="0.25">
      <c r="A25" s="75"/>
      <c r="B25" s="54" t="s">
        <v>101</v>
      </c>
      <c r="C25" s="119" t="s">
        <v>89</v>
      </c>
      <c r="D25" s="120"/>
      <c r="E25" s="68">
        <v>44651</v>
      </c>
      <c r="F25" s="56">
        <v>41.59</v>
      </c>
      <c r="G25" s="73">
        <v>41.77</v>
      </c>
      <c r="H25" s="56">
        <f t="shared" si="2"/>
        <v>83.360000000000014</v>
      </c>
      <c r="I25" s="54" t="s">
        <v>73</v>
      </c>
      <c r="J25" s="54">
        <v>60</v>
      </c>
      <c r="K25" s="54" t="s">
        <v>102</v>
      </c>
      <c r="L25" s="60">
        <v>290</v>
      </c>
      <c r="M25" s="60">
        <v>1056</v>
      </c>
      <c r="N25" s="61" t="s">
        <v>61</v>
      </c>
      <c r="O25" s="46"/>
      <c r="P25" s="76">
        <f t="shared" si="0"/>
        <v>0</v>
      </c>
      <c r="Q25" s="12"/>
      <c r="R25" s="65"/>
    </row>
    <row r="26" spans="1:18" x14ac:dyDescent="0.25">
      <c r="A26" s="75"/>
      <c r="B26" s="54" t="s">
        <v>103</v>
      </c>
      <c r="C26" s="119" t="s">
        <v>77</v>
      </c>
      <c r="D26" s="120"/>
      <c r="E26" s="68">
        <v>44651</v>
      </c>
      <c r="F26" s="56">
        <v>196.3</v>
      </c>
      <c r="G26" s="73">
        <v>151.28</v>
      </c>
      <c r="H26" s="56">
        <f t="shared" si="2"/>
        <v>347.58000000000004</v>
      </c>
      <c r="I26" s="54" t="s">
        <v>73</v>
      </c>
      <c r="J26" s="54">
        <v>70</v>
      </c>
      <c r="K26" s="54" t="s">
        <v>104</v>
      </c>
      <c r="L26" s="60" t="s">
        <v>105</v>
      </c>
      <c r="M26" s="60">
        <v>6058</v>
      </c>
      <c r="N26" s="61" t="s">
        <v>61</v>
      </c>
      <c r="O26" s="46"/>
      <c r="P26" s="76">
        <f t="shared" si="0"/>
        <v>0</v>
      </c>
      <c r="Q26" s="12"/>
      <c r="R26" s="65"/>
    </row>
    <row r="27" spans="1:18" x14ac:dyDescent="0.25">
      <c r="A27" s="75" t="s">
        <v>119</v>
      </c>
      <c r="B27" s="54" t="s">
        <v>146</v>
      </c>
      <c r="C27" s="119" t="s">
        <v>123</v>
      </c>
      <c r="D27" s="120"/>
      <c r="E27" s="68">
        <v>44651</v>
      </c>
      <c r="F27" s="56">
        <v>80</v>
      </c>
      <c r="G27" s="73"/>
      <c r="H27" s="56">
        <v>80</v>
      </c>
      <c r="I27" s="54" t="s">
        <v>121</v>
      </c>
      <c r="J27" s="54">
        <v>30</v>
      </c>
      <c r="K27" s="54" t="s">
        <v>131</v>
      </c>
      <c r="L27" s="60">
        <v>300</v>
      </c>
      <c r="M27" s="60">
        <v>828</v>
      </c>
      <c r="N27" s="61" t="s">
        <v>61</v>
      </c>
      <c r="O27" s="46"/>
      <c r="P27" s="76">
        <f t="shared" si="0"/>
        <v>0</v>
      </c>
      <c r="Q27" s="12"/>
      <c r="R27" s="65"/>
    </row>
    <row r="28" spans="1:18" x14ac:dyDescent="0.25">
      <c r="A28" s="75"/>
      <c r="B28" s="54" t="s">
        <v>133</v>
      </c>
      <c r="C28" s="119" t="s">
        <v>75</v>
      </c>
      <c r="D28" s="120"/>
      <c r="E28" s="68">
        <v>44651</v>
      </c>
      <c r="F28" s="56">
        <v>249.5</v>
      </c>
      <c r="G28" s="73">
        <v>4.58</v>
      </c>
      <c r="H28" s="56">
        <f t="shared" ref="H28:H35" si="3">SUM(F28:G28)</f>
        <v>254.08</v>
      </c>
      <c r="I28" s="54" t="s">
        <v>73</v>
      </c>
      <c r="J28" s="54">
        <v>20</v>
      </c>
      <c r="K28" s="54" t="s">
        <v>132</v>
      </c>
      <c r="L28" s="60" t="s">
        <v>125</v>
      </c>
      <c r="M28" s="60">
        <v>4048</v>
      </c>
      <c r="N28" s="61" t="s">
        <v>61</v>
      </c>
      <c r="O28" s="46"/>
      <c r="P28" s="76">
        <f t="shared" si="0"/>
        <v>0</v>
      </c>
      <c r="Q28" s="12"/>
      <c r="R28" s="65"/>
    </row>
    <row r="29" spans="1:18" x14ac:dyDescent="0.25">
      <c r="A29" s="75"/>
      <c r="B29" s="54" t="s">
        <v>134</v>
      </c>
      <c r="C29" s="119" t="s">
        <v>123</v>
      </c>
      <c r="D29" s="120"/>
      <c r="E29" s="68">
        <v>44651</v>
      </c>
      <c r="F29" s="56">
        <v>103.63</v>
      </c>
      <c r="G29" s="73"/>
      <c r="H29" s="56">
        <f t="shared" si="3"/>
        <v>103.63</v>
      </c>
      <c r="I29" s="54" t="s">
        <v>73</v>
      </c>
      <c r="J29" s="54">
        <v>20</v>
      </c>
      <c r="K29" s="54" t="s">
        <v>135</v>
      </c>
      <c r="L29" s="60">
        <v>580</v>
      </c>
      <c r="M29" s="60">
        <v>1613</v>
      </c>
      <c r="N29" s="61" t="s">
        <v>61</v>
      </c>
      <c r="O29" s="46"/>
      <c r="P29" s="76">
        <f t="shared" si="0"/>
        <v>0</v>
      </c>
      <c r="Q29" s="12"/>
      <c r="R29" s="65"/>
    </row>
    <row r="30" spans="1:18" x14ac:dyDescent="0.25">
      <c r="A30" s="75" t="s">
        <v>120</v>
      </c>
      <c r="B30" s="54" t="s">
        <v>136</v>
      </c>
      <c r="C30" s="119" t="s">
        <v>147</v>
      </c>
      <c r="D30" s="120"/>
      <c r="E30" s="68">
        <v>44651</v>
      </c>
      <c r="F30" s="56">
        <v>373</v>
      </c>
      <c r="G30" s="73">
        <v>83</v>
      </c>
      <c r="H30" s="56">
        <f t="shared" si="3"/>
        <v>456</v>
      </c>
      <c r="I30" s="54" t="s">
        <v>87</v>
      </c>
      <c r="J30" s="54">
        <v>50</v>
      </c>
      <c r="K30" s="54">
        <v>0.17</v>
      </c>
      <c r="L30" s="60" t="s">
        <v>122</v>
      </c>
      <c r="M30" s="60">
        <v>18342</v>
      </c>
      <c r="N30" s="61" t="s">
        <v>61</v>
      </c>
      <c r="O30" s="46"/>
      <c r="P30" s="76">
        <f t="shared" si="0"/>
        <v>0</v>
      </c>
      <c r="Q30" s="12"/>
      <c r="R30" s="65"/>
    </row>
    <row r="31" spans="1:18" x14ac:dyDescent="0.25">
      <c r="A31" s="75"/>
      <c r="B31" s="54" t="s">
        <v>137</v>
      </c>
      <c r="C31" s="119" t="s">
        <v>86</v>
      </c>
      <c r="D31" s="120"/>
      <c r="E31" s="68">
        <v>44651</v>
      </c>
      <c r="F31" s="56">
        <v>122.17</v>
      </c>
      <c r="G31" s="73">
        <v>16.920000000000002</v>
      </c>
      <c r="H31" s="56">
        <f t="shared" si="3"/>
        <v>139.09</v>
      </c>
      <c r="I31" s="54" t="s">
        <v>83</v>
      </c>
      <c r="J31" s="54">
        <v>55</v>
      </c>
      <c r="K31" s="54">
        <v>0.28000000000000003</v>
      </c>
      <c r="L31" s="60" t="s">
        <v>126</v>
      </c>
      <c r="M31" s="60">
        <v>3951</v>
      </c>
      <c r="N31" s="61" t="s">
        <v>61</v>
      </c>
      <c r="O31" s="46"/>
      <c r="P31" s="76">
        <f t="shared" si="0"/>
        <v>0</v>
      </c>
      <c r="Q31" s="12"/>
      <c r="R31" s="65"/>
    </row>
    <row r="32" spans="1:18" x14ac:dyDescent="0.25">
      <c r="A32" s="75"/>
      <c r="B32" s="54" t="s">
        <v>138</v>
      </c>
      <c r="C32" s="119" t="s">
        <v>86</v>
      </c>
      <c r="D32" s="120"/>
      <c r="E32" s="68">
        <v>44651</v>
      </c>
      <c r="F32" s="56">
        <v>44.96</v>
      </c>
      <c r="G32" s="73">
        <v>7.59</v>
      </c>
      <c r="H32" s="56">
        <f t="shared" si="3"/>
        <v>52.55</v>
      </c>
      <c r="I32" s="54" t="s">
        <v>83</v>
      </c>
      <c r="J32" s="54">
        <v>50</v>
      </c>
      <c r="K32" s="54">
        <v>0.28000000000000003</v>
      </c>
      <c r="L32" s="60" t="s">
        <v>127</v>
      </c>
      <c r="M32" s="60">
        <v>1637</v>
      </c>
      <c r="N32" s="61" t="s">
        <v>61</v>
      </c>
      <c r="O32" s="46"/>
      <c r="P32" s="76">
        <f t="shared" si="0"/>
        <v>0</v>
      </c>
      <c r="Q32" s="12"/>
      <c r="R32" s="65"/>
    </row>
    <row r="33" spans="1:18" x14ac:dyDescent="0.25">
      <c r="A33" s="75"/>
      <c r="B33" s="54" t="s">
        <v>139</v>
      </c>
      <c r="C33" s="119" t="s">
        <v>86</v>
      </c>
      <c r="D33" s="120"/>
      <c r="E33" s="68">
        <v>44651</v>
      </c>
      <c r="F33" s="56">
        <v>320.01</v>
      </c>
      <c r="G33" s="73">
        <v>20.190000000000001</v>
      </c>
      <c r="H33" s="56">
        <f t="shared" si="3"/>
        <v>340.2</v>
      </c>
      <c r="I33" s="54" t="s">
        <v>73</v>
      </c>
      <c r="J33" s="54">
        <v>65</v>
      </c>
      <c r="K33" s="54">
        <v>1.1100000000000001</v>
      </c>
      <c r="L33" s="60" t="s">
        <v>128</v>
      </c>
      <c r="M33" s="60">
        <v>7095</v>
      </c>
      <c r="N33" s="61" t="s">
        <v>61</v>
      </c>
      <c r="O33" s="46"/>
      <c r="P33" s="78">
        <f t="shared" si="0"/>
        <v>0</v>
      </c>
      <c r="Q33" s="12"/>
      <c r="R33" s="65"/>
    </row>
    <row r="34" spans="1:18" x14ac:dyDescent="0.25">
      <c r="A34" s="75"/>
      <c r="B34" s="54" t="s">
        <v>140</v>
      </c>
      <c r="C34" s="119" t="s">
        <v>86</v>
      </c>
      <c r="D34" s="120"/>
      <c r="E34" s="68">
        <v>44651</v>
      </c>
      <c r="F34" s="56">
        <v>228.73</v>
      </c>
      <c r="G34" s="73">
        <v>42.42</v>
      </c>
      <c r="H34" s="56">
        <f t="shared" si="3"/>
        <v>271.14999999999998</v>
      </c>
      <c r="I34" s="54" t="s">
        <v>73</v>
      </c>
      <c r="J34" s="54">
        <v>60</v>
      </c>
      <c r="K34" s="54">
        <v>1.22</v>
      </c>
      <c r="L34" s="60" t="s">
        <v>129</v>
      </c>
      <c r="M34" s="60">
        <v>4573</v>
      </c>
      <c r="N34" s="61" t="s">
        <v>61</v>
      </c>
      <c r="O34" s="46"/>
      <c r="P34" s="78">
        <f t="shared" si="0"/>
        <v>0</v>
      </c>
      <c r="Q34" s="12"/>
      <c r="R34" s="65"/>
    </row>
    <row r="35" spans="1:18" x14ac:dyDescent="0.25">
      <c r="A35" s="75"/>
      <c r="B35" s="54" t="s">
        <v>141</v>
      </c>
      <c r="C35" s="119" t="s">
        <v>86</v>
      </c>
      <c r="D35" s="120"/>
      <c r="E35" s="68">
        <v>44651</v>
      </c>
      <c r="F35" s="56">
        <v>138.69999999999999</v>
      </c>
      <c r="G35" s="73">
        <v>23.28</v>
      </c>
      <c r="H35" s="56">
        <f t="shared" si="3"/>
        <v>161.97999999999999</v>
      </c>
      <c r="I35" s="54" t="s">
        <v>73</v>
      </c>
      <c r="J35" s="54">
        <v>60</v>
      </c>
      <c r="K35" s="54">
        <v>1.1100000000000001</v>
      </c>
      <c r="L35" s="60" t="s">
        <v>130</v>
      </c>
      <c r="M35" s="60">
        <v>2628</v>
      </c>
      <c r="N35" s="61" t="s">
        <v>61</v>
      </c>
      <c r="O35" s="46"/>
      <c r="P35" s="78">
        <f t="shared" si="0"/>
        <v>0</v>
      </c>
      <c r="Q35" s="12"/>
      <c r="R35" s="65"/>
    </row>
    <row r="36" spans="1:18" x14ac:dyDescent="0.25">
      <c r="A36" s="75" t="s">
        <v>124</v>
      </c>
      <c r="B36" s="54" t="s">
        <v>148</v>
      </c>
      <c r="C36" s="119" t="s">
        <v>142</v>
      </c>
      <c r="D36" s="120"/>
      <c r="E36" s="68">
        <v>44651</v>
      </c>
      <c r="F36" s="56">
        <v>30</v>
      </c>
      <c r="G36" s="73"/>
      <c r="H36" s="56">
        <v>30</v>
      </c>
      <c r="I36" s="54" t="s">
        <v>121</v>
      </c>
      <c r="J36" s="54">
        <v>60</v>
      </c>
      <c r="K36" s="54">
        <v>1.47</v>
      </c>
      <c r="L36" s="60" t="s">
        <v>143</v>
      </c>
      <c r="M36" s="60">
        <v>562</v>
      </c>
      <c r="N36" s="61" t="s">
        <v>61</v>
      </c>
      <c r="O36" s="77"/>
      <c r="P36" s="78">
        <f t="shared" si="0"/>
        <v>0</v>
      </c>
      <c r="Q36" s="12"/>
      <c r="R36" s="65"/>
    </row>
    <row r="37" spans="1:18" ht="15.75" thickBot="1" x14ac:dyDescent="0.3">
      <c r="A37" s="26"/>
      <c r="B37" s="54"/>
      <c r="C37" s="119"/>
      <c r="D37" s="120"/>
      <c r="E37" s="68"/>
      <c r="F37" s="56"/>
      <c r="G37" s="73"/>
      <c r="H37" s="56"/>
      <c r="I37" s="54"/>
      <c r="J37" s="54"/>
      <c r="K37" s="54"/>
      <c r="L37" s="60"/>
      <c r="M37" s="60"/>
      <c r="N37" s="61"/>
      <c r="O37" s="47"/>
      <c r="P37" s="52"/>
      <c r="Q37" s="12" t="str">
        <f t="shared" ref="Q37" si="4">IF( P37=0," ", IF(100-((M37/P37)*100)&gt;20,"viac ako 20%",0))</f>
        <v xml:space="preserve"> </v>
      </c>
    </row>
    <row r="38" spans="1:18" ht="15.75" thickBot="1" x14ac:dyDescent="0.3">
      <c r="A38" s="27"/>
      <c r="B38" s="28"/>
      <c r="C38" s="29"/>
      <c r="D38" s="30"/>
      <c r="E38" s="30"/>
      <c r="F38" s="31"/>
      <c r="G38" s="31"/>
      <c r="H38" s="58">
        <f>SUM(H13:H37)</f>
        <v>5167.2499999999991</v>
      </c>
      <c r="I38" s="32"/>
      <c r="J38" s="28"/>
      <c r="K38" s="28"/>
      <c r="L38" s="29"/>
      <c r="M38" s="33"/>
      <c r="N38" s="34"/>
      <c r="O38" s="37"/>
      <c r="P38" s="38"/>
      <c r="Q38" s="12"/>
    </row>
    <row r="39" spans="1:18" ht="15.75" thickBot="1" x14ac:dyDescent="0.3">
      <c r="A39" s="49"/>
      <c r="B39" s="35"/>
      <c r="C39" s="35"/>
      <c r="D39" s="35"/>
      <c r="E39" s="35"/>
      <c r="F39" s="35"/>
      <c r="G39" s="35"/>
      <c r="H39" s="35"/>
      <c r="I39" s="35"/>
      <c r="J39" s="35"/>
      <c r="K39" s="138" t="s">
        <v>13</v>
      </c>
      <c r="L39" s="138"/>
      <c r="M39" s="38">
        <f>SUM(M13:M37)</f>
        <v>112512</v>
      </c>
      <c r="N39" s="36"/>
      <c r="O39" s="39" t="s">
        <v>14</v>
      </c>
      <c r="P39" s="33">
        <f>SUM(P13:P37)</f>
        <v>0</v>
      </c>
      <c r="Q39" s="12" t="str">
        <f>IF(P39&gt;M39,"prekročená cena","nižšia ako stanovená")</f>
        <v>nižšia ako stanovená</v>
      </c>
    </row>
    <row r="40" spans="1:18" ht="15.75" thickBot="1" x14ac:dyDescent="0.3">
      <c r="A40" s="115" t="s">
        <v>15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7"/>
      <c r="P40" s="33">
        <f>P41-P39</f>
        <v>0</v>
      </c>
    </row>
    <row r="41" spans="1:18" ht="15.75" thickBot="1" x14ac:dyDescent="0.3">
      <c r="A41" s="115" t="s">
        <v>16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7"/>
      <c r="P41" s="33">
        <f>IF("nie"=MID(I49,1,3),P39,(P39*1.2))</f>
        <v>0</v>
      </c>
    </row>
    <row r="42" spans="1:18" x14ac:dyDescent="0.25">
      <c r="A42" s="127" t="s">
        <v>17</v>
      </c>
      <c r="B42" s="127"/>
      <c r="C42" s="127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8" x14ac:dyDescent="0.25">
      <c r="A43" s="118" t="s">
        <v>65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</row>
    <row r="44" spans="1:18" ht="25.5" customHeight="1" x14ac:dyDescent="0.25">
      <c r="A44" s="41" t="s">
        <v>57</v>
      </c>
      <c r="B44" s="41"/>
      <c r="C44" s="41"/>
      <c r="D44" s="41"/>
      <c r="E44" s="66"/>
      <c r="F44" s="41"/>
      <c r="G44" s="41"/>
      <c r="H44" s="42" t="s">
        <v>55</v>
      </c>
      <c r="I44" s="41"/>
      <c r="J44" s="41"/>
      <c r="K44" s="43"/>
      <c r="L44" s="43"/>
      <c r="M44" s="43"/>
      <c r="N44" s="43"/>
      <c r="O44" s="43"/>
      <c r="P44" s="43"/>
    </row>
    <row r="45" spans="1:18" ht="15" customHeight="1" x14ac:dyDescent="0.25">
      <c r="A45" s="129" t="s">
        <v>66</v>
      </c>
      <c r="B45" s="130"/>
      <c r="C45" s="130"/>
      <c r="D45" s="130"/>
      <c r="E45" s="130"/>
      <c r="F45" s="131"/>
      <c r="G45" s="128" t="s">
        <v>56</v>
      </c>
      <c r="H45" s="44" t="s">
        <v>18</v>
      </c>
      <c r="I45" s="121"/>
      <c r="J45" s="122"/>
      <c r="K45" s="122"/>
      <c r="L45" s="122"/>
      <c r="M45" s="122"/>
      <c r="N45" s="122"/>
      <c r="O45" s="122"/>
      <c r="P45" s="123"/>
    </row>
    <row r="46" spans="1:18" x14ac:dyDescent="0.25">
      <c r="A46" s="132"/>
      <c r="B46" s="133"/>
      <c r="C46" s="133"/>
      <c r="D46" s="133"/>
      <c r="E46" s="133"/>
      <c r="F46" s="134"/>
      <c r="G46" s="128"/>
      <c r="H46" s="44" t="s">
        <v>19</v>
      </c>
      <c r="I46" s="121"/>
      <c r="J46" s="122"/>
      <c r="K46" s="122"/>
      <c r="L46" s="122"/>
      <c r="M46" s="122"/>
      <c r="N46" s="122"/>
      <c r="O46" s="122"/>
      <c r="P46" s="123"/>
    </row>
    <row r="47" spans="1:18" ht="18" customHeight="1" x14ac:dyDescent="0.25">
      <c r="A47" s="132"/>
      <c r="B47" s="133"/>
      <c r="C47" s="133"/>
      <c r="D47" s="133"/>
      <c r="E47" s="133"/>
      <c r="F47" s="134"/>
      <c r="G47" s="128"/>
      <c r="H47" s="44" t="s">
        <v>20</v>
      </c>
      <c r="I47" s="121"/>
      <c r="J47" s="122"/>
      <c r="K47" s="122"/>
      <c r="L47" s="122"/>
      <c r="M47" s="122"/>
      <c r="N47" s="122"/>
      <c r="O47" s="122"/>
      <c r="P47" s="123"/>
    </row>
    <row r="48" spans="1:18" x14ac:dyDescent="0.25">
      <c r="A48" s="132"/>
      <c r="B48" s="133"/>
      <c r="C48" s="133"/>
      <c r="D48" s="133"/>
      <c r="E48" s="133"/>
      <c r="F48" s="134"/>
      <c r="G48" s="128"/>
      <c r="H48" s="44" t="s">
        <v>21</v>
      </c>
      <c r="I48" s="121"/>
      <c r="J48" s="122"/>
      <c r="K48" s="122"/>
      <c r="L48" s="122"/>
      <c r="M48" s="122"/>
      <c r="N48" s="122"/>
      <c r="O48" s="122"/>
      <c r="P48" s="123"/>
    </row>
    <row r="49" spans="1:16" x14ac:dyDescent="0.25">
      <c r="A49" s="132"/>
      <c r="B49" s="133"/>
      <c r="C49" s="133"/>
      <c r="D49" s="133"/>
      <c r="E49" s="133"/>
      <c r="F49" s="134"/>
      <c r="G49" s="128"/>
      <c r="H49" s="44" t="s">
        <v>22</v>
      </c>
      <c r="I49" s="121"/>
      <c r="J49" s="122"/>
      <c r="K49" s="122"/>
      <c r="L49" s="122"/>
      <c r="M49" s="122"/>
      <c r="N49" s="122"/>
      <c r="O49" s="122"/>
      <c r="P49" s="123"/>
    </row>
    <row r="50" spans="1:16" x14ac:dyDescent="0.25">
      <c r="A50" s="132"/>
      <c r="B50" s="133"/>
      <c r="C50" s="133"/>
      <c r="D50" s="133"/>
      <c r="E50" s="133"/>
      <c r="F50" s="134"/>
      <c r="G50" s="24"/>
      <c r="H50" s="24"/>
      <c r="I50" s="24"/>
      <c r="J50" s="24"/>
      <c r="K50" s="24"/>
      <c r="L50" s="24"/>
      <c r="M50" s="24"/>
      <c r="N50" s="24"/>
      <c r="O50" s="24"/>
      <c r="P50" s="24"/>
    </row>
    <row r="51" spans="1:16" x14ac:dyDescent="0.25">
      <c r="A51" s="132"/>
      <c r="B51" s="133"/>
      <c r="C51" s="133"/>
      <c r="D51" s="133"/>
      <c r="E51" s="133"/>
      <c r="F51" s="134"/>
      <c r="G51" s="24"/>
      <c r="H51" s="24"/>
      <c r="I51" s="24"/>
      <c r="J51" s="24"/>
      <c r="K51" s="24"/>
      <c r="L51" s="24"/>
      <c r="M51" s="24"/>
      <c r="N51" s="24"/>
      <c r="O51" s="24"/>
      <c r="P51" s="24"/>
    </row>
    <row r="52" spans="1:16" x14ac:dyDescent="0.25">
      <c r="A52" s="135"/>
      <c r="B52" s="136"/>
      <c r="C52" s="136"/>
      <c r="D52" s="136"/>
      <c r="E52" s="136"/>
      <c r="F52" s="137"/>
      <c r="G52" s="43"/>
      <c r="H52" s="24"/>
      <c r="I52" s="18"/>
      <c r="J52" s="24"/>
      <c r="K52" s="24" t="s">
        <v>23</v>
      </c>
      <c r="L52" s="24"/>
      <c r="M52" s="124"/>
      <c r="N52" s="125"/>
      <c r="O52" s="126"/>
      <c r="P52" s="24"/>
    </row>
    <row r="53" spans="1:16" x14ac:dyDescent="0.25">
      <c r="A53" s="43"/>
      <c r="B53" s="43"/>
      <c r="C53" s="43"/>
      <c r="D53" s="43"/>
      <c r="E53" s="43"/>
      <c r="F53" s="43"/>
      <c r="G53" s="43"/>
      <c r="H53" s="24"/>
      <c r="I53" s="24"/>
      <c r="J53" s="24"/>
      <c r="K53" s="24"/>
      <c r="L53" s="24"/>
      <c r="M53" s="24"/>
      <c r="N53" s="24"/>
      <c r="O53" s="24"/>
      <c r="P53" s="24"/>
    </row>
    <row r="54" spans="1:16" x14ac:dyDescent="0.25">
      <c r="A54" s="21"/>
      <c r="B54" s="21"/>
      <c r="C54" s="21"/>
      <c r="D54" s="21"/>
      <c r="E54" s="21"/>
      <c r="F54" s="21"/>
      <c r="G54" s="21"/>
      <c r="H54" s="24"/>
      <c r="I54" s="24"/>
      <c r="J54" s="24"/>
      <c r="K54" s="24"/>
      <c r="L54" s="24"/>
      <c r="M54" s="24"/>
      <c r="N54" s="24"/>
      <c r="O54" s="24"/>
      <c r="P54" s="24"/>
    </row>
  </sheetData>
  <sheetProtection algorithmName="SHA-512" hashValue="qzcZlZ1jxf+uMuLbe+HOFBfyrEAKXtI4SE1mMcC3CJXWk6QKggjYoiHqnq419v9KT8maTJhoq/4nlaF1xJM+jg==" saltValue="bvqpqnns/xTcg8Sz2Duy9w==" spinCount="100000" sheet="1" objects="1" scenarios="1"/>
  <mergeCells count="60">
    <mergeCell ref="C32:D32"/>
    <mergeCell ref="C13:D13"/>
    <mergeCell ref="C15:D15"/>
    <mergeCell ref="C20:D20"/>
    <mergeCell ref="C21:D21"/>
    <mergeCell ref="C19:D19"/>
    <mergeCell ref="C16:D16"/>
    <mergeCell ref="C17:D17"/>
    <mergeCell ref="C18:D18"/>
    <mergeCell ref="C14:D14"/>
    <mergeCell ref="C22:D22"/>
    <mergeCell ref="C23:D23"/>
    <mergeCell ref="C27:D27"/>
    <mergeCell ref="K39:L39"/>
    <mergeCell ref="A40:O40"/>
    <mergeCell ref="C34:D34"/>
    <mergeCell ref="C35:D35"/>
    <mergeCell ref="C28:D28"/>
    <mergeCell ref="C29:D29"/>
    <mergeCell ref="C30:D30"/>
    <mergeCell ref="C31:D31"/>
    <mergeCell ref="C33:D33"/>
    <mergeCell ref="C36:D36"/>
    <mergeCell ref="C24:D24"/>
    <mergeCell ref="C25:D25"/>
    <mergeCell ref="C26:D26"/>
    <mergeCell ref="A41:O41"/>
    <mergeCell ref="A43:P43"/>
    <mergeCell ref="C37:D37"/>
    <mergeCell ref="I49:P49"/>
    <mergeCell ref="M52:O52"/>
    <mergeCell ref="A42:C42"/>
    <mergeCell ref="G45:G49"/>
    <mergeCell ref="I45:P45"/>
    <mergeCell ref="I46:P46"/>
    <mergeCell ref="I47:P47"/>
    <mergeCell ref="I48:P48"/>
    <mergeCell ref="A45:F52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</mergeCells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3" t="s">
        <v>51</v>
      </c>
      <c r="M2" s="143"/>
    </row>
    <row r="3" spans="1:14" x14ac:dyDescent="0.25">
      <c r="A3" s="5" t="s">
        <v>25</v>
      </c>
      <c r="B3" s="140" t="s">
        <v>26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x14ac:dyDescent="0.25">
      <c r="A4" s="5" t="s">
        <v>27</v>
      </c>
      <c r="B4" s="140" t="s">
        <v>28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</row>
    <row r="5" spans="1:14" x14ac:dyDescent="0.25">
      <c r="A5" s="5" t="s">
        <v>8</v>
      </c>
      <c r="B5" s="140" t="s">
        <v>29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</row>
    <row r="6" spans="1:14" x14ac:dyDescent="0.25">
      <c r="A6" s="5" t="s">
        <v>2</v>
      </c>
      <c r="B6" s="140" t="s">
        <v>30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</row>
    <row r="7" spans="1:14" x14ac:dyDescent="0.25">
      <c r="A7" s="6" t="s">
        <v>31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2"/>
    </row>
    <row r="8" spans="1:14" x14ac:dyDescent="0.25">
      <c r="A8" s="5" t="s">
        <v>12</v>
      </c>
      <c r="B8" s="140" t="s">
        <v>32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</row>
    <row r="9" spans="1:14" x14ac:dyDescent="0.25">
      <c r="A9" s="7" t="s">
        <v>33</v>
      </c>
      <c r="B9" s="140" t="s">
        <v>34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</row>
    <row r="10" spans="1:14" x14ac:dyDescent="0.25">
      <c r="A10" s="7" t="s">
        <v>35</v>
      </c>
      <c r="B10" s="140" t="s">
        <v>36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</row>
    <row r="11" spans="1:14" x14ac:dyDescent="0.25">
      <c r="A11" s="8" t="s">
        <v>37</v>
      </c>
      <c r="B11" s="140" t="s">
        <v>38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</row>
    <row r="12" spans="1:14" x14ac:dyDescent="0.25">
      <c r="A12" s="9" t="s">
        <v>39</v>
      </c>
      <c r="B12" s="140" t="s">
        <v>40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</row>
    <row r="13" spans="1:14" ht="24" customHeight="1" x14ac:dyDescent="0.25">
      <c r="A13" s="8" t="s">
        <v>41</v>
      </c>
      <c r="B13" s="140" t="s">
        <v>42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</row>
    <row r="14" spans="1:14" ht="16.5" customHeight="1" x14ac:dyDescent="0.25">
      <c r="A14" s="8" t="s">
        <v>5</v>
      </c>
      <c r="B14" s="140" t="s">
        <v>52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</row>
    <row r="15" spans="1:14" x14ac:dyDescent="0.25">
      <c r="A15" s="8" t="s">
        <v>43</v>
      </c>
      <c r="B15" s="140" t="s">
        <v>44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</row>
    <row r="16" spans="1:14" ht="38.25" x14ac:dyDescent="0.25">
      <c r="A16" s="10" t="s">
        <v>45</v>
      </c>
      <c r="B16" s="140" t="s">
        <v>46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</row>
    <row r="17" spans="1:14" ht="28.5" customHeight="1" x14ac:dyDescent="0.25">
      <c r="A17" s="10" t="s">
        <v>47</v>
      </c>
      <c r="B17" s="140" t="s">
        <v>48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</row>
    <row r="18" spans="1:14" ht="27" customHeight="1" x14ac:dyDescent="0.25">
      <c r="A18" s="11" t="s">
        <v>49</v>
      </c>
      <c r="B18" s="140" t="s">
        <v>50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</row>
    <row r="19" spans="1:14" ht="75" customHeight="1" x14ac:dyDescent="0.25">
      <c r="A19" s="45" t="s">
        <v>62</v>
      </c>
      <c r="B19" s="139" t="s">
        <v>63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2021-12-10T07:14:32Z</cp:lastPrinted>
  <dcterms:created xsi:type="dcterms:W3CDTF">2012-08-13T12:29:09Z</dcterms:created>
  <dcterms:modified xsi:type="dcterms:W3CDTF">2021-12-10T08:03:01Z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