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16380" windowHeight="8190" tabRatio="500"/>
  </bookViews>
  <sheets>
    <sheet name="Prehlad" sheetId="3" r:id="rId1"/>
    <sheet name="Rekapitulacia" sheetId="5" r:id="rId2"/>
    <sheet name="Kryci list" sheetId="6" r:id="rId3"/>
  </sheets>
  <definedNames>
    <definedName name="Excel_BuiltIn__FilterDatabase">#REF!</definedName>
    <definedName name="Excel_BuiltIn_Print_Area" localSheetId="2">'Kryci list'!$A:$J</definedName>
    <definedName name="Excel_BuiltIn_Print_Area" localSheetId="0">Prehlad!$A:$O</definedName>
    <definedName name="Excel_BuiltIn_Print_Area" localSheetId="1">Rekapitulacia!$A:$G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list'!$A$1:$K$41</definedName>
    <definedName name="_xlnm.Print_Area" localSheetId="1">Rekapitulacia!$A$1:$G$22</definedName>
  </definedNames>
  <calcPr calcId="124519" iterateDelta="1E-4"/>
</workbook>
</file>

<file path=xl/calcChain.xml><?xml version="1.0" encoding="utf-8"?>
<calcChain xmlns="http://schemas.openxmlformats.org/spreadsheetml/2006/main">
  <c r="I30" i="6"/>
  <c r="J30" s="1"/>
  <c r="G18" i="5"/>
  <c r="W101" i="3"/>
  <c r="N101"/>
  <c r="F18" i="5" s="1"/>
  <c r="I101" i="3"/>
  <c r="C18" i="5" s="1"/>
  <c r="N100" i="3"/>
  <c r="L100"/>
  <c r="L101" s="1"/>
  <c r="E18" i="5" s="1"/>
  <c r="J100" i="3"/>
  <c r="J101" s="1"/>
  <c r="H100"/>
  <c r="H101" s="1"/>
  <c r="B18" i="5" s="1"/>
  <c r="W97" i="3"/>
  <c r="G17" i="5" s="1"/>
  <c r="I97" i="3"/>
  <c r="I103" s="1"/>
  <c r="N95"/>
  <c r="N97" s="1"/>
  <c r="F17" i="5" s="1"/>
  <c r="L95" i="3"/>
  <c r="L97" s="1"/>
  <c r="E17" i="5" s="1"/>
  <c r="J95" i="3"/>
  <c r="J97" s="1"/>
  <c r="D17" i="5" s="1"/>
  <c r="H95" i="3"/>
  <c r="H97" s="1"/>
  <c r="B17" i="5" s="1"/>
  <c r="C16"/>
  <c r="W92" i="3"/>
  <c r="G16" i="5" s="1"/>
  <c r="L92" i="3"/>
  <c r="I92"/>
  <c r="N87"/>
  <c r="N92" s="1"/>
  <c r="L87"/>
  <c r="J87"/>
  <c r="J92" s="1"/>
  <c r="J103" s="1"/>
  <c r="H87"/>
  <c r="H92" s="1"/>
  <c r="E16" i="6"/>
  <c r="W83" i="3"/>
  <c r="I83"/>
  <c r="C14" i="5" s="1"/>
  <c r="C13"/>
  <c r="W81" i="3"/>
  <c r="G13" i="5" s="1"/>
  <c r="L81" i="3"/>
  <c r="E13" i="5" s="1"/>
  <c r="I81" i="3"/>
  <c r="N77"/>
  <c r="L77"/>
  <c r="J77"/>
  <c r="H77"/>
  <c r="N74"/>
  <c r="L74"/>
  <c r="J74"/>
  <c r="H74"/>
  <c r="N72"/>
  <c r="L72"/>
  <c r="J72"/>
  <c r="H72"/>
  <c r="N71"/>
  <c r="L71"/>
  <c r="J71"/>
  <c r="H71"/>
  <c r="N69"/>
  <c r="L69"/>
  <c r="J69"/>
  <c r="H69"/>
  <c r="N68"/>
  <c r="L68"/>
  <c r="J68"/>
  <c r="H68"/>
  <c r="N67"/>
  <c r="L67"/>
  <c r="J67"/>
  <c r="H67"/>
  <c r="N64"/>
  <c r="L64"/>
  <c r="J64"/>
  <c r="H64"/>
  <c r="N61"/>
  <c r="L61"/>
  <c r="J61"/>
  <c r="H61"/>
  <c r="N58"/>
  <c r="L58"/>
  <c r="J58"/>
  <c r="H58"/>
  <c r="N51"/>
  <c r="L51"/>
  <c r="J51"/>
  <c r="H51"/>
  <c r="N48"/>
  <c r="N81" s="1"/>
  <c r="F13" i="5" s="1"/>
  <c r="L48" i="3"/>
  <c r="J48"/>
  <c r="J81" s="1"/>
  <c r="D13" i="5" s="1"/>
  <c r="H48" i="3"/>
  <c r="H81" s="1"/>
  <c r="B13" i="5" s="1"/>
  <c r="G12"/>
  <c r="C12"/>
  <c r="W45" i="3"/>
  <c r="N45"/>
  <c r="N83" s="1"/>
  <c r="L45"/>
  <c r="L83" s="1"/>
  <c r="I45"/>
  <c r="N42"/>
  <c r="L42"/>
  <c r="J42"/>
  <c r="H42"/>
  <c r="N31"/>
  <c r="L31"/>
  <c r="J31"/>
  <c r="H31"/>
  <c r="N26"/>
  <c r="L26"/>
  <c r="J26"/>
  <c r="H26"/>
  <c r="N23"/>
  <c r="L23"/>
  <c r="J23"/>
  <c r="H23"/>
  <c r="N20"/>
  <c r="L20"/>
  <c r="J20"/>
  <c r="H20"/>
  <c r="N17"/>
  <c r="L17"/>
  <c r="J17"/>
  <c r="H17"/>
  <c r="N14"/>
  <c r="L14"/>
  <c r="J14"/>
  <c r="J45" s="1"/>
  <c r="H14"/>
  <c r="H45" s="1"/>
  <c r="F1" i="6"/>
  <c r="F12"/>
  <c r="J12"/>
  <c r="F13"/>
  <c r="J13"/>
  <c r="F14"/>
  <c r="J14"/>
  <c r="F18"/>
  <c r="F19"/>
  <c r="J20"/>
  <c r="J26"/>
  <c r="D8" i="3"/>
  <c r="B8" i="5"/>
  <c r="D19" l="1"/>
  <c r="E103" i="3"/>
  <c r="E17" i="6"/>
  <c r="I105" i="3"/>
  <c r="C22" i="5" s="1"/>
  <c r="C19"/>
  <c r="D18"/>
  <c r="E101" i="3"/>
  <c r="F14" i="5"/>
  <c r="H103" i="3"/>
  <c r="B16" i="5"/>
  <c r="D12"/>
  <c r="E45" i="3"/>
  <c r="J83"/>
  <c r="E14" i="5"/>
  <c r="N103" i="3"/>
  <c r="F19" i="5" s="1"/>
  <c r="F16"/>
  <c r="H83" i="3"/>
  <c r="B12" i="5"/>
  <c r="L103" i="3"/>
  <c r="E19" i="5" s="1"/>
  <c r="F12"/>
  <c r="E16"/>
  <c r="E97" i="3"/>
  <c r="E12" i="5"/>
  <c r="E81" i="3"/>
  <c r="G14" i="5"/>
  <c r="E92" i="3"/>
  <c r="D16" i="5"/>
  <c r="C17"/>
  <c r="W103" i="3"/>
  <c r="G19" i="5" s="1"/>
  <c r="E20" i="6"/>
  <c r="J105" i="3" l="1"/>
  <c r="D14" i="5"/>
  <c r="E83" i="3"/>
  <c r="D17" i="6"/>
  <c r="F17" s="1"/>
  <c r="B19" i="5"/>
  <c r="B14"/>
  <c r="H105" i="3"/>
  <c r="B22" i="5" s="1"/>
  <c r="D16" i="6"/>
  <c r="W105" i="3"/>
  <c r="G22" i="5" s="1"/>
  <c r="N105" i="3"/>
  <c r="F22" i="5" s="1"/>
  <c r="L105" i="3"/>
  <c r="E22" i="5" s="1"/>
  <c r="F16" i="6" l="1"/>
  <c r="F20" s="1"/>
  <c r="F24"/>
  <c r="F23"/>
  <c r="F22"/>
  <c r="F25"/>
  <c r="D20"/>
  <c r="D22" i="5"/>
  <c r="E105" i="3"/>
  <c r="F26" i="6" l="1"/>
  <c r="J28" s="1"/>
  <c r="I29" s="1"/>
  <c r="J29" s="1"/>
  <c r="J31" l="1"/>
</calcChain>
</file>

<file path=xl/sharedStrings.xml><?xml version="1.0" encoding="utf-8"?>
<sst xmlns="http://schemas.openxmlformats.org/spreadsheetml/2006/main" count="605" uniqueCount="284">
  <si>
    <t>a</t>
  </si>
  <si>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</si>
  <si>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</si>
  <si>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</si>
  <si>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</si>
  <si>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</si>
  <si>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</si>
  <si>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</si>
  <si>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</si>
  <si>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</si>
  <si>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</si>
  <si>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</si>
  <si>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</si>
  <si>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</si>
  <si>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</si>
  <si>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</si>
  <si>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</si>
  <si>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</si>
  <si>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</si>
  <si>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</si>
  <si>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</si>
  <si>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</si>
  <si>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</si>
  <si>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</si>
  <si>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</si>
  <si>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</si>
  <si>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</si>
  <si>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</si>
  <si>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</si>
  <si>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</si>
  <si>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</si>
  <si>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</si>
  <si>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</si>
  <si>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</si>
  <si>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</si>
  <si>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</si>
  <si>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</si>
  <si>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</si>
  <si>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</si>
  <si>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</si>
  <si>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</si>
  <si>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</si>
  <si>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</si>
  <si>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</si>
  <si>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</si>
  <si>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</si>
  <si>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</si>
  <si>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</si>
  <si>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</si>
  <si>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</si>
  <si>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</si>
  <si>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</si>
  <si>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</si>
  <si>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</si>
  <si>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</si>
  <si>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</si>
  <si>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</si>
  <si>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</si>
  <si>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</si>
  <si>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</si>
  <si>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</si>
  <si>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</si>
  <si>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</si>
  <si>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</si>
  <si>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</si>
  <si>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</si>
  <si>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</si>
  <si>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</si>
  <si>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</si>
  <si>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</si>
  <si>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</si>
  <si>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</si>
  <si>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</si>
  <si>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</si>
  <si>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</si>
  <si>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</si>
  <si>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</si>
  <si>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</si>
  <si>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</si>
  <si>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</si>
  <si>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</si>
  <si>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</si>
  <si>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</si>
  <si>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</si>
  <si>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</si>
  <si>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</si>
  <si>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</si>
  <si>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</si>
  <si>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</si>
  <si>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</si>
  <si>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</si>
  <si>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</si>
  <si>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</si>
  <si>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</si>
  <si>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</si>
  <si>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</si>
  <si>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</si>
  <si>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</si>
  <si>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</si>
  <si>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</si>
  <si>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</si>
  <si>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</si>
  <si>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</si>
  <si>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</si>
  <si>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</si>
  <si>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</si>
  <si>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</si>
  <si>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</si>
  <si>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</si>
  <si>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</si>
  <si>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Mesto Trnava, Hlavná č.1, Trnava 917 71 </t>
  </si>
  <si>
    <t xml:space="preserve">Spracoval: Stanislav Hlubina                       </t>
  </si>
  <si>
    <t xml:space="preserve">Projektant: ADIZ EU </t>
  </si>
  <si>
    <t xml:space="preserve">JKSO : </t>
  </si>
  <si>
    <t>Dátum: 02.12.2021</t>
  </si>
  <si>
    <t>Stavba : ZŠ a MŠ I. Krasku</t>
  </si>
  <si>
    <t>Objekt : SO01 Telocvičňa</t>
  </si>
  <si>
    <t>Časť : Búracie práce</t>
  </si>
  <si>
    <t>HLUBINA Stanislav</t>
  </si>
  <si>
    <t xml:space="preserve"> HLUBINA Stanislav</t>
  </si>
  <si>
    <t>Parcela č.307/3 /4, 305, 306</t>
  </si>
  <si>
    <t>JKSO :</t>
  </si>
  <si>
    <t>Stanislav Hlubina</t>
  </si>
  <si>
    <t>02.12.2021</t>
  </si>
  <si>
    <t xml:space="preserve">Mesto Trnava, Hlavná č.1, Trnava 917 71 </t>
  </si>
  <si>
    <t xml:space="preserve">ADIZ EU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</si>
  <si>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</si>
  <si>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</si>
  <si>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</si>
  <si>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</si>
  <si>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</si>
  <si>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</si>
  <si>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</si>
  <si>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</si>
  <si>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</si>
  <si>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</si>
  <si>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</si>
  <si>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</si>
  <si>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</si>
  <si>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</si>
  <si>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</si>
  <si>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</si>
  <si>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</si>
  <si>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</si>
  <si>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113106600</t>
  </si>
  <si>
    <t>Rozobratie zámkovej dlažby vrátane uloženia na paletu</t>
  </si>
  <si>
    <t>m2</t>
  </si>
  <si>
    <t xml:space="preserve">                    </t>
  </si>
  <si>
    <t>11310-6600</t>
  </si>
  <si>
    <t>45.11.11</t>
  </si>
  <si>
    <t>EK</t>
  </si>
  <si>
    <t>S</t>
  </si>
  <si>
    <t>dočasné rozobratie betónovej dlažby hr.100mm, kocky 600x600mm</t>
  </si>
  <si>
    <t>13,85 =   13,850</t>
  </si>
  <si>
    <t>221</t>
  </si>
  <si>
    <t>113106612</t>
  </si>
  <si>
    <t>Rozoberanie zámkovej dlažby všetkých druhov okrem "Deka,..." nad 20 m2</t>
  </si>
  <si>
    <t>11310-6612</t>
  </si>
  <si>
    <t>zámková dlažba pojazdná</t>
  </si>
  <si>
    <t>60,80 =   60,800</t>
  </si>
  <si>
    <t>113107131</t>
  </si>
  <si>
    <t>Odstránenie podkladov alebo krytov z betónu prost. hr. do 150 mm, do 200 m2</t>
  </si>
  <si>
    <t>11310-7131</t>
  </si>
  <si>
    <t>betónová platňa pred asanovaným objektom hr.100mm</t>
  </si>
  <si>
    <t>4,80 =   4,800</t>
  </si>
  <si>
    <t>113107132</t>
  </si>
  <si>
    <t>Odstránenie podkladov alebo krytov z betónu prost. hr. 150-300 mm, do 200 m2</t>
  </si>
  <si>
    <t>11310-7132</t>
  </si>
  <si>
    <t>betónový povrch cesty  - pozostatok areálovej komunikácie vymenenej za asfalt</t>
  </si>
  <si>
    <t>6,72 =   6,720</t>
  </si>
  <si>
    <t>113107243</t>
  </si>
  <si>
    <t>Odstránenie podkladov alebo krytov živičných hr. 100-150 mm, nad 200 m2</t>
  </si>
  <si>
    <t>11310-7243</t>
  </si>
  <si>
    <t>parkovisko</t>
  </si>
  <si>
    <t>220,00 =   220,000</t>
  </si>
  <si>
    <t>areálová cesta</t>
  </si>
  <si>
    <t>207,72 =   207,720</t>
  </si>
  <si>
    <t>113107322</t>
  </si>
  <si>
    <t>Odstránenie podkl. alebo krytov z kameniva drv. hr. nad 10 do 20 cm</t>
  </si>
  <si>
    <t>11310-7322</t>
  </si>
  <si>
    <t>pod asfaltovú plochu (vr. bet.povrchu cesty)</t>
  </si>
  <si>
    <t>113202111</t>
  </si>
  <si>
    <t>Vytrhanie krajníkov alebo obrubníkov stojatých</t>
  </si>
  <si>
    <t>m</t>
  </si>
  <si>
    <t>11320-2111</t>
  </si>
  <si>
    <t>obrubník šírky 100mm</t>
  </si>
  <si>
    <t>64,10 =   64,100</t>
  </si>
  <si>
    <t xml:space="preserve">1 - ZEMNE PRÁCE  spolu: </t>
  </si>
  <si>
    <t>9 - OSTATNÉ KONŠTRUKCIE A PRÁCE</t>
  </si>
  <si>
    <t>013</t>
  </si>
  <si>
    <t>961044111</t>
  </si>
  <si>
    <t>Búranie základov z betónu prostého alebo otvorov nad 4 m2</t>
  </si>
  <si>
    <t>m3</t>
  </si>
  <si>
    <t>96104-4111</t>
  </si>
  <si>
    <t>demontáž základových pásov</t>
  </si>
  <si>
    <t>30,00 =   30,000</t>
  </si>
  <si>
    <t>961055111</t>
  </si>
  <si>
    <t>Búranie základov železobetónových alebo otvorov nad 4 m2</t>
  </si>
  <si>
    <t>96105-5111</t>
  </si>
  <si>
    <t>železobetónová doska a poter, uvažované v cene s narezaním konštrukcií</t>
  </si>
  <si>
    <t>81,78*0,25 =   20,445</t>
  </si>
  <si>
    <t>betónové oplotenie, nadzákladový múrik výšky 0,4m + základ 1,0m</t>
  </si>
  <si>
    <t>28,90*0,30*(1,00+0,40) =   12,138</t>
  </si>
  <si>
    <t>základ bet.oplotenia hr.100mm, šírka 0,4m hľbka 1,0m</t>
  </si>
  <si>
    <t>33,40*0,40*1,00 =   13,360</t>
  </si>
  <si>
    <t>962052211</t>
  </si>
  <si>
    <t>Búranie muriva železobetónového alebo otvorov nad 4 m2</t>
  </si>
  <si>
    <t>96205-2211</t>
  </si>
  <si>
    <t>demontáž betónového panelu hr.100mm</t>
  </si>
  <si>
    <t>33,40*0,10*2,00 =   6,680</t>
  </si>
  <si>
    <t>965082933</t>
  </si>
  <si>
    <t>Odstránenie násypov pod podlahy hr. do 20 cm nad 2 m2</t>
  </si>
  <si>
    <t>96508-2933</t>
  </si>
  <si>
    <t>murovaný objekt na bet. základoch - štrkový vankúš hr. 200mm</t>
  </si>
  <si>
    <t>81,78*0,20 =   16,356</t>
  </si>
  <si>
    <t>976026110</t>
  </si>
  <si>
    <t>Vybúranie betónových žľabov</t>
  </si>
  <si>
    <t>97602-6111</t>
  </si>
  <si>
    <t>betónový žľab</t>
  </si>
  <si>
    <t>70,80 =   70,800</t>
  </si>
  <si>
    <t>979011111</t>
  </si>
  <si>
    <t>Zvislá doprava sute a vybúr. hmôt za prvé podlažie</t>
  </si>
  <si>
    <t>t</t>
  </si>
  <si>
    <t>97901-1111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</si>
  <si>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</si>
  <si>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</si>
  <si>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</si>
  <si>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</si>
  <si>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</si>
  <si>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</si>
  <si>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612,721*19 =   11641,699</t>
  </si>
  <si>
    <t>211</t>
  </si>
  <si>
    <t>979087112</t>
  </si>
  <si>
    <t>Nakladanie sute</t>
  </si>
  <si>
    <t>97908-7112</t>
  </si>
  <si>
    <t>979131409</t>
  </si>
  <si>
    <t>Poplatok za ulož.a znešk.staveb.sute na vymedzených skládkach</t>
  </si>
  <si>
    <t>97913-1409</t>
  </si>
  <si>
    <t>612,721-119,184 =   493,537</t>
  </si>
  <si>
    <t>979131413</t>
  </si>
  <si>
    <t>Poplatok za ulož.a znešk.stav.odp na urč.sklád.-hlušina a kamenivo</t>
  </si>
  <si>
    <t>97913-1413</t>
  </si>
  <si>
    <t>štrkový vankúš</t>
  </si>
  <si>
    <t>119,184 =   119,184</t>
  </si>
  <si>
    <t>006</t>
  </si>
  <si>
    <t>981011413</t>
  </si>
  <si>
    <t>Demolácia budov mur. na MC alebo betónu postup. rozob. s podielom 20%</t>
  </si>
  <si>
    <t>98101-1413</t>
  </si>
  <si>
    <t>asanovaný objekt na bet.základoch</t>
  </si>
  <si>
    <t>vrátane inštalácií a vybavenia</t>
  </si>
  <si>
    <t>81,78*3,00 =   245,340</t>
  </si>
  <si>
    <t xml:space="preserve">9 - OSTATNÉ KONŠTRUKCIE A PRÁCE  spolu: </t>
  </si>
  <si>
    <t xml:space="preserve">PRÁCE A DODÁVKY HSV  spolu: </t>
  </si>
  <si>
    <t>PRÁCE A DODÁVKY PSV</t>
  </si>
  <si>
    <t>762 - Konštrukcie tesárske</t>
  </si>
  <si>
    <t>762</t>
  </si>
  <si>
    <t>76233180</t>
  </si>
  <si>
    <t>Demontáž viazaných konštr. krovov, debnení a doplnkov</t>
  </si>
  <si>
    <t>I</t>
  </si>
  <si>
    <t>76233-1812</t>
  </si>
  <si>
    <t>45.22.11</t>
  </si>
  <si>
    <t>IK</t>
  </si>
  <si>
    <t>demontáž drevených prvkov stechy</t>
  </si>
  <si>
    <t>"krov"   81,78*0,05 =   4,089</t>
  </si>
  <si>
    <t>"debnenie"   81,78*0,025*1,25 =   2,556</t>
  </si>
  <si>
    <t>"ost"   2,00 =   2,000</t>
  </si>
  <si>
    <t xml:space="preserve">762 - Konštrukcie tesárske  spolu: </t>
  </si>
  <si>
    <t>764 - Konštrukcie klampiarske</t>
  </si>
  <si>
    <t>764</t>
  </si>
  <si>
    <t>764311820</t>
  </si>
  <si>
    <t>Klamp. demont. zastrešenia vr. doplnkov</t>
  </si>
  <si>
    <t>76431-1821</t>
  </si>
  <si>
    <t>45.22.12</t>
  </si>
  <si>
    <t>"murovaný objekt na bet.základoch"   81,78 =   81,780</t>
  </si>
  <si>
    <t xml:space="preserve">764 - Konštrukcie klampiarske  spolu: </t>
  </si>
  <si>
    <t>767 - Konštrukcie doplnk. kovové stavebné</t>
  </si>
  <si>
    <t>767</t>
  </si>
  <si>
    <t>767914835</t>
  </si>
  <si>
    <t>Demontáž kovaného oplotenia  - drôtené oká, výšky 1,2 m</t>
  </si>
  <si>
    <t>76791-4830</t>
  </si>
  <si>
    <t>45.34.10</t>
  </si>
  <si>
    <t xml:space="preserve">767 - Konštrukcie doplnk. kovové stavebné  spolu: </t>
  </si>
  <si>
    <t xml:space="preserve">PRÁCE A DODÁVKY PSV  spolu: </t>
  </si>
  <si>
    <t>Za rozpočet celkom</t>
  </si>
</sst>
</file>

<file path=xl/styles.xml><?xml version="1.0" encoding="utf-8"?>
<styleSheet xmlns="http://schemas.openxmlformats.org/spreadsheetml/2006/main">
  <numFmts count="7">
    <numFmt numFmtId="164" formatCode="#,##0&quot; Sk&quot;;[Red]\-#,##0&quot; Sk&quot;"/>
    <numFmt numFmtId="165" formatCode="_-* #,##0&quot; Sk&quot;_-;\-* #,##0&quot; Sk&quot;_-;_-* &quot;- Sk&quot;_-;_-@_-"/>
    <numFmt numFmtId="166" formatCode="#,##0.000"/>
    <numFmt numFmtId="167" formatCode="#,##0.00000"/>
    <numFmt numFmtId="168" formatCode="0.000"/>
    <numFmt numFmtId="169" formatCode="0.00\ %"/>
    <numFmt numFmtId="170" formatCode="#,##0\ "/>
  </numFmts>
  <fonts count="17">
    <font>
      <sz val="10"/>
      <name val="Arial"/>
      <charset val="238"/>
    </font>
    <font>
      <b/>
      <sz val="7"/>
      <name val="Letter Gothic CE"/>
      <charset val="238"/>
    </font>
    <font>
      <sz val="11"/>
      <color indexed="8"/>
      <name val="Calibri"/>
      <charset val="238"/>
    </font>
    <font>
      <sz val="11"/>
      <color indexed="9"/>
      <name val="Calibri"/>
      <charset val="238"/>
    </font>
    <font>
      <b/>
      <sz val="11"/>
      <color indexed="8"/>
      <name val="Calibri"/>
      <charset val="238"/>
    </font>
    <font>
      <sz val="10"/>
      <name val="Arial CE"/>
      <charset val="238"/>
    </font>
    <font>
      <b/>
      <sz val="18"/>
      <color indexed="62"/>
      <name val="Cambria"/>
      <charset val="238"/>
    </font>
    <font>
      <sz val="11"/>
      <color indexed="10"/>
      <name val="Calibri"/>
      <charset val="238"/>
    </font>
    <font>
      <sz val="8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b/>
      <sz val="10"/>
      <name val="Arial Narrow"/>
      <charset val="238"/>
    </font>
    <font>
      <sz val="8"/>
      <color indexed="12"/>
      <name val="Arial Narrow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44"/>
      </patternFill>
    </fill>
    <fill>
      <patternFill patternType="solid">
        <fgColor indexed="31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23"/>
        <bgColor indexed="54"/>
      </patternFill>
    </fill>
    <fill>
      <patternFill patternType="solid">
        <fgColor indexed="19"/>
        <bgColor indexed="55"/>
      </patternFill>
    </fill>
  </fills>
  <borders count="65">
    <border>
      <left/>
      <right/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double">
        <color indexed="8"/>
      </top>
      <bottom style="hair">
        <color indexed="8"/>
      </bottom>
      <diagonal/>
    </border>
    <border>
      <left/>
      <right/>
      <top style="double">
        <color indexed="8"/>
      </top>
      <bottom style="hair">
        <color indexed="8"/>
      </bottom>
      <diagonal/>
    </border>
    <border>
      <left/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/>
      <top style="hair">
        <color indexed="8"/>
      </top>
      <bottom/>
      <diagonal/>
    </border>
    <border>
      <left/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/>
      <top style="hair">
        <color indexed="8"/>
      </top>
      <bottom style="double">
        <color indexed="8"/>
      </bottom>
      <diagonal/>
    </border>
    <border>
      <left/>
      <right/>
      <top style="hair">
        <color indexed="8"/>
      </top>
      <bottom style="double">
        <color indexed="8"/>
      </bottom>
      <diagonal/>
    </border>
    <border>
      <left/>
      <right style="double">
        <color indexed="8"/>
      </right>
      <top style="hair">
        <color indexed="8"/>
      </top>
      <bottom style="double">
        <color indexed="8"/>
      </bottom>
      <diagonal/>
    </border>
    <border>
      <left style="double">
        <color indexed="8"/>
      </left>
      <right/>
      <top/>
      <bottom style="hair">
        <color indexed="8"/>
      </bottom>
      <diagonal/>
    </border>
    <border>
      <left/>
      <right style="double">
        <color indexed="8"/>
      </right>
      <top/>
      <bottom style="hair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/>
      <right style="hair">
        <color indexed="8"/>
      </right>
      <top style="double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double">
        <color indexed="8"/>
      </right>
      <top/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/>
      <diagonal/>
    </border>
    <border>
      <left style="double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/>
      <top style="hair">
        <color indexed="8"/>
      </top>
      <bottom style="double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double">
        <color indexed="8"/>
      </bottom>
      <diagonal/>
    </border>
    <border>
      <left/>
      <right style="hair">
        <color indexed="8"/>
      </right>
      <top style="hair">
        <color indexed="8"/>
      </top>
      <bottom style="double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double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hair">
        <color indexed="8"/>
      </left>
      <right/>
      <top style="double">
        <color indexed="8"/>
      </top>
      <bottom/>
      <diagonal/>
    </border>
    <border>
      <left style="hair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2">
    <xf numFmtId="0" fontId="0" fillId="0" borderId="0"/>
    <xf numFmtId="0" fontId="1" fillId="0" borderId="1">
      <alignment vertical="center"/>
    </xf>
    <xf numFmtId="0" fontId="14" fillId="0" borderId="0" applyFill="0" applyBorder="0">
      <alignment vertical="center"/>
    </xf>
    <xf numFmtId="164" fontId="1" fillId="0" borderId="1"/>
    <xf numFmtId="0" fontId="14" fillId="0" borderId="1" applyFill="0"/>
    <xf numFmtId="165" fontId="14" fillId="0" borderId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5" fillId="0" borderId="0"/>
    <xf numFmtId="0" fontId="5" fillId="0" borderId="0"/>
    <xf numFmtId="0" fontId="1" fillId="0" borderId="0" applyBorder="0">
      <alignment vertical="center"/>
    </xf>
    <xf numFmtId="0" fontId="7" fillId="0" borderId="0" applyNumberFormat="0" applyFill="0" applyBorder="0" applyAlignment="0" applyProtection="0"/>
    <xf numFmtId="0" fontId="1" fillId="0" borderId="3">
      <alignment vertical="center"/>
    </xf>
  </cellStyleXfs>
  <cellXfs count="150">
    <xf numFmtId="0" fontId="0" fillId="0" borderId="0" xfId="0"/>
    <xf numFmtId="0" fontId="8" fillId="0" borderId="0" xfId="0" applyFont="1" applyAlignment="1" applyProtection="1">
      <alignment horizontal="right" vertical="top"/>
    </xf>
    <xf numFmtId="49" fontId="8" fillId="0" borderId="0" xfId="0" applyNumberFormat="1" applyFont="1" applyAlignment="1" applyProtection="1">
      <alignment horizontal="center" vertical="top"/>
    </xf>
    <xf numFmtId="49" fontId="8" fillId="0" borderId="0" xfId="0" applyNumberFormat="1" applyFont="1" applyAlignment="1" applyProtection="1">
      <alignment vertical="top"/>
    </xf>
    <xf numFmtId="49" fontId="8" fillId="0" borderId="0" xfId="0" applyNumberFormat="1" applyFont="1" applyAlignment="1" applyProtection="1">
      <alignment horizontal="left" vertical="top" wrapText="1"/>
    </xf>
    <xf numFmtId="166" fontId="8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vertical="top"/>
    </xf>
    <xf numFmtId="4" fontId="8" fillId="0" borderId="0" xfId="0" applyNumberFormat="1" applyFont="1" applyAlignment="1" applyProtection="1">
      <alignment vertical="top"/>
    </xf>
    <xf numFmtId="167" fontId="8" fillId="0" borderId="0" xfId="0" applyNumberFormat="1" applyFont="1" applyAlignment="1" applyProtection="1">
      <alignment vertical="top"/>
    </xf>
    <xf numFmtId="0" fontId="8" fillId="0" borderId="0" xfId="0" applyFont="1" applyAlignment="1" applyProtection="1">
      <alignment horizontal="center" vertical="top"/>
    </xf>
    <xf numFmtId="168" fontId="8" fillId="0" borderId="0" xfId="0" applyNumberFormat="1" applyFont="1" applyAlignment="1" applyProtection="1">
      <alignment vertical="top"/>
    </xf>
    <xf numFmtId="0" fontId="8" fillId="0" borderId="0" xfId="0" applyFont="1" applyProtection="1"/>
    <xf numFmtId="0" fontId="9" fillId="0" borderId="0" xfId="0" applyFont="1" applyProtection="1"/>
    <xf numFmtId="4" fontId="8" fillId="0" borderId="0" xfId="0" applyNumberFormat="1" applyFont="1" applyProtection="1"/>
    <xf numFmtId="167" fontId="8" fillId="0" borderId="0" xfId="0" applyNumberFormat="1" applyFont="1" applyProtection="1"/>
    <xf numFmtId="166" fontId="8" fillId="0" borderId="0" xfId="0" applyNumberFormat="1" applyFont="1" applyProtection="1"/>
    <xf numFmtId="0" fontId="10" fillId="0" borderId="0" xfId="27" applyFont="1"/>
    <xf numFmtId="49" fontId="8" fillId="0" borderId="0" xfId="0" applyNumberFormat="1" applyFont="1" applyProtection="1"/>
    <xf numFmtId="0" fontId="11" fillId="0" borderId="0" xfId="27" applyFont="1"/>
    <xf numFmtId="49" fontId="11" fillId="0" borderId="0" xfId="27" applyNumberFormat="1" applyFont="1"/>
    <xf numFmtId="49" fontId="8" fillId="0" borderId="0" xfId="0" applyNumberFormat="1" applyFont="1" applyAlignment="1" applyProtection="1">
      <alignment horizontal="center"/>
    </xf>
    <xf numFmtId="49" fontId="8" fillId="0" borderId="0" xfId="0" applyNumberFormat="1" applyFont="1" applyAlignment="1" applyProtection="1"/>
    <xf numFmtId="0" fontId="12" fillId="0" borderId="0" xfId="0" applyFont="1" applyProtection="1"/>
    <xf numFmtId="0" fontId="8" fillId="0" borderId="14" xfId="0" applyFont="1" applyBorder="1" applyAlignment="1" applyProtection="1">
      <alignment horizontal="center"/>
    </xf>
    <xf numFmtId="0" fontId="8" fillId="0" borderId="15" xfId="0" applyFont="1" applyBorder="1" applyAlignment="1" applyProtection="1">
      <alignment horizontal="center"/>
    </xf>
    <xf numFmtId="0" fontId="8" fillId="0" borderId="4" xfId="0" applyNumberFormat="1" applyFont="1" applyBorder="1" applyAlignment="1" applyProtection="1">
      <alignment horizontal="center"/>
    </xf>
    <xf numFmtId="0" fontId="8" fillId="0" borderId="14" xfId="0" applyNumberFormat="1" applyFont="1" applyBorder="1" applyAlignment="1" applyProtection="1">
      <alignment horizontal="center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14" xfId="0" applyFont="1" applyBorder="1" applyAlignment="1" applyProtection="1">
      <alignment horizontal="center"/>
      <protection locked="0"/>
    </xf>
    <xf numFmtId="0" fontId="8" fillId="0" borderId="14" xfId="0" applyFont="1" applyBorder="1" applyAlignment="1" applyProtection="1">
      <alignment horizontal="center"/>
      <protection locked="0"/>
    </xf>
    <xf numFmtId="49" fontId="8" fillId="0" borderId="14" xfId="0" applyNumberFormat="1" applyFont="1" applyBorder="1" applyAlignment="1" applyProtection="1">
      <alignment horizontal="left"/>
    </xf>
    <xf numFmtId="0" fontId="8" fillId="0" borderId="14" xfId="0" applyFont="1" applyBorder="1" applyAlignment="1" applyProtection="1">
      <alignment horizontal="right"/>
    </xf>
    <xf numFmtId="0" fontId="8" fillId="0" borderId="16" xfId="0" applyFont="1" applyBorder="1" applyAlignment="1" applyProtection="1">
      <alignment horizontal="center"/>
    </xf>
    <xf numFmtId="0" fontId="8" fillId="0" borderId="16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/>
    </xf>
    <xf numFmtId="0" fontId="8" fillId="0" borderId="5" xfId="0" applyNumberFormat="1" applyFont="1" applyBorder="1" applyAlignment="1" applyProtection="1">
      <alignment horizontal="center"/>
    </xf>
    <xf numFmtId="0" fontId="8" fillId="0" borderId="16" xfId="0" applyNumberFormat="1" applyFont="1" applyBorder="1" applyAlignment="1" applyProtection="1">
      <alignment horizontal="center"/>
    </xf>
    <xf numFmtId="0" fontId="13" fillId="0" borderId="5" xfId="0" applyFont="1" applyBorder="1" applyAlignment="1" applyProtection="1">
      <alignment horizontal="center"/>
      <protection locked="0"/>
    </xf>
    <xf numFmtId="0" fontId="13" fillId="0" borderId="16" xfId="0" applyFont="1" applyBorder="1" applyAlignment="1" applyProtection="1">
      <alignment horizontal="center"/>
      <protection locked="0"/>
    </xf>
    <xf numFmtId="0" fontId="8" fillId="0" borderId="16" xfId="0" applyFont="1" applyBorder="1" applyAlignment="1" applyProtection="1">
      <alignment horizontal="center"/>
      <protection locked="0"/>
    </xf>
    <xf numFmtId="166" fontId="8" fillId="0" borderId="16" xfId="0" applyNumberFormat="1" applyFont="1" applyBorder="1" applyProtection="1"/>
    <xf numFmtId="0" fontId="8" fillId="0" borderId="16" xfId="0" applyFont="1" applyBorder="1" applyProtection="1"/>
    <xf numFmtId="49" fontId="8" fillId="0" borderId="16" xfId="0" applyNumberFormat="1" applyFont="1" applyBorder="1" applyAlignment="1" applyProtection="1">
      <alignment horizontal="left"/>
    </xf>
    <xf numFmtId="0" fontId="8" fillId="0" borderId="16" xfId="0" applyFont="1" applyBorder="1" applyAlignment="1" applyProtection="1">
      <alignment horizontal="right"/>
    </xf>
    <xf numFmtId="0" fontId="8" fillId="0" borderId="0" xfId="28" applyFont="1"/>
    <xf numFmtId="0" fontId="8" fillId="0" borderId="0" xfId="28" applyFont="1" applyAlignment="1">
      <alignment horizontal="left" vertical="center"/>
    </xf>
    <xf numFmtId="0" fontId="12" fillId="0" borderId="0" xfId="27" applyFont="1" applyAlignment="1">
      <alignment horizontal="left" vertical="center"/>
    </xf>
    <xf numFmtId="0" fontId="8" fillId="0" borderId="17" xfId="28" applyFont="1" applyBorder="1" applyAlignment="1">
      <alignment horizontal="left" vertical="center"/>
    </xf>
    <xf numFmtId="0" fontId="8" fillId="0" borderId="18" xfId="28" applyFont="1" applyBorder="1" applyAlignment="1">
      <alignment horizontal="left" vertical="center"/>
    </xf>
    <xf numFmtId="0" fontId="8" fillId="0" borderId="18" xfId="28" applyFont="1" applyBorder="1" applyAlignment="1">
      <alignment horizontal="right" vertical="center"/>
    </xf>
    <xf numFmtId="0" fontId="8" fillId="0" borderId="19" xfId="28" applyFont="1" applyBorder="1" applyAlignment="1">
      <alignment horizontal="left" vertical="center"/>
    </xf>
    <xf numFmtId="0" fontId="8" fillId="0" borderId="20" xfId="28" applyFont="1" applyBorder="1" applyAlignment="1">
      <alignment horizontal="left" vertical="center"/>
    </xf>
    <xf numFmtId="0" fontId="8" fillId="0" borderId="12" xfId="28" applyFont="1" applyBorder="1" applyAlignment="1">
      <alignment horizontal="left" vertical="center"/>
    </xf>
    <xf numFmtId="0" fontId="8" fillId="0" borderId="12" xfId="28" applyFont="1" applyBorder="1" applyAlignment="1">
      <alignment horizontal="right" vertical="center"/>
    </xf>
    <xf numFmtId="0" fontId="8" fillId="0" borderId="21" xfId="28" applyFont="1" applyBorder="1" applyAlignment="1">
      <alignment horizontal="left" vertical="center"/>
    </xf>
    <xf numFmtId="0" fontId="8" fillId="0" borderId="22" xfId="28" applyFont="1" applyBorder="1" applyAlignment="1">
      <alignment horizontal="left" vertical="center"/>
    </xf>
    <xf numFmtId="0" fontId="8" fillId="0" borderId="6" xfId="28" applyFont="1" applyBorder="1" applyAlignment="1">
      <alignment horizontal="left" vertical="center"/>
    </xf>
    <xf numFmtId="0" fontId="8" fillId="0" borderId="6" xfId="28" applyFont="1" applyBorder="1" applyAlignment="1">
      <alignment horizontal="right" vertical="center"/>
    </xf>
    <xf numFmtId="0" fontId="8" fillId="0" borderId="23" xfId="28" applyFont="1" applyBorder="1" applyAlignment="1">
      <alignment horizontal="left" vertical="center"/>
    </xf>
    <xf numFmtId="0" fontId="8" fillId="0" borderId="24" xfId="28" applyFont="1" applyBorder="1" applyAlignment="1">
      <alignment horizontal="left" vertical="center"/>
    </xf>
    <xf numFmtId="0" fontId="8" fillId="0" borderId="25" xfId="28" applyFont="1" applyBorder="1" applyAlignment="1">
      <alignment horizontal="left" vertical="center"/>
    </xf>
    <xf numFmtId="0" fontId="8" fillId="0" borderId="25" xfId="28" applyFont="1" applyBorder="1" applyAlignment="1">
      <alignment horizontal="right" vertical="center"/>
    </xf>
    <xf numFmtId="0" fontId="8" fillId="0" borderId="26" xfId="28" applyFont="1" applyBorder="1" applyAlignment="1">
      <alignment horizontal="left" vertical="center"/>
    </xf>
    <xf numFmtId="0" fontId="8" fillId="0" borderId="27" xfId="28" applyFont="1" applyBorder="1" applyAlignment="1">
      <alignment horizontal="left" vertical="center"/>
    </xf>
    <xf numFmtId="0" fontId="8" fillId="0" borderId="8" xfId="28" applyFont="1" applyBorder="1" applyAlignment="1">
      <alignment horizontal="right" vertical="center"/>
    </xf>
    <xf numFmtId="0" fontId="8" fillId="0" borderId="8" xfId="28" applyFont="1" applyBorder="1" applyAlignment="1">
      <alignment horizontal="left" vertical="center"/>
    </xf>
    <xf numFmtId="0" fontId="8" fillId="0" borderId="28" xfId="28" applyFont="1" applyBorder="1" applyAlignment="1">
      <alignment horizontal="left" vertical="center"/>
    </xf>
    <xf numFmtId="0" fontId="8" fillId="0" borderId="29" xfId="28" applyFont="1" applyBorder="1" applyAlignment="1">
      <alignment horizontal="left" vertical="center"/>
    </xf>
    <xf numFmtId="0" fontId="8" fillId="0" borderId="30" xfId="28" applyFont="1" applyBorder="1" applyAlignment="1">
      <alignment horizontal="left" vertical="center"/>
    </xf>
    <xf numFmtId="0" fontId="8" fillId="0" borderId="31" xfId="28" applyFont="1" applyBorder="1" applyAlignment="1">
      <alignment horizontal="left" vertical="center"/>
    </xf>
    <xf numFmtId="0" fontId="8" fillId="0" borderId="17" xfId="28" applyFont="1" applyBorder="1" applyAlignment="1">
      <alignment horizontal="right" vertical="center"/>
    </xf>
    <xf numFmtId="3" fontId="8" fillId="0" borderId="32" xfId="28" applyNumberFormat="1" applyFont="1" applyBorder="1" applyAlignment="1">
      <alignment horizontal="right" vertical="center"/>
    </xf>
    <xf numFmtId="3" fontId="8" fillId="0" borderId="19" xfId="28" applyNumberFormat="1" applyFont="1" applyBorder="1" applyAlignment="1">
      <alignment horizontal="right" vertical="center"/>
    </xf>
    <xf numFmtId="0" fontId="8" fillId="0" borderId="27" xfId="28" applyFont="1" applyBorder="1" applyAlignment="1">
      <alignment horizontal="right" vertical="center"/>
    </xf>
    <xf numFmtId="3" fontId="8" fillId="0" borderId="9" xfId="28" applyNumberFormat="1" applyFont="1" applyBorder="1" applyAlignment="1">
      <alignment horizontal="right" vertical="center"/>
    </xf>
    <xf numFmtId="3" fontId="8" fillId="0" borderId="28" xfId="28" applyNumberFormat="1" applyFont="1" applyBorder="1" applyAlignment="1">
      <alignment horizontal="right" vertical="center"/>
    </xf>
    <xf numFmtId="0" fontId="8" fillId="0" borderId="29" xfId="28" applyFont="1" applyBorder="1" applyAlignment="1">
      <alignment horizontal="right" vertical="center"/>
    </xf>
    <xf numFmtId="3" fontId="8" fillId="0" borderId="33" xfId="28" applyNumberFormat="1" applyFont="1" applyBorder="1" applyAlignment="1">
      <alignment horizontal="right" vertical="center"/>
    </xf>
    <xf numFmtId="0" fontId="8" fillId="0" borderId="30" xfId="28" applyFont="1" applyBorder="1" applyAlignment="1">
      <alignment horizontal="right" vertical="center"/>
    </xf>
    <xf numFmtId="3" fontId="8" fillId="0" borderId="31" xfId="28" applyNumberFormat="1" applyFont="1" applyBorder="1" applyAlignment="1">
      <alignment horizontal="right" vertical="center"/>
    </xf>
    <xf numFmtId="0" fontId="9" fillId="0" borderId="34" xfId="28" applyFont="1" applyBorder="1" applyAlignment="1">
      <alignment horizontal="center" vertical="center"/>
    </xf>
    <xf numFmtId="0" fontId="8" fillId="0" borderId="35" xfId="28" applyFont="1" applyBorder="1" applyAlignment="1">
      <alignment horizontal="left" vertical="center"/>
    </xf>
    <xf numFmtId="0" fontId="8" fillId="0" borderId="35" xfId="28" applyFont="1" applyBorder="1" applyAlignment="1">
      <alignment horizontal="center" vertical="center"/>
    </xf>
    <xf numFmtId="0" fontId="8" fillId="0" borderId="36" xfId="28" applyFont="1" applyBorder="1" applyAlignment="1">
      <alignment horizontal="center" vertical="center"/>
    </xf>
    <xf numFmtId="0" fontId="8" fillId="0" borderId="37" xfId="28" applyFont="1" applyBorder="1" applyAlignment="1">
      <alignment horizontal="center" vertical="center"/>
    </xf>
    <xf numFmtId="0" fontId="8" fillId="0" borderId="38" xfId="28" applyFont="1" applyBorder="1" applyAlignment="1">
      <alignment horizontal="center" vertical="center"/>
    </xf>
    <xf numFmtId="0" fontId="8" fillId="0" borderId="39" xfId="28" applyFont="1" applyBorder="1" applyAlignment="1">
      <alignment horizontal="center" vertical="center"/>
    </xf>
    <xf numFmtId="0" fontId="8" fillId="0" borderId="40" xfId="28" applyFont="1" applyBorder="1" applyAlignment="1">
      <alignment horizontal="center" vertical="center"/>
    </xf>
    <xf numFmtId="0" fontId="8" fillId="0" borderId="41" xfId="28" applyFont="1" applyBorder="1" applyAlignment="1">
      <alignment horizontal="left" vertical="center"/>
    </xf>
    <xf numFmtId="0" fontId="8" fillId="0" borderId="7" xfId="28" applyFont="1" applyBorder="1" applyAlignment="1">
      <alignment horizontal="left" vertical="center"/>
    </xf>
    <xf numFmtId="0" fontId="8" fillId="0" borderId="43" xfId="28" applyNumberFormat="1" applyFont="1" applyBorder="1" applyAlignment="1">
      <alignment horizontal="left" vertical="center"/>
    </xf>
    <xf numFmtId="0" fontId="8" fillId="0" borderId="44" xfId="28" applyFont="1" applyBorder="1" applyAlignment="1">
      <alignment horizontal="center" vertical="center"/>
    </xf>
    <xf numFmtId="0" fontId="8" fillId="0" borderId="3" xfId="28" applyFont="1" applyBorder="1" applyAlignment="1">
      <alignment horizontal="left" vertical="center"/>
    </xf>
    <xf numFmtId="0" fontId="8" fillId="0" borderId="11" xfId="28" applyFont="1" applyBorder="1" applyAlignment="1">
      <alignment horizontal="left" vertical="center"/>
    </xf>
    <xf numFmtId="0" fontId="8" fillId="0" borderId="47" xfId="28" applyFont="1" applyBorder="1" applyAlignment="1">
      <alignment horizontal="center" vertical="center"/>
    </xf>
    <xf numFmtId="0" fontId="8" fillId="0" borderId="48" xfId="28" applyFont="1" applyBorder="1" applyAlignment="1">
      <alignment horizontal="left" vertical="center"/>
    </xf>
    <xf numFmtId="0" fontId="8" fillId="0" borderId="51" xfId="28" applyFont="1" applyBorder="1" applyAlignment="1">
      <alignment horizontal="center" vertical="center"/>
    </xf>
    <xf numFmtId="0" fontId="8" fillId="0" borderId="49" xfId="28" applyFont="1" applyBorder="1" applyAlignment="1">
      <alignment horizontal="right" vertical="center"/>
    </xf>
    <xf numFmtId="0" fontId="8" fillId="0" borderId="37" xfId="28" applyFont="1" applyBorder="1" applyAlignment="1">
      <alignment horizontal="left" vertical="center"/>
    </xf>
    <xf numFmtId="169" fontId="8" fillId="0" borderId="8" xfId="28" applyNumberFormat="1" applyFont="1" applyBorder="1" applyAlignment="1">
      <alignment horizontal="right" vertical="center"/>
    </xf>
    <xf numFmtId="169" fontId="8" fillId="0" borderId="52" xfId="28" applyNumberFormat="1" applyFont="1" applyBorder="1" applyAlignment="1">
      <alignment horizontal="right" vertical="center"/>
    </xf>
    <xf numFmtId="0" fontId="8" fillId="0" borderId="13" xfId="28" applyFont="1" applyBorder="1" applyAlignment="1">
      <alignment horizontal="left" vertical="center"/>
    </xf>
    <xf numFmtId="169" fontId="8" fillId="0" borderId="12" xfId="28" applyNumberFormat="1" applyFont="1" applyBorder="1" applyAlignment="1">
      <alignment horizontal="right" vertical="center"/>
    </xf>
    <xf numFmtId="169" fontId="8" fillId="0" borderId="13" xfId="28" applyNumberFormat="1" applyFont="1" applyBorder="1" applyAlignment="1">
      <alignment horizontal="right" vertical="center"/>
    </xf>
    <xf numFmtId="0" fontId="8" fillId="0" borderId="49" xfId="28" applyFont="1" applyBorder="1" applyAlignment="1">
      <alignment horizontal="left" vertical="center"/>
    </xf>
    <xf numFmtId="0" fontId="8" fillId="0" borderId="51" xfId="28" applyFont="1" applyBorder="1" applyAlignment="1">
      <alignment horizontal="right" vertical="center"/>
    </xf>
    <xf numFmtId="0" fontId="8" fillId="0" borderId="53" xfId="28" applyFont="1" applyBorder="1" applyAlignment="1">
      <alignment horizontal="center" vertical="center"/>
    </xf>
    <xf numFmtId="0" fontId="8" fillId="0" borderId="54" xfId="28" applyFont="1" applyBorder="1" applyAlignment="1">
      <alignment horizontal="left" vertical="center"/>
    </xf>
    <xf numFmtId="0" fontId="8" fillId="0" borderId="54" xfId="28" applyFont="1" applyBorder="1" applyAlignment="1">
      <alignment horizontal="right" vertical="center"/>
    </xf>
    <xf numFmtId="0" fontId="8" fillId="0" borderId="55" xfId="28" applyFont="1" applyBorder="1" applyAlignment="1">
      <alignment horizontal="right" vertical="center"/>
    </xf>
    <xf numFmtId="3" fontId="8" fillId="0" borderId="0" xfId="28" applyNumberFormat="1" applyFont="1" applyBorder="1" applyAlignment="1">
      <alignment horizontal="right" vertical="center"/>
    </xf>
    <xf numFmtId="0" fontId="8" fillId="0" borderId="53" xfId="28" applyFont="1" applyBorder="1" applyAlignment="1">
      <alignment horizontal="left" vertical="center"/>
    </xf>
    <xf numFmtId="0" fontId="8" fillId="0" borderId="0" xfId="28" applyFont="1" applyBorder="1" applyAlignment="1">
      <alignment horizontal="right" vertical="center"/>
    </xf>
    <xf numFmtId="0" fontId="8" fillId="0" borderId="0" xfId="28" applyFont="1" applyBorder="1" applyAlignment="1">
      <alignment horizontal="left" vertical="center"/>
    </xf>
    <xf numFmtId="0" fontId="8" fillId="0" borderId="10" xfId="28" applyFont="1" applyBorder="1" applyAlignment="1">
      <alignment horizontal="right" vertical="center"/>
    </xf>
    <xf numFmtId="0" fontId="8" fillId="0" borderId="9" xfId="28" applyFont="1" applyBorder="1" applyAlignment="1">
      <alignment horizontal="right" vertical="center"/>
    </xf>
    <xf numFmtId="3" fontId="8" fillId="0" borderId="10" xfId="28" applyNumberFormat="1" applyFont="1" applyBorder="1" applyAlignment="1">
      <alignment horizontal="right" vertical="center"/>
    </xf>
    <xf numFmtId="3" fontId="8" fillId="0" borderId="56" xfId="28" applyNumberFormat="1" applyFont="1" applyBorder="1" applyAlignment="1">
      <alignment horizontal="right" vertical="center"/>
    </xf>
    <xf numFmtId="0" fontId="9" fillId="0" borderId="57" xfId="28" applyFont="1" applyBorder="1" applyAlignment="1">
      <alignment horizontal="center" vertical="center"/>
    </xf>
    <xf numFmtId="0" fontId="8" fillId="0" borderId="58" xfId="28" applyFont="1" applyBorder="1" applyAlignment="1">
      <alignment horizontal="left" vertical="center"/>
    </xf>
    <xf numFmtId="0" fontId="8" fillId="0" borderId="59" xfId="28" applyFont="1" applyBorder="1" applyAlignment="1">
      <alignment horizontal="left" vertical="center"/>
    </xf>
    <xf numFmtId="170" fontId="8" fillId="0" borderId="60" xfId="28" applyNumberFormat="1" applyFont="1" applyBorder="1" applyAlignment="1">
      <alignment horizontal="right" vertical="center"/>
    </xf>
    <xf numFmtId="0" fontId="8" fillId="0" borderId="61" xfId="28" applyFont="1" applyBorder="1" applyAlignment="1">
      <alignment horizontal="left" vertical="center"/>
    </xf>
    <xf numFmtId="0" fontId="8" fillId="0" borderId="54" xfId="28" applyFont="1" applyBorder="1" applyAlignment="1">
      <alignment horizontal="center" vertical="center"/>
    </xf>
    <xf numFmtId="0" fontId="8" fillId="0" borderId="62" xfId="28" applyFont="1" applyBorder="1" applyAlignment="1">
      <alignment horizontal="center" vertical="center"/>
    </xf>
    <xf numFmtId="0" fontId="8" fillId="0" borderId="63" xfId="28" applyFont="1" applyBorder="1" applyAlignment="1">
      <alignment horizontal="left" vertical="center"/>
    </xf>
    <xf numFmtId="4" fontId="8" fillId="0" borderId="41" xfId="28" applyNumberFormat="1" applyFont="1" applyBorder="1" applyAlignment="1">
      <alignment horizontal="right" vertical="center"/>
    </xf>
    <xf numFmtId="4" fontId="8" fillId="0" borderId="42" xfId="28" applyNumberFormat="1" applyFont="1" applyBorder="1" applyAlignment="1">
      <alignment horizontal="right" vertical="center"/>
    </xf>
    <xf numFmtId="4" fontId="8" fillId="0" borderId="3" xfId="28" applyNumberFormat="1" applyFont="1" applyBorder="1" applyAlignment="1">
      <alignment horizontal="right" vertical="center"/>
    </xf>
    <xf numFmtId="4" fontId="8" fillId="0" borderId="45" xfId="28" applyNumberFormat="1" applyFont="1" applyBorder="1" applyAlignment="1">
      <alignment horizontal="right" vertical="center"/>
    </xf>
    <xf numFmtId="4" fontId="8" fillId="0" borderId="46" xfId="28" applyNumberFormat="1" applyFont="1" applyBorder="1" applyAlignment="1">
      <alignment horizontal="right" vertical="center"/>
    </xf>
    <xf numFmtId="4" fontId="8" fillId="0" borderId="48" xfId="28" applyNumberFormat="1" applyFont="1" applyBorder="1" applyAlignment="1">
      <alignment horizontal="right" vertical="center"/>
    </xf>
    <xf numFmtId="4" fontId="8" fillId="0" borderId="49" xfId="28" applyNumberFormat="1" applyFont="1" applyBorder="1" applyAlignment="1">
      <alignment horizontal="right" vertical="center"/>
    </xf>
    <xf numFmtId="4" fontId="8" fillId="0" borderId="50" xfId="28" applyNumberFormat="1" applyFont="1" applyBorder="1" applyAlignment="1">
      <alignment horizontal="right" vertical="center"/>
    </xf>
    <xf numFmtId="4" fontId="8" fillId="0" borderId="13" xfId="28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left" vertical="top" wrapText="1"/>
    </xf>
    <xf numFmtId="166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67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168" fontId="16" fillId="0" borderId="0" xfId="0" applyNumberFormat="1" applyFont="1" applyAlignment="1" applyProtection="1">
      <alignment vertical="top"/>
    </xf>
    <xf numFmtId="49" fontId="8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166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0" fontId="8" fillId="0" borderId="15" xfId="0" applyFont="1" applyBorder="1" applyAlignment="1" applyProtection="1">
      <alignment horizontal="center"/>
    </xf>
    <xf numFmtId="0" fontId="8" fillId="0" borderId="64" xfId="0" applyFont="1" applyBorder="1" applyAlignment="1" applyProtection="1">
      <alignment horizontal="center"/>
    </xf>
  </cellXfs>
  <cellStyles count="32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Celkem" xfId="24"/>
    <cellStyle name="data" xfId="25"/>
    <cellStyle name="Název" xfId="26"/>
    <cellStyle name="normálne" xfId="0" builtinId="0"/>
    <cellStyle name="normálne_KLs" xfId="27"/>
    <cellStyle name="normálne_KLv" xfId="28"/>
    <cellStyle name="TEXT 1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228600</xdr:rowOff>
    </xdr:to>
    <xdr:sp macro="" textlink="">
      <xdr:nvSpPr>
        <xdr:cNvPr id="6147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05"/>
  <sheetViews>
    <sheetView showGridLines="0" tabSelected="1" topLeftCell="A64" workbookViewId="0">
      <selection activeCell="D98" sqref="D98"/>
    </sheetView>
  </sheetViews>
  <sheetFormatPr defaultRowHeight="12.75"/>
  <cols>
    <col min="1" max="1" width="6.7109375" style="1" customWidth="1"/>
    <col min="2" max="2" width="3.7109375" style="2" customWidth="1"/>
    <col min="3" max="3" width="13" style="3" customWidth="1"/>
    <col min="4" max="4" width="35.7109375" style="4" customWidth="1"/>
    <col min="5" max="5" width="10.7109375" style="5" customWidth="1"/>
    <col min="6" max="6" width="5.28515625" style="6" customWidth="1"/>
    <col min="7" max="7" width="8.7109375" style="7" customWidth="1"/>
    <col min="8" max="9" width="9.7109375" style="7" hidden="1" customWidth="1"/>
    <col min="10" max="10" width="9.7109375" style="7" customWidth="1"/>
    <col min="11" max="11" width="7.42578125" style="8" hidden="1" customWidth="1"/>
    <col min="12" max="12" width="8.28515625" style="8" hidden="1" customWidth="1"/>
    <col min="13" max="13" width="9.140625" style="5" hidden="1" customWidth="1"/>
    <col min="14" max="14" width="7" style="5" hidden="1" customWidth="1"/>
    <col min="15" max="15" width="3.5703125" style="6" hidden="1" customWidth="1"/>
    <col min="16" max="16" width="12.7109375" style="6" hidden="1" customWidth="1"/>
    <col min="17" max="19" width="13.28515625" style="5" hidden="1" customWidth="1"/>
    <col min="20" max="20" width="10.5703125" style="9" hidden="1" customWidth="1"/>
    <col min="21" max="21" width="10.28515625" style="9" hidden="1" customWidth="1"/>
    <col min="22" max="22" width="5.7109375" style="9" hidden="1" customWidth="1"/>
    <col min="23" max="23" width="9.140625" style="10" hidden="1" customWidth="1"/>
    <col min="24" max="25" width="5.7109375" style="6" hidden="1" customWidth="1"/>
    <col min="26" max="26" width="7.5703125" style="6" hidden="1" customWidth="1"/>
    <col min="27" max="27" width="24.85546875" style="6" hidden="1" customWidth="1"/>
    <col min="28" max="28" width="4.28515625" style="6" hidden="1" customWidth="1"/>
    <col min="29" max="29" width="8.28515625" style="6" hidden="1" customWidth="1"/>
    <col min="30" max="30" width="8.7109375" style="6" hidden="1" customWidth="1"/>
    <col min="31" max="34" width="9.140625" style="6" hidden="1" customWidth="1"/>
    <col min="35" max="35" width="9.140625" style="11"/>
    <col min="36" max="37" width="0" style="11" hidden="1" customWidth="1"/>
    <col min="38" max="16384" width="9.140625" style="11"/>
  </cols>
  <sheetData>
    <row r="1" spans="1:37">
      <c r="A1" s="12" t="s">
        <v>110</v>
      </c>
      <c r="B1" s="11"/>
      <c r="C1" s="11"/>
      <c r="D1" s="11"/>
      <c r="E1" s="12" t="s">
        <v>111</v>
      </c>
      <c r="F1" s="11"/>
      <c r="G1" s="13"/>
      <c r="H1" s="11"/>
      <c r="I1" s="11"/>
      <c r="J1" s="13"/>
      <c r="K1" s="14"/>
      <c r="L1" s="11"/>
      <c r="M1" s="11"/>
      <c r="N1" s="11"/>
      <c r="O1" s="11"/>
      <c r="P1" s="11"/>
      <c r="Q1" s="15"/>
      <c r="R1" s="15"/>
      <c r="S1" s="15"/>
      <c r="T1" s="11"/>
      <c r="U1" s="11"/>
      <c r="V1" s="11"/>
      <c r="W1" s="11"/>
      <c r="X1" s="11"/>
      <c r="Y1" s="11"/>
      <c r="Z1" s="16" t="s">
        <v>5</v>
      </c>
      <c r="AA1" s="16" t="s">
        <v>6</v>
      </c>
      <c r="AB1" s="16" t="s">
        <v>7</v>
      </c>
      <c r="AC1" s="16" t="s">
        <v>8</v>
      </c>
      <c r="AD1" s="16" t="s">
        <v>9</v>
      </c>
      <c r="AE1" s="11"/>
      <c r="AF1" s="11"/>
      <c r="AG1" s="11"/>
      <c r="AH1" s="11"/>
    </row>
    <row r="2" spans="1:37">
      <c r="A2" s="12" t="s">
        <v>112</v>
      </c>
      <c r="B2" s="11"/>
      <c r="C2" s="11"/>
      <c r="D2" s="11"/>
      <c r="E2" s="12" t="s">
        <v>113</v>
      </c>
      <c r="F2" s="11"/>
      <c r="G2" s="13"/>
      <c r="H2" s="17"/>
      <c r="I2" s="11"/>
      <c r="J2" s="13"/>
      <c r="K2" s="14"/>
      <c r="L2" s="11"/>
      <c r="M2" s="11"/>
      <c r="N2" s="11"/>
      <c r="O2" s="11"/>
      <c r="P2" s="11"/>
      <c r="Q2" s="15"/>
      <c r="R2" s="15"/>
      <c r="S2" s="15"/>
      <c r="T2" s="11"/>
      <c r="U2" s="11"/>
      <c r="V2" s="11"/>
      <c r="W2" s="11"/>
      <c r="X2" s="11"/>
      <c r="Y2" s="11"/>
      <c r="Z2" s="16" t="s">
        <v>10</v>
      </c>
      <c r="AA2" s="18" t="s">
        <v>11</v>
      </c>
      <c r="AB2" s="18" t="s">
        <v>12</v>
      </c>
      <c r="AC2" s="18"/>
      <c r="AD2" s="19"/>
      <c r="AE2" s="11"/>
      <c r="AF2" s="11"/>
      <c r="AG2" s="11"/>
      <c r="AH2" s="11"/>
    </row>
    <row r="3" spans="1:37">
      <c r="A3" s="12" t="s">
        <v>13</v>
      </c>
      <c r="B3" s="11"/>
      <c r="C3" s="11"/>
      <c r="D3" s="11"/>
      <c r="E3" s="12" t="s">
        <v>114</v>
      </c>
      <c r="F3" s="11"/>
      <c r="G3" s="13"/>
      <c r="H3" s="11"/>
      <c r="I3" s="11"/>
      <c r="J3" s="13"/>
      <c r="K3" s="14"/>
      <c r="L3" s="11"/>
      <c r="M3" s="11"/>
      <c r="N3" s="11"/>
      <c r="O3" s="11"/>
      <c r="P3" s="11"/>
      <c r="Q3" s="15"/>
      <c r="R3" s="15"/>
      <c r="S3" s="15"/>
      <c r="T3" s="11"/>
      <c r="U3" s="11"/>
      <c r="V3" s="11"/>
      <c r="W3" s="11"/>
      <c r="X3" s="11"/>
      <c r="Y3" s="11"/>
      <c r="Z3" s="16" t="s">
        <v>14</v>
      </c>
      <c r="AA3" s="18" t="s">
        <v>15</v>
      </c>
      <c r="AB3" s="18" t="s">
        <v>12</v>
      </c>
      <c r="AC3" s="18" t="s">
        <v>16</v>
      </c>
      <c r="AD3" s="19" t="s">
        <v>17</v>
      </c>
      <c r="AE3" s="11"/>
      <c r="AF3" s="11"/>
      <c r="AG3" s="11"/>
      <c r="AH3" s="11"/>
    </row>
    <row r="4" spans="1:37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5"/>
      <c r="R4" s="15"/>
      <c r="S4" s="15"/>
      <c r="T4" s="11"/>
      <c r="U4" s="11"/>
      <c r="V4" s="11"/>
      <c r="W4" s="11"/>
      <c r="X4" s="11"/>
      <c r="Y4" s="11"/>
      <c r="Z4" s="16" t="s">
        <v>18</v>
      </c>
      <c r="AA4" s="18" t="s">
        <v>19</v>
      </c>
      <c r="AB4" s="18" t="s">
        <v>12</v>
      </c>
      <c r="AC4" s="18"/>
      <c r="AD4" s="19"/>
      <c r="AE4" s="11"/>
      <c r="AF4" s="11"/>
      <c r="AG4" s="11"/>
      <c r="AH4" s="11"/>
    </row>
    <row r="5" spans="1:37">
      <c r="A5" s="12" t="s">
        <v>115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5"/>
      <c r="R5" s="15"/>
      <c r="S5" s="15"/>
      <c r="T5" s="11"/>
      <c r="U5" s="11"/>
      <c r="V5" s="11"/>
      <c r="W5" s="11"/>
      <c r="X5" s="11"/>
      <c r="Y5" s="11"/>
      <c r="Z5" s="16" t="s">
        <v>20</v>
      </c>
      <c r="AA5" s="18" t="s">
        <v>15</v>
      </c>
      <c r="AB5" s="18" t="s">
        <v>12</v>
      </c>
      <c r="AC5" s="18" t="s">
        <v>16</v>
      </c>
      <c r="AD5" s="19" t="s">
        <v>17</v>
      </c>
      <c r="AE5" s="11"/>
      <c r="AF5" s="11"/>
      <c r="AG5" s="11"/>
      <c r="AH5" s="11"/>
    </row>
    <row r="6" spans="1:37">
      <c r="A6" s="12" t="s">
        <v>116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5"/>
      <c r="R6" s="15"/>
      <c r="S6" s="15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</row>
    <row r="7" spans="1:37">
      <c r="A7" s="12" t="s">
        <v>117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5"/>
      <c r="R7" s="15"/>
      <c r="S7" s="15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1:37" ht="13.5">
      <c r="A8" s="11" t="s">
        <v>118</v>
      </c>
      <c r="B8" s="20"/>
      <c r="C8" s="21"/>
      <c r="D8" s="22" t="str">
        <f>CONCATENATE(AA2," ",AB2," ",AC2," ",AD2)</f>
        <v xml:space="preserve">Prehľad rozpočtových nákladov v EUR  </v>
      </c>
      <c r="E8" s="15"/>
      <c r="F8" s="11"/>
      <c r="G8" s="13"/>
      <c r="H8" s="13"/>
      <c r="I8" s="13"/>
      <c r="J8" s="13"/>
      <c r="K8" s="14"/>
      <c r="L8" s="14"/>
      <c r="M8" s="15"/>
      <c r="N8" s="15"/>
      <c r="O8" s="11"/>
      <c r="P8" s="11"/>
      <c r="Q8" s="15"/>
      <c r="R8" s="15"/>
      <c r="S8" s="15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</row>
    <row r="9" spans="1:37">
      <c r="A9" s="23" t="s">
        <v>21</v>
      </c>
      <c r="B9" s="23" t="s">
        <v>22</v>
      </c>
      <c r="C9" s="23" t="s">
        <v>23</v>
      </c>
      <c r="D9" s="23" t="s">
        <v>24</v>
      </c>
      <c r="E9" s="23" t="s">
        <v>25</v>
      </c>
      <c r="F9" s="23" t="s">
        <v>26</v>
      </c>
      <c r="G9" s="23" t="s">
        <v>27</v>
      </c>
      <c r="H9" s="23" t="s">
        <v>28</v>
      </c>
      <c r="I9" s="23" t="s">
        <v>29</v>
      </c>
      <c r="J9" s="23" t="s">
        <v>30</v>
      </c>
      <c r="K9" s="148" t="s">
        <v>31</v>
      </c>
      <c r="L9" s="148"/>
      <c r="M9" s="149" t="s">
        <v>32</v>
      </c>
      <c r="N9" s="149"/>
      <c r="O9" s="23" t="s">
        <v>4</v>
      </c>
      <c r="P9" s="25" t="s">
        <v>33</v>
      </c>
      <c r="Q9" s="26" t="s">
        <v>25</v>
      </c>
      <c r="R9" s="26" t="s">
        <v>25</v>
      </c>
      <c r="S9" s="25" t="s">
        <v>25</v>
      </c>
      <c r="T9" s="27" t="s">
        <v>34</v>
      </c>
      <c r="U9" s="28" t="s">
        <v>35</v>
      </c>
      <c r="V9" s="29" t="s">
        <v>36</v>
      </c>
      <c r="W9" s="23" t="s">
        <v>37</v>
      </c>
      <c r="X9" s="23" t="s">
        <v>38</v>
      </c>
      <c r="Y9" s="23" t="s">
        <v>39</v>
      </c>
      <c r="Z9" s="30" t="s">
        <v>40</v>
      </c>
      <c r="AA9" s="30" t="s">
        <v>41</v>
      </c>
      <c r="AB9" s="23" t="s">
        <v>36</v>
      </c>
      <c r="AC9" s="23" t="s">
        <v>42</v>
      </c>
      <c r="AD9" s="23" t="s">
        <v>43</v>
      </c>
      <c r="AE9" s="31" t="s">
        <v>44</v>
      </c>
      <c r="AF9" s="31" t="s">
        <v>45</v>
      </c>
      <c r="AG9" s="31" t="s">
        <v>25</v>
      </c>
      <c r="AH9" s="31" t="s">
        <v>46</v>
      </c>
      <c r="AJ9" s="11" t="s">
        <v>137</v>
      </c>
      <c r="AK9" s="11" t="s">
        <v>139</v>
      </c>
    </row>
    <row r="10" spans="1:37">
      <c r="A10" s="32" t="s">
        <v>47</v>
      </c>
      <c r="B10" s="32" t="s">
        <v>48</v>
      </c>
      <c r="C10" s="33"/>
      <c r="D10" s="32" t="s">
        <v>49</v>
      </c>
      <c r="E10" s="32" t="s">
        <v>50</v>
      </c>
      <c r="F10" s="32" t="s">
        <v>51</v>
      </c>
      <c r="G10" s="32" t="s">
        <v>52</v>
      </c>
      <c r="H10" s="32" t="s">
        <v>53</v>
      </c>
      <c r="I10" s="32" t="s">
        <v>54</v>
      </c>
      <c r="J10" s="32"/>
      <c r="K10" s="32" t="s">
        <v>27</v>
      </c>
      <c r="L10" s="32" t="s">
        <v>30</v>
      </c>
      <c r="M10" s="34" t="s">
        <v>27</v>
      </c>
      <c r="N10" s="32" t="s">
        <v>30</v>
      </c>
      <c r="O10" s="32" t="s">
        <v>55</v>
      </c>
      <c r="P10" s="35"/>
      <c r="Q10" s="36" t="s">
        <v>56</v>
      </c>
      <c r="R10" s="36" t="s">
        <v>57</v>
      </c>
      <c r="S10" s="35" t="s">
        <v>58</v>
      </c>
      <c r="T10" s="37" t="s">
        <v>59</v>
      </c>
      <c r="U10" s="38" t="s">
        <v>60</v>
      </c>
      <c r="V10" s="39" t="s">
        <v>61</v>
      </c>
      <c r="W10" s="40"/>
      <c r="X10" s="41"/>
      <c r="Y10" s="41"/>
      <c r="Z10" s="42" t="s">
        <v>62</v>
      </c>
      <c r="AA10" s="42" t="s">
        <v>47</v>
      </c>
      <c r="AB10" s="32" t="s">
        <v>63</v>
      </c>
      <c r="AC10" s="41"/>
      <c r="AD10" s="41"/>
      <c r="AE10" s="43"/>
      <c r="AF10" s="43"/>
      <c r="AG10" s="43"/>
      <c r="AH10" s="43"/>
      <c r="AJ10" s="11" t="s">
        <v>138</v>
      </c>
      <c r="AK10" s="11" t="s">
        <v>140</v>
      </c>
    </row>
    <row r="12" spans="1:37">
      <c r="B12" s="135" t="s">
        <v>141</v>
      </c>
    </row>
    <row r="13" spans="1:37">
      <c r="B13" s="3" t="s">
        <v>142</v>
      </c>
    </row>
    <row r="14" spans="1:37">
      <c r="A14" s="1">
        <v>1</v>
      </c>
      <c r="B14" s="2" t="s">
        <v>143</v>
      </c>
      <c r="C14" s="3" t="s">
        <v>144</v>
      </c>
      <c r="D14" s="4" t="s">
        <v>145</v>
      </c>
      <c r="E14" s="5">
        <v>13.85</v>
      </c>
      <c r="F14" s="6" t="s">
        <v>146</v>
      </c>
      <c r="H14" s="7">
        <f>ROUND(E14*G14,2)</f>
        <v>0</v>
      </c>
      <c r="J14" s="7">
        <f>ROUND(E14*G14,2)</f>
        <v>0</v>
      </c>
      <c r="L14" s="8">
        <f>E14*K14</f>
        <v>0</v>
      </c>
      <c r="M14" s="5">
        <v>0.23</v>
      </c>
      <c r="N14" s="5">
        <f>E14*M14</f>
        <v>3.1855000000000002</v>
      </c>
      <c r="O14" s="6">
        <v>20</v>
      </c>
      <c r="P14" s="6" t="s">
        <v>147</v>
      </c>
      <c r="V14" s="9" t="s">
        <v>101</v>
      </c>
      <c r="W14" s="10">
        <v>3.282</v>
      </c>
      <c r="X14" s="3" t="s">
        <v>148</v>
      </c>
      <c r="Y14" s="3" t="s">
        <v>144</v>
      </c>
      <c r="Z14" s="6" t="s">
        <v>149</v>
      </c>
      <c r="AB14" s="6" t="s">
        <v>80</v>
      </c>
      <c r="AJ14" s="11" t="s">
        <v>150</v>
      </c>
      <c r="AK14" s="11" t="s">
        <v>151</v>
      </c>
    </row>
    <row r="15" spans="1:37" ht="25.5">
      <c r="D15" s="136" t="s">
        <v>152</v>
      </c>
      <c r="E15" s="137"/>
      <c r="F15" s="138"/>
      <c r="G15" s="139"/>
      <c r="H15" s="139"/>
      <c r="I15" s="139"/>
      <c r="J15" s="139"/>
      <c r="K15" s="140"/>
      <c r="L15" s="140"/>
      <c r="M15" s="137"/>
      <c r="N15" s="137"/>
      <c r="O15" s="138"/>
      <c r="P15" s="138"/>
      <c r="Q15" s="137"/>
      <c r="R15" s="137"/>
      <c r="S15" s="137"/>
      <c r="T15" s="141"/>
      <c r="U15" s="141"/>
      <c r="V15" s="141" t="s">
        <v>0</v>
      </c>
      <c r="W15" s="142"/>
      <c r="X15" s="138"/>
    </row>
    <row r="16" spans="1:37">
      <c r="D16" s="136" t="s">
        <v>153</v>
      </c>
      <c r="E16" s="137"/>
      <c r="F16" s="138"/>
      <c r="G16" s="139"/>
      <c r="H16" s="139"/>
      <c r="I16" s="139"/>
      <c r="J16" s="139"/>
      <c r="K16" s="140"/>
      <c r="L16" s="140"/>
      <c r="M16" s="137"/>
      <c r="N16" s="137"/>
      <c r="O16" s="138"/>
      <c r="P16" s="138"/>
      <c r="Q16" s="137"/>
      <c r="R16" s="137"/>
      <c r="S16" s="137"/>
      <c r="T16" s="141"/>
      <c r="U16" s="141"/>
      <c r="V16" s="141" t="s">
        <v>0</v>
      </c>
      <c r="W16" s="142"/>
      <c r="X16" s="138"/>
    </row>
    <row r="17" spans="1:37" ht="25.5">
      <c r="A17" s="1">
        <v>2</v>
      </c>
      <c r="B17" s="2" t="s">
        <v>154</v>
      </c>
      <c r="C17" s="3" t="s">
        <v>155</v>
      </c>
      <c r="D17" s="4" t="s">
        <v>156</v>
      </c>
      <c r="E17" s="5">
        <v>60.8</v>
      </c>
      <c r="F17" s="6" t="s">
        <v>146</v>
      </c>
      <c r="H17" s="7">
        <f>ROUND(E17*G17,2)</f>
        <v>0</v>
      </c>
      <c r="J17" s="7">
        <f>ROUND(E17*G17,2)</f>
        <v>0</v>
      </c>
      <c r="L17" s="8">
        <f>E17*K17</f>
        <v>0</v>
      </c>
      <c r="M17" s="5">
        <v>0.23</v>
      </c>
      <c r="N17" s="5">
        <f>E17*M17</f>
        <v>13.984</v>
      </c>
      <c r="O17" s="6">
        <v>20</v>
      </c>
      <c r="P17" s="6" t="s">
        <v>147</v>
      </c>
      <c r="V17" s="9" t="s">
        <v>101</v>
      </c>
      <c r="W17" s="10">
        <v>14.349</v>
      </c>
      <c r="X17" s="3" t="s">
        <v>157</v>
      </c>
      <c r="Y17" s="3" t="s">
        <v>155</v>
      </c>
      <c r="Z17" s="6" t="s">
        <v>149</v>
      </c>
      <c r="AB17" s="6" t="s">
        <v>80</v>
      </c>
      <c r="AJ17" s="11" t="s">
        <v>150</v>
      </c>
      <c r="AK17" s="11" t="s">
        <v>151</v>
      </c>
    </row>
    <row r="18" spans="1:37">
      <c r="D18" s="136" t="s">
        <v>158</v>
      </c>
      <c r="E18" s="137"/>
      <c r="F18" s="138"/>
      <c r="G18" s="139"/>
      <c r="H18" s="139"/>
      <c r="I18" s="139"/>
      <c r="J18" s="139"/>
      <c r="K18" s="140"/>
      <c r="L18" s="140"/>
      <c r="M18" s="137"/>
      <c r="N18" s="137"/>
      <c r="O18" s="138"/>
      <c r="P18" s="138"/>
      <c r="Q18" s="137"/>
      <c r="R18" s="137"/>
      <c r="S18" s="137"/>
      <c r="T18" s="141"/>
      <c r="U18" s="141"/>
      <c r="V18" s="141" t="s">
        <v>0</v>
      </c>
      <c r="W18" s="142"/>
      <c r="X18" s="138"/>
    </row>
    <row r="19" spans="1:37">
      <c r="D19" s="136" t="s">
        <v>159</v>
      </c>
      <c r="E19" s="137"/>
      <c r="F19" s="138"/>
      <c r="G19" s="139"/>
      <c r="H19" s="139"/>
      <c r="I19" s="139"/>
      <c r="J19" s="139"/>
      <c r="K19" s="140"/>
      <c r="L19" s="140"/>
      <c r="M19" s="137"/>
      <c r="N19" s="137"/>
      <c r="O19" s="138"/>
      <c r="P19" s="138"/>
      <c r="Q19" s="137"/>
      <c r="R19" s="137"/>
      <c r="S19" s="137"/>
      <c r="T19" s="141"/>
      <c r="U19" s="141"/>
      <c r="V19" s="141" t="s">
        <v>0</v>
      </c>
      <c r="W19" s="142"/>
      <c r="X19" s="138"/>
    </row>
    <row r="20" spans="1:37" ht="25.5">
      <c r="A20" s="1">
        <v>3</v>
      </c>
      <c r="B20" s="2" t="s">
        <v>154</v>
      </c>
      <c r="C20" s="3" t="s">
        <v>160</v>
      </c>
      <c r="D20" s="4" t="s">
        <v>161</v>
      </c>
      <c r="E20" s="5">
        <v>4.8</v>
      </c>
      <c r="F20" s="6" t="s">
        <v>146</v>
      </c>
      <c r="H20" s="7">
        <f>ROUND(E20*G20,2)</f>
        <v>0</v>
      </c>
      <c r="J20" s="7">
        <f>ROUND(E20*G20,2)</f>
        <v>0</v>
      </c>
      <c r="L20" s="8">
        <f>E20*K20</f>
        <v>0</v>
      </c>
      <c r="M20" s="5">
        <v>0.22500000000000001</v>
      </c>
      <c r="N20" s="5">
        <f>E20*M20</f>
        <v>1.08</v>
      </c>
      <c r="O20" s="6">
        <v>20</v>
      </c>
      <c r="P20" s="6" t="s">
        <v>147</v>
      </c>
      <c r="V20" s="9" t="s">
        <v>101</v>
      </c>
      <c r="W20" s="10">
        <v>5.89</v>
      </c>
      <c r="X20" s="3" t="s">
        <v>162</v>
      </c>
      <c r="Y20" s="3" t="s">
        <v>160</v>
      </c>
      <c r="Z20" s="6" t="s">
        <v>149</v>
      </c>
      <c r="AB20" s="6" t="s">
        <v>80</v>
      </c>
      <c r="AJ20" s="11" t="s">
        <v>150</v>
      </c>
      <c r="AK20" s="11" t="s">
        <v>151</v>
      </c>
    </row>
    <row r="21" spans="1:37">
      <c r="D21" s="136" t="s">
        <v>163</v>
      </c>
      <c r="E21" s="137"/>
      <c r="F21" s="138"/>
      <c r="G21" s="139"/>
      <c r="H21" s="139"/>
      <c r="I21" s="139"/>
      <c r="J21" s="139"/>
      <c r="K21" s="140"/>
      <c r="L21" s="140"/>
      <c r="M21" s="137"/>
      <c r="N21" s="137"/>
      <c r="O21" s="138"/>
      <c r="P21" s="138"/>
      <c r="Q21" s="137"/>
      <c r="R21" s="137"/>
      <c r="S21" s="137"/>
      <c r="T21" s="141"/>
      <c r="U21" s="141"/>
      <c r="V21" s="141" t="s">
        <v>0</v>
      </c>
      <c r="W21" s="142"/>
      <c r="X21" s="138"/>
    </row>
    <row r="22" spans="1:37">
      <c r="D22" s="136" t="s">
        <v>164</v>
      </c>
      <c r="E22" s="137"/>
      <c r="F22" s="138"/>
      <c r="G22" s="139"/>
      <c r="H22" s="139"/>
      <c r="I22" s="139"/>
      <c r="J22" s="139"/>
      <c r="K22" s="140"/>
      <c r="L22" s="140"/>
      <c r="M22" s="137"/>
      <c r="N22" s="137"/>
      <c r="O22" s="138"/>
      <c r="P22" s="138"/>
      <c r="Q22" s="137"/>
      <c r="R22" s="137"/>
      <c r="S22" s="137"/>
      <c r="T22" s="141"/>
      <c r="U22" s="141"/>
      <c r="V22" s="141" t="s">
        <v>0</v>
      </c>
      <c r="W22" s="142"/>
      <c r="X22" s="138"/>
    </row>
    <row r="23" spans="1:37" ht="25.5">
      <c r="A23" s="1">
        <v>4</v>
      </c>
      <c r="B23" s="2" t="s">
        <v>154</v>
      </c>
      <c r="C23" s="3" t="s">
        <v>165</v>
      </c>
      <c r="D23" s="4" t="s">
        <v>166</v>
      </c>
      <c r="E23" s="5">
        <v>6.72</v>
      </c>
      <c r="F23" s="6" t="s">
        <v>146</v>
      </c>
      <c r="H23" s="7">
        <f>ROUND(E23*G23,2)</f>
        <v>0</v>
      </c>
      <c r="J23" s="7">
        <f>ROUND(E23*G23,2)</f>
        <v>0</v>
      </c>
      <c r="L23" s="8">
        <f>E23*K23</f>
        <v>0</v>
      </c>
      <c r="M23" s="5">
        <v>0.5</v>
      </c>
      <c r="N23" s="5">
        <f>E23*M23</f>
        <v>3.36</v>
      </c>
      <c r="O23" s="6">
        <v>20</v>
      </c>
      <c r="P23" s="6" t="s">
        <v>147</v>
      </c>
      <c r="V23" s="9" t="s">
        <v>101</v>
      </c>
      <c r="W23" s="10">
        <v>13.89</v>
      </c>
      <c r="X23" s="3" t="s">
        <v>167</v>
      </c>
      <c r="Y23" s="3" t="s">
        <v>165</v>
      </c>
      <c r="Z23" s="6" t="s">
        <v>149</v>
      </c>
      <c r="AB23" s="6" t="s">
        <v>80</v>
      </c>
      <c r="AJ23" s="11" t="s">
        <v>150</v>
      </c>
      <c r="AK23" s="11" t="s">
        <v>151</v>
      </c>
    </row>
    <row r="24" spans="1:37" ht="25.5">
      <c r="D24" s="136" t="s">
        <v>168</v>
      </c>
      <c r="E24" s="137"/>
      <c r="F24" s="138"/>
      <c r="G24" s="139"/>
      <c r="H24" s="139"/>
      <c r="I24" s="139"/>
      <c r="J24" s="139"/>
      <c r="K24" s="140"/>
      <c r="L24" s="140"/>
      <c r="M24" s="137"/>
      <c r="N24" s="137"/>
      <c r="O24" s="138"/>
      <c r="P24" s="138"/>
      <c r="Q24" s="137"/>
      <c r="R24" s="137"/>
      <c r="S24" s="137"/>
      <c r="T24" s="141"/>
      <c r="U24" s="141"/>
      <c r="V24" s="141" t="s">
        <v>0</v>
      </c>
      <c r="W24" s="142"/>
      <c r="X24" s="138"/>
    </row>
    <row r="25" spans="1:37">
      <c r="D25" s="136" t="s">
        <v>169</v>
      </c>
      <c r="E25" s="137"/>
      <c r="F25" s="138"/>
      <c r="G25" s="139"/>
      <c r="H25" s="139"/>
      <c r="I25" s="139"/>
      <c r="J25" s="139"/>
      <c r="K25" s="140"/>
      <c r="L25" s="140"/>
      <c r="M25" s="137"/>
      <c r="N25" s="137"/>
      <c r="O25" s="138"/>
      <c r="P25" s="138"/>
      <c r="Q25" s="137"/>
      <c r="R25" s="137"/>
      <c r="S25" s="137"/>
      <c r="T25" s="141"/>
      <c r="U25" s="141"/>
      <c r="V25" s="141" t="s">
        <v>0</v>
      </c>
      <c r="W25" s="142"/>
      <c r="X25" s="138"/>
    </row>
    <row r="26" spans="1:37" ht="25.5">
      <c r="A26" s="1">
        <v>5</v>
      </c>
      <c r="B26" s="2" t="s">
        <v>154</v>
      </c>
      <c r="C26" s="3" t="s">
        <v>170</v>
      </c>
      <c r="D26" s="4" t="s">
        <v>171</v>
      </c>
      <c r="E26" s="5">
        <v>427.72</v>
      </c>
      <c r="F26" s="6" t="s">
        <v>146</v>
      </c>
      <c r="H26" s="7">
        <f>ROUND(E26*G26,2)</f>
        <v>0</v>
      </c>
      <c r="J26" s="7">
        <f>ROUND(E26*G26,2)</f>
        <v>0</v>
      </c>
      <c r="L26" s="8">
        <f>E26*K26</f>
        <v>0</v>
      </c>
      <c r="M26" s="5">
        <v>0.316</v>
      </c>
      <c r="N26" s="5">
        <f>E26*M26</f>
        <v>135.15952000000001</v>
      </c>
      <c r="O26" s="6">
        <v>20</v>
      </c>
      <c r="P26" s="6" t="s">
        <v>147</v>
      </c>
      <c r="V26" s="9" t="s">
        <v>101</v>
      </c>
      <c r="W26" s="10">
        <v>56.459000000000003</v>
      </c>
      <c r="X26" s="3" t="s">
        <v>172</v>
      </c>
      <c r="Y26" s="3" t="s">
        <v>170</v>
      </c>
      <c r="Z26" s="6" t="s">
        <v>149</v>
      </c>
      <c r="AB26" s="6" t="s">
        <v>80</v>
      </c>
      <c r="AJ26" s="11" t="s">
        <v>150</v>
      </c>
      <c r="AK26" s="11" t="s">
        <v>151</v>
      </c>
    </row>
    <row r="27" spans="1:37">
      <c r="D27" s="136" t="s">
        <v>173</v>
      </c>
      <c r="E27" s="137"/>
      <c r="F27" s="138"/>
      <c r="G27" s="139"/>
      <c r="H27" s="139"/>
      <c r="I27" s="139"/>
      <c r="J27" s="139"/>
      <c r="K27" s="140"/>
      <c r="L27" s="140"/>
      <c r="M27" s="137"/>
      <c r="N27" s="137"/>
      <c r="O27" s="138"/>
      <c r="P27" s="138"/>
      <c r="Q27" s="137"/>
      <c r="R27" s="137"/>
      <c r="S27" s="137"/>
      <c r="T27" s="141"/>
      <c r="U27" s="141"/>
      <c r="V27" s="141" t="s">
        <v>0</v>
      </c>
      <c r="W27" s="142"/>
      <c r="X27" s="138"/>
    </row>
    <row r="28" spans="1:37">
      <c r="D28" s="136" t="s">
        <v>174</v>
      </c>
      <c r="E28" s="137"/>
      <c r="F28" s="138"/>
      <c r="G28" s="139"/>
      <c r="H28" s="139"/>
      <c r="I28" s="139"/>
      <c r="J28" s="139"/>
      <c r="K28" s="140"/>
      <c r="L28" s="140"/>
      <c r="M28" s="137"/>
      <c r="N28" s="137"/>
      <c r="O28" s="138"/>
      <c r="P28" s="138"/>
      <c r="Q28" s="137"/>
      <c r="R28" s="137"/>
      <c r="S28" s="137"/>
      <c r="T28" s="141"/>
      <c r="U28" s="141"/>
      <c r="V28" s="141" t="s">
        <v>0</v>
      </c>
      <c r="W28" s="142"/>
      <c r="X28" s="138"/>
    </row>
    <row r="29" spans="1:37">
      <c r="D29" s="136" t="s">
        <v>175</v>
      </c>
      <c r="E29" s="137"/>
      <c r="F29" s="138"/>
      <c r="G29" s="139"/>
      <c r="H29" s="139"/>
      <c r="I29" s="139"/>
      <c r="J29" s="139"/>
      <c r="K29" s="140"/>
      <c r="L29" s="140"/>
      <c r="M29" s="137"/>
      <c r="N29" s="137"/>
      <c r="O29" s="138"/>
      <c r="P29" s="138"/>
      <c r="Q29" s="137"/>
      <c r="R29" s="137"/>
      <c r="S29" s="137"/>
      <c r="T29" s="141"/>
      <c r="U29" s="141"/>
      <c r="V29" s="141" t="s">
        <v>0</v>
      </c>
      <c r="W29" s="142"/>
      <c r="X29" s="138"/>
    </row>
    <row r="30" spans="1:37">
      <c r="D30" s="136" t="s">
        <v>176</v>
      </c>
      <c r="E30" s="137"/>
      <c r="F30" s="138"/>
      <c r="G30" s="139"/>
      <c r="H30" s="139"/>
      <c r="I30" s="139"/>
      <c r="J30" s="139"/>
      <c r="K30" s="140"/>
      <c r="L30" s="140"/>
      <c r="M30" s="137"/>
      <c r="N30" s="137"/>
      <c r="O30" s="138"/>
      <c r="P30" s="138"/>
      <c r="Q30" s="137"/>
      <c r="R30" s="137"/>
      <c r="S30" s="137"/>
      <c r="T30" s="141"/>
      <c r="U30" s="141"/>
      <c r="V30" s="141" t="s">
        <v>0</v>
      </c>
      <c r="W30" s="142"/>
      <c r="X30" s="138"/>
    </row>
    <row r="31" spans="1:37" ht="25.5">
      <c r="A31" s="1">
        <v>6</v>
      </c>
      <c r="B31" s="2" t="s">
        <v>143</v>
      </c>
      <c r="C31" s="3" t="s">
        <v>177</v>
      </c>
      <c r="D31" s="4" t="s">
        <v>178</v>
      </c>
      <c r="E31" s="5">
        <v>507.17</v>
      </c>
      <c r="F31" s="6" t="s">
        <v>146</v>
      </c>
      <c r="H31" s="7">
        <f>ROUND(E31*G31,2)</f>
        <v>0</v>
      </c>
      <c r="J31" s="7">
        <f>ROUND(E31*G31,2)</f>
        <v>0</v>
      </c>
      <c r="L31" s="8">
        <f>E31*K31</f>
        <v>0</v>
      </c>
      <c r="M31" s="5">
        <v>0.23499999999999999</v>
      </c>
      <c r="N31" s="5">
        <f>E31*M31</f>
        <v>119.18495</v>
      </c>
      <c r="O31" s="6">
        <v>20</v>
      </c>
      <c r="P31" s="6" t="s">
        <v>147</v>
      </c>
      <c r="V31" s="9" t="s">
        <v>101</v>
      </c>
      <c r="W31" s="10">
        <v>141.5</v>
      </c>
      <c r="X31" s="3" t="s">
        <v>179</v>
      </c>
      <c r="Y31" s="3" t="s">
        <v>177</v>
      </c>
      <c r="Z31" s="6" t="s">
        <v>149</v>
      </c>
      <c r="AB31" s="6" t="s">
        <v>80</v>
      </c>
      <c r="AJ31" s="11" t="s">
        <v>150</v>
      </c>
      <c r="AK31" s="11" t="s">
        <v>151</v>
      </c>
    </row>
    <row r="32" spans="1:37">
      <c r="D32" s="136" t="s">
        <v>173</v>
      </c>
      <c r="E32" s="137"/>
      <c r="F32" s="138"/>
      <c r="G32" s="139"/>
      <c r="H32" s="139"/>
      <c r="I32" s="139"/>
      <c r="J32" s="139"/>
      <c r="K32" s="140"/>
      <c r="L32" s="140"/>
      <c r="M32" s="137"/>
      <c r="N32" s="137"/>
      <c r="O32" s="138"/>
      <c r="P32" s="138"/>
      <c r="Q32" s="137"/>
      <c r="R32" s="137"/>
      <c r="S32" s="137"/>
      <c r="T32" s="141"/>
      <c r="U32" s="141"/>
      <c r="V32" s="141" t="s">
        <v>0</v>
      </c>
      <c r="W32" s="142"/>
      <c r="X32" s="138"/>
    </row>
    <row r="33" spans="1:37">
      <c r="D33" s="136" t="s">
        <v>174</v>
      </c>
      <c r="E33" s="137"/>
      <c r="F33" s="138"/>
      <c r="G33" s="139"/>
      <c r="H33" s="139"/>
      <c r="I33" s="139"/>
      <c r="J33" s="139"/>
      <c r="K33" s="140"/>
      <c r="L33" s="140"/>
      <c r="M33" s="137"/>
      <c r="N33" s="137"/>
      <c r="O33" s="138"/>
      <c r="P33" s="138"/>
      <c r="Q33" s="137"/>
      <c r="R33" s="137"/>
      <c r="S33" s="137"/>
      <c r="T33" s="141"/>
      <c r="U33" s="141"/>
      <c r="V33" s="141" t="s">
        <v>0</v>
      </c>
      <c r="W33" s="142"/>
      <c r="X33" s="138"/>
    </row>
    <row r="34" spans="1:37">
      <c r="D34" s="136" t="s">
        <v>158</v>
      </c>
      <c r="E34" s="137"/>
      <c r="F34" s="138"/>
      <c r="G34" s="139"/>
      <c r="H34" s="139"/>
      <c r="I34" s="139"/>
      <c r="J34" s="139"/>
      <c r="K34" s="140"/>
      <c r="L34" s="140"/>
      <c r="M34" s="137"/>
      <c r="N34" s="137"/>
      <c r="O34" s="138"/>
      <c r="P34" s="138"/>
      <c r="Q34" s="137"/>
      <c r="R34" s="137"/>
      <c r="S34" s="137"/>
      <c r="T34" s="141"/>
      <c r="U34" s="141"/>
      <c r="V34" s="141" t="s">
        <v>0</v>
      </c>
      <c r="W34" s="142"/>
      <c r="X34" s="138"/>
    </row>
    <row r="35" spans="1:37">
      <c r="D35" s="136" t="s">
        <v>159</v>
      </c>
      <c r="E35" s="137"/>
      <c r="F35" s="138"/>
      <c r="G35" s="139"/>
      <c r="H35" s="139"/>
      <c r="I35" s="139"/>
      <c r="J35" s="139"/>
      <c r="K35" s="140"/>
      <c r="L35" s="140"/>
      <c r="M35" s="137"/>
      <c r="N35" s="137"/>
      <c r="O35" s="138"/>
      <c r="P35" s="138"/>
      <c r="Q35" s="137"/>
      <c r="R35" s="137"/>
      <c r="S35" s="137"/>
      <c r="T35" s="141"/>
      <c r="U35" s="141"/>
      <c r="V35" s="141" t="s">
        <v>0</v>
      </c>
      <c r="W35" s="142"/>
      <c r="X35" s="138"/>
    </row>
    <row r="36" spans="1:37">
      <c r="D36" s="136" t="s">
        <v>180</v>
      </c>
      <c r="E36" s="137"/>
      <c r="F36" s="138"/>
      <c r="G36" s="139"/>
      <c r="H36" s="139"/>
      <c r="I36" s="139"/>
      <c r="J36" s="139"/>
      <c r="K36" s="140"/>
      <c r="L36" s="140"/>
      <c r="M36" s="137"/>
      <c r="N36" s="137"/>
      <c r="O36" s="138"/>
      <c r="P36" s="138"/>
      <c r="Q36" s="137"/>
      <c r="R36" s="137"/>
      <c r="S36" s="137"/>
      <c r="T36" s="141"/>
      <c r="U36" s="141"/>
      <c r="V36" s="141" t="s">
        <v>0</v>
      </c>
      <c r="W36" s="142"/>
      <c r="X36" s="138"/>
    </row>
    <row r="37" spans="1:37">
      <c r="D37" s="136" t="s">
        <v>176</v>
      </c>
      <c r="E37" s="137"/>
      <c r="F37" s="138"/>
      <c r="G37" s="139"/>
      <c r="H37" s="139"/>
      <c r="I37" s="139"/>
      <c r="J37" s="139"/>
      <c r="K37" s="140"/>
      <c r="L37" s="140"/>
      <c r="M37" s="137"/>
      <c r="N37" s="137"/>
      <c r="O37" s="138"/>
      <c r="P37" s="138"/>
      <c r="Q37" s="137"/>
      <c r="R37" s="137"/>
      <c r="S37" s="137"/>
      <c r="T37" s="141"/>
      <c r="U37" s="141"/>
      <c r="V37" s="141" t="s">
        <v>0</v>
      </c>
      <c r="W37" s="142"/>
      <c r="X37" s="138"/>
    </row>
    <row r="38" spans="1:37">
      <c r="D38" s="136" t="s">
        <v>163</v>
      </c>
      <c r="E38" s="137"/>
      <c r="F38" s="138"/>
      <c r="G38" s="139"/>
      <c r="H38" s="139"/>
      <c r="I38" s="139"/>
      <c r="J38" s="139"/>
      <c r="K38" s="140"/>
      <c r="L38" s="140"/>
      <c r="M38" s="137"/>
      <c r="N38" s="137"/>
      <c r="O38" s="138"/>
      <c r="P38" s="138"/>
      <c r="Q38" s="137"/>
      <c r="R38" s="137"/>
      <c r="S38" s="137"/>
      <c r="T38" s="141"/>
      <c r="U38" s="141"/>
      <c r="V38" s="141" t="s">
        <v>0</v>
      </c>
      <c r="W38" s="142"/>
      <c r="X38" s="138"/>
    </row>
    <row r="39" spans="1:37">
      <c r="D39" s="136" t="s">
        <v>164</v>
      </c>
      <c r="E39" s="137"/>
      <c r="F39" s="138"/>
      <c r="G39" s="139"/>
      <c r="H39" s="139"/>
      <c r="I39" s="139"/>
      <c r="J39" s="139"/>
      <c r="K39" s="140"/>
      <c r="L39" s="140"/>
      <c r="M39" s="137"/>
      <c r="N39" s="137"/>
      <c r="O39" s="138"/>
      <c r="P39" s="138"/>
      <c r="Q39" s="137"/>
      <c r="R39" s="137"/>
      <c r="S39" s="137"/>
      <c r="T39" s="141"/>
      <c r="U39" s="141"/>
      <c r="V39" s="141" t="s">
        <v>0</v>
      </c>
      <c r="W39" s="142"/>
      <c r="X39" s="138"/>
    </row>
    <row r="40" spans="1:37" ht="25.5">
      <c r="D40" s="136" t="s">
        <v>152</v>
      </c>
      <c r="E40" s="137"/>
      <c r="F40" s="138"/>
      <c r="G40" s="139"/>
      <c r="H40" s="139"/>
      <c r="I40" s="139"/>
      <c r="J40" s="139"/>
      <c r="K40" s="140"/>
      <c r="L40" s="140"/>
      <c r="M40" s="137"/>
      <c r="N40" s="137"/>
      <c r="O40" s="138"/>
      <c r="P40" s="138"/>
      <c r="Q40" s="137"/>
      <c r="R40" s="137"/>
      <c r="S40" s="137"/>
      <c r="T40" s="141"/>
      <c r="U40" s="141"/>
      <c r="V40" s="141" t="s">
        <v>0</v>
      </c>
      <c r="W40" s="142"/>
      <c r="X40" s="138"/>
    </row>
    <row r="41" spans="1:37">
      <c r="D41" s="136" t="s">
        <v>153</v>
      </c>
      <c r="E41" s="137"/>
      <c r="F41" s="138"/>
      <c r="G41" s="139"/>
      <c r="H41" s="139"/>
      <c r="I41" s="139"/>
      <c r="J41" s="139"/>
      <c r="K41" s="140"/>
      <c r="L41" s="140"/>
      <c r="M41" s="137"/>
      <c r="N41" s="137"/>
      <c r="O41" s="138"/>
      <c r="P41" s="138"/>
      <c r="Q41" s="137"/>
      <c r="R41" s="137"/>
      <c r="S41" s="137"/>
      <c r="T41" s="141"/>
      <c r="U41" s="141"/>
      <c r="V41" s="141" t="s">
        <v>0</v>
      </c>
      <c r="W41" s="142"/>
      <c r="X41" s="138"/>
    </row>
    <row r="42" spans="1:37">
      <c r="A42" s="1">
        <v>7</v>
      </c>
      <c r="B42" s="2" t="s">
        <v>143</v>
      </c>
      <c r="C42" s="3" t="s">
        <v>181</v>
      </c>
      <c r="D42" s="4" t="s">
        <v>182</v>
      </c>
      <c r="E42" s="5">
        <v>64.099999999999994</v>
      </c>
      <c r="F42" s="6" t="s">
        <v>183</v>
      </c>
      <c r="H42" s="7">
        <f>ROUND(E42*G42,2)</f>
        <v>0</v>
      </c>
      <c r="J42" s="7">
        <f>ROUND(E42*G42,2)</f>
        <v>0</v>
      </c>
      <c r="L42" s="8">
        <f>E42*K42</f>
        <v>0</v>
      </c>
      <c r="M42" s="5">
        <v>0.14499999999999999</v>
      </c>
      <c r="N42" s="5">
        <f>E42*M42</f>
        <v>9.2944999999999993</v>
      </c>
      <c r="O42" s="6">
        <v>20</v>
      </c>
      <c r="P42" s="6" t="s">
        <v>147</v>
      </c>
      <c r="V42" s="9" t="s">
        <v>101</v>
      </c>
      <c r="W42" s="10">
        <v>8.5250000000000004</v>
      </c>
      <c r="X42" s="3" t="s">
        <v>184</v>
      </c>
      <c r="Y42" s="3" t="s">
        <v>181</v>
      </c>
      <c r="Z42" s="6" t="s">
        <v>149</v>
      </c>
      <c r="AB42" s="6" t="s">
        <v>80</v>
      </c>
      <c r="AJ42" s="11" t="s">
        <v>150</v>
      </c>
      <c r="AK42" s="11" t="s">
        <v>151</v>
      </c>
    </row>
    <row r="43" spans="1:37">
      <c r="D43" s="136" t="s">
        <v>185</v>
      </c>
      <c r="E43" s="137"/>
      <c r="F43" s="138"/>
      <c r="G43" s="139"/>
      <c r="H43" s="139"/>
      <c r="I43" s="139"/>
      <c r="J43" s="139"/>
      <c r="K43" s="140"/>
      <c r="L43" s="140"/>
      <c r="M43" s="137"/>
      <c r="N43" s="137"/>
      <c r="O43" s="138"/>
      <c r="P43" s="138"/>
      <c r="Q43" s="137"/>
      <c r="R43" s="137"/>
      <c r="S43" s="137"/>
      <c r="T43" s="141"/>
      <c r="U43" s="141"/>
      <c r="V43" s="141" t="s">
        <v>0</v>
      </c>
      <c r="W43" s="142"/>
      <c r="X43" s="138"/>
    </row>
    <row r="44" spans="1:37">
      <c r="D44" s="136" t="s">
        <v>186</v>
      </c>
      <c r="E44" s="137"/>
      <c r="F44" s="138"/>
      <c r="G44" s="139"/>
      <c r="H44" s="139"/>
      <c r="I44" s="139"/>
      <c r="J44" s="139"/>
      <c r="K44" s="140"/>
      <c r="L44" s="140"/>
      <c r="M44" s="137"/>
      <c r="N44" s="137"/>
      <c r="O44" s="138"/>
      <c r="P44" s="138"/>
      <c r="Q44" s="137"/>
      <c r="R44" s="137"/>
      <c r="S44" s="137"/>
      <c r="T44" s="141"/>
      <c r="U44" s="141"/>
      <c r="V44" s="141" t="s">
        <v>0</v>
      </c>
      <c r="W44" s="142"/>
      <c r="X44" s="138"/>
    </row>
    <row r="45" spans="1:37">
      <c r="D45" s="143" t="s">
        <v>187</v>
      </c>
      <c r="E45" s="144">
        <f>J45</f>
        <v>0</v>
      </c>
      <c r="H45" s="144">
        <f>SUM(H12:H44)</f>
        <v>0</v>
      </c>
      <c r="I45" s="144">
        <f>SUM(I12:I44)</f>
        <v>0</v>
      </c>
      <c r="J45" s="144">
        <f>SUM(J12:J44)</f>
        <v>0</v>
      </c>
      <c r="L45" s="145">
        <f>SUM(L12:L44)</f>
        <v>0</v>
      </c>
      <c r="N45" s="146">
        <f>SUM(N12:N44)</f>
        <v>285.24847</v>
      </c>
      <c r="W45" s="10">
        <f>SUM(W12:W44)</f>
        <v>243.89500000000001</v>
      </c>
    </row>
    <row r="47" spans="1:37">
      <c r="B47" s="3" t="s">
        <v>188</v>
      </c>
    </row>
    <row r="48" spans="1:37" ht="25.5">
      <c r="A48" s="1">
        <v>8</v>
      </c>
      <c r="B48" s="2" t="s">
        <v>189</v>
      </c>
      <c r="C48" s="3" t="s">
        <v>190</v>
      </c>
      <c r="D48" s="4" t="s">
        <v>191</v>
      </c>
      <c r="E48" s="5">
        <v>30</v>
      </c>
      <c r="F48" s="6" t="s">
        <v>192</v>
      </c>
      <c r="H48" s="7">
        <f>ROUND(E48*G48,2)</f>
        <v>0</v>
      </c>
      <c r="J48" s="7">
        <f>ROUND(E48*G48,2)</f>
        <v>0</v>
      </c>
      <c r="L48" s="8">
        <f>E48*K48</f>
        <v>0</v>
      </c>
      <c r="M48" s="5">
        <v>2</v>
      </c>
      <c r="N48" s="5">
        <f>E48*M48</f>
        <v>60</v>
      </c>
      <c r="O48" s="6">
        <v>20</v>
      </c>
      <c r="P48" s="6" t="s">
        <v>147</v>
      </c>
      <c r="V48" s="9" t="s">
        <v>101</v>
      </c>
      <c r="W48" s="10">
        <v>195.72</v>
      </c>
      <c r="X48" s="3" t="s">
        <v>193</v>
      </c>
      <c r="Y48" s="3" t="s">
        <v>190</v>
      </c>
      <c r="Z48" s="6" t="s">
        <v>149</v>
      </c>
      <c r="AB48" s="6">
        <v>7</v>
      </c>
      <c r="AJ48" s="11" t="s">
        <v>150</v>
      </c>
      <c r="AK48" s="11" t="s">
        <v>151</v>
      </c>
    </row>
    <row r="49" spans="1:37">
      <c r="D49" s="136" t="s">
        <v>194</v>
      </c>
      <c r="E49" s="137"/>
      <c r="F49" s="138"/>
      <c r="G49" s="139"/>
      <c r="H49" s="139"/>
      <c r="I49" s="139"/>
      <c r="J49" s="139"/>
      <c r="K49" s="140"/>
      <c r="L49" s="140"/>
      <c r="M49" s="137"/>
      <c r="N49" s="137"/>
      <c r="O49" s="138"/>
      <c r="P49" s="138"/>
      <c r="Q49" s="137"/>
      <c r="R49" s="137"/>
      <c r="S49" s="137"/>
      <c r="T49" s="141"/>
      <c r="U49" s="141"/>
      <c r="V49" s="141" t="s">
        <v>0</v>
      </c>
      <c r="W49" s="142"/>
      <c r="X49" s="138"/>
    </row>
    <row r="50" spans="1:37">
      <c r="D50" s="136" t="s">
        <v>195</v>
      </c>
      <c r="E50" s="137"/>
      <c r="F50" s="138"/>
      <c r="G50" s="139"/>
      <c r="H50" s="139"/>
      <c r="I50" s="139"/>
      <c r="J50" s="139"/>
      <c r="K50" s="140"/>
      <c r="L50" s="140"/>
      <c r="M50" s="137"/>
      <c r="N50" s="137"/>
      <c r="O50" s="138"/>
      <c r="P50" s="138"/>
      <c r="Q50" s="137"/>
      <c r="R50" s="137"/>
      <c r="S50" s="137"/>
      <c r="T50" s="141"/>
      <c r="U50" s="141"/>
      <c r="V50" s="141" t="s">
        <v>0</v>
      </c>
      <c r="W50" s="142"/>
      <c r="X50" s="138"/>
    </row>
    <row r="51" spans="1:37" ht="25.5">
      <c r="A51" s="1">
        <v>9</v>
      </c>
      <c r="B51" s="2" t="s">
        <v>189</v>
      </c>
      <c r="C51" s="3" t="s">
        <v>196</v>
      </c>
      <c r="D51" s="4" t="s">
        <v>197</v>
      </c>
      <c r="E51" s="5">
        <v>45.942999999999998</v>
      </c>
      <c r="F51" s="6" t="s">
        <v>192</v>
      </c>
      <c r="H51" s="7">
        <f>ROUND(E51*G51,2)</f>
        <v>0</v>
      </c>
      <c r="J51" s="7">
        <f>ROUND(E51*G51,2)</f>
        <v>0</v>
      </c>
      <c r="L51" s="8">
        <f>E51*K51</f>
        <v>0</v>
      </c>
      <c r="M51" s="5">
        <v>2.4</v>
      </c>
      <c r="N51" s="5">
        <f>E51*M51</f>
        <v>110.2632</v>
      </c>
      <c r="O51" s="6">
        <v>20</v>
      </c>
      <c r="P51" s="6" t="s">
        <v>147</v>
      </c>
      <c r="V51" s="9" t="s">
        <v>101</v>
      </c>
      <c r="W51" s="10">
        <v>619.44899999999996</v>
      </c>
      <c r="X51" s="3" t="s">
        <v>198</v>
      </c>
      <c r="Y51" s="3" t="s">
        <v>196</v>
      </c>
      <c r="Z51" s="6" t="s">
        <v>149</v>
      </c>
      <c r="AB51" s="6">
        <v>7</v>
      </c>
      <c r="AJ51" s="11" t="s">
        <v>150</v>
      </c>
      <c r="AK51" s="11" t="s">
        <v>151</v>
      </c>
    </row>
    <row r="52" spans="1:37" ht="25.5">
      <c r="D52" s="136" t="s">
        <v>199</v>
      </c>
      <c r="E52" s="137"/>
      <c r="F52" s="138"/>
      <c r="G52" s="139"/>
      <c r="H52" s="139"/>
      <c r="I52" s="139"/>
      <c r="J52" s="139"/>
      <c r="K52" s="140"/>
      <c r="L52" s="140"/>
      <c r="M52" s="137"/>
      <c r="N52" s="137"/>
      <c r="O52" s="138"/>
      <c r="P52" s="138"/>
      <c r="Q52" s="137"/>
      <c r="R52" s="137"/>
      <c r="S52" s="137"/>
      <c r="T52" s="141"/>
      <c r="U52" s="141"/>
      <c r="V52" s="141" t="s">
        <v>0</v>
      </c>
      <c r="W52" s="142"/>
      <c r="X52" s="138"/>
    </row>
    <row r="53" spans="1:37">
      <c r="D53" s="136" t="s">
        <v>200</v>
      </c>
      <c r="E53" s="137"/>
      <c r="F53" s="138"/>
      <c r="G53" s="139"/>
      <c r="H53" s="139"/>
      <c r="I53" s="139"/>
      <c r="J53" s="139"/>
      <c r="K53" s="140"/>
      <c r="L53" s="140"/>
      <c r="M53" s="137"/>
      <c r="N53" s="137"/>
      <c r="O53" s="138"/>
      <c r="P53" s="138"/>
      <c r="Q53" s="137"/>
      <c r="R53" s="137"/>
      <c r="S53" s="137"/>
      <c r="T53" s="141"/>
      <c r="U53" s="141"/>
      <c r="V53" s="141" t="s">
        <v>0</v>
      </c>
      <c r="W53" s="142"/>
      <c r="X53" s="138"/>
    </row>
    <row r="54" spans="1:37" ht="25.5">
      <c r="D54" s="136" t="s">
        <v>201</v>
      </c>
      <c r="E54" s="137"/>
      <c r="F54" s="138"/>
      <c r="G54" s="139"/>
      <c r="H54" s="139"/>
      <c r="I54" s="139"/>
      <c r="J54" s="139"/>
      <c r="K54" s="140"/>
      <c r="L54" s="140"/>
      <c r="M54" s="137"/>
      <c r="N54" s="137"/>
      <c r="O54" s="138"/>
      <c r="P54" s="138"/>
      <c r="Q54" s="137"/>
      <c r="R54" s="137"/>
      <c r="S54" s="137"/>
      <c r="T54" s="141"/>
      <c r="U54" s="141"/>
      <c r="V54" s="141" t="s">
        <v>0</v>
      </c>
      <c r="W54" s="142"/>
      <c r="X54" s="138"/>
    </row>
    <row r="55" spans="1:37">
      <c r="D55" s="136" t="s">
        <v>202</v>
      </c>
      <c r="E55" s="137"/>
      <c r="F55" s="138"/>
      <c r="G55" s="139"/>
      <c r="H55" s="139"/>
      <c r="I55" s="139"/>
      <c r="J55" s="139"/>
      <c r="K55" s="140"/>
      <c r="L55" s="140"/>
      <c r="M55" s="137"/>
      <c r="N55" s="137"/>
      <c r="O55" s="138"/>
      <c r="P55" s="138"/>
      <c r="Q55" s="137"/>
      <c r="R55" s="137"/>
      <c r="S55" s="137"/>
      <c r="T55" s="141"/>
      <c r="U55" s="141"/>
      <c r="V55" s="141" t="s">
        <v>0</v>
      </c>
      <c r="W55" s="142"/>
      <c r="X55" s="138"/>
    </row>
    <row r="56" spans="1:37">
      <c r="D56" s="136" t="s">
        <v>203</v>
      </c>
      <c r="E56" s="137"/>
      <c r="F56" s="138"/>
      <c r="G56" s="139"/>
      <c r="H56" s="139"/>
      <c r="I56" s="139"/>
      <c r="J56" s="139"/>
      <c r="K56" s="140"/>
      <c r="L56" s="140"/>
      <c r="M56" s="137"/>
      <c r="N56" s="137"/>
      <c r="O56" s="138"/>
      <c r="P56" s="138"/>
      <c r="Q56" s="137"/>
      <c r="R56" s="137"/>
      <c r="S56" s="137"/>
      <c r="T56" s="141"/>
      <c r="U56" s="141"/>
      <c r="V56" s="141" t="s">
        <v>0</v>
      </c>
      <c r="W56" s="142"/>
      <c r="X56" s="138"/>
    </row>
    <row r="57" spans="1:37">
      <c r="D57" s="136" t="s">
        <v>204</v>
      </c>
      <c r="E57" s="137"/>
      <c r="F57" s="138"/>
      <c r="G57" s="139"/>
      <c r="H57" s="139"/>
      <c r="I57" s="139"/>
      <c r="J57" s="139"/>
      <c r="K57" s="140"/>
      <c r="L57" s="140"/>
      <c r="M57" s="137"/>
      <c r="N57" s="137"/>
      <c r="O57" s="138"/>
      <c r="P57" s="138"/>
      <c r="Q57" s="137"/>
      <c r="R57" s="137"/>
      <c r="S57" s="137"/>
      <c r="T57" s="141"/>
      <c r="U57" s="141"/>
      <c r="V57" s="141" t="s">
        <v>0</v>
      </c>
      <c r="W57" s="142"/>
      <c r="X57" s="138"/>
    </row>
    <row r="58" spans="1:37" ht="25.5">
      <c r="A58" s="1">
        <v>10</v>
      </c>
      <c r="B58" s="2" t="s">
        <v>189</v>
      </c>
      <c r="C58" s="3" t="s">
        <v>205</v>
      </c>
      <c r="D58" s="4" t="s">
        <v>206</v>
      </c>
      <c r="E58" s="5">
        <v>6.68</v>
      </c>
      <c r="F58" s="6" t="s">
        <v>192</v>
      </c>
      <c r="H58" s="7">
        <f>ROUND(E58*G58,2)</f>
        <v>0</v>
      </c>
      <c r="J58" s="7">
        <f>ROUND(E58*G58,2)</f>
        <v>0</v>
      </c>
      <c r="K58" s="8">
        <v>1.5E-3</v>
      </c>
      <c r="L58" s="8">
        <f>E58*K58</f>
        <v>1.0019999999999999E-2</v>
      </c>
      <c r="M58" s="5">
        <v>2.4</v>
      </c>
      <c r="N58" s="5">
        <f>E58*M58</f>
        <v>16.032</v>
      </c>
      <c r="O58" s="6">
        <v>20</v>
      </c>
      <c r="P58" s="6" t="s">
        <v>147</v>
      </c>
      <c r="V58" s="9" t="s">
        <v>101</v>
      </c>
      <c r="W58" s="10">
        <v>57.542000000000002</v>
      </c>
      <c r="X58" s="3" t="s">
        <v>207</v>
      </c>
      <c r="Y58" s="3" t="s">
        <v>205</v>
      </c>
      <c r="Z58" s="6" t="s">
        <v>149</v>
      </c>
      <c r="AB58" s="6" t="s">
        <v>80</v>
      </c>
      <c r="AJ58" s="11" t="s">
        <v>150</v>
      </c>
      <c r="AK58" s="11" t="s">
        <v>151</v>
      </c>
    </row>
    <row r="59" spans="1:37">
      <c r="D59" s="136" t="s">
        <v>208</v>
      </c>
      <c r="E59" s="137"/>
      <c r="F59" s="138"/>
      <c r="G59" s="139"/>
      <c r="H59" s="139"/>
      <c r="I59" s="139"/>
      <c r="J59" s="139"/>
      <c r="K59" s="140"/>
      <c r="L59" s="140"/>
      <c r="M59" s="137"/>
      <c r="N59" s="137"/>
      <c r="O59" s="138"/>
      <c r="P59" s="138"/>
      <c r="Q59" s="137"/>
      <c r="R59" s="137"/>
      <c r="S59" s="137"/>
      <c r="T59" s="141"/>
      <c r="U59" s="141"/>
      <c r="V59" s="141" t="s">
        <v>0</v>
      </c>
      <c r="W59" s="142"/>
      <c r="X59" s="138"/>
    </row>
    <row r="60" spans="1:37">
      <c r="D60" s="136" t="s">
        <v>209</v>
      </c>
      <c r="E60" s="137"/>
      <c r="F60" s="138"/>
      <c r="G60" s="139"/>
      <c r="H60" s="139"/>
      <c r="I60" s="139"/>
      <c r="J60" s="139"/>
      <c r="K60" s="140"/>
      <c r="L60" s="140"/>
      <c r="M60" s="137"/>
      <c r="N60" s="137"/>
      <c r="O60" s="138"/>
      <c r="P60" s="138"/>
      <c r="Q60" s="137"/>
      <c r="R60" s="137"/>
      <c r="S60" s="137"/>
      <c r="T60" s="141"/>
      <c r="U60" s="141"/>
      <c r="V60" s="141" t="s">
        <v>0</v>
      </c>
      <c r="W60" s="142"/>
      <c r="X60" s="138"/>
    </row>
    <row r="61" spans="1:37" ht="25.5">
      <c r="A61" s="1">
        <v>11</v>
      </c>
      <c r="B61" s="2" t="s">
        <v>189</v>
      </c>
      <c r="C61" s="3" t="s">
        <v>210</v>
      </c>
      <c r="D61" s="4" t="s">
        <v>211</v>
      </c>
      <c r="E61" s="5">
        <v>16.356000000000002</v>
      </c>
      <c r="F61" s="6" t="s">
        <v>192</v>
      </c>
      <c r="H61" s="7">
        <f>ROUND(E61*G61,2)</f>
        <v>0</v>
      </c>
      <c r="J61" s="7">
        <f>ROUND(E61*G61,2)</f>
        <v>0</v>
      </c>
      <c r="L61" s="8">
        <f>E61*K61</f>
        <v>0</v>
      </c>
      <c r="M61" s="5">
        <v>1.4</v>
      </c>
      <c r="N61" s="5">
        <f>E61*M61</f>
        <v>22.898400000000002</v>
      </c>
      <c r="O61" s="6">
        <v>20</v>
      </c>
      <c r="P61" s="6" t="s">
        <v>147</v>
      </c>
      <c r="V61" s="9" t="s">
        <v>101</v>
      </c>
      <c r="W61" s="10">
        <v>20.559000000000001</v>
      </c>
      <c r="X61" s="3" t="s">
        <v>212</v>
      </c>
      <c r="Y61" s="3" t="s">
        <v>210</v>
      </c>
      <c r="Z61" s="6" t="s">
        <v>149</v>
      </c>
      <c r="AB61" s="6">
        <v>7</v>
      </c>
      <c r="AJ61" s="11" t="s">
        <v>150</v>
      </c>
      <c r="AK61" s="11" t="s">
        <v>151</v>
      </c>
    </row>
    <row r="62" spans="1:37" ht="25.5">
      <c r="D62" s="136" t="s">
        <v>213</v>
      </c>
      <c r="E62" s="137"/>
      <c r="F62" s="138"/>
      <c r="G62" s="139"/>
      <c r="H62" s="139"/>
      <c r="I62" s="139"/>
      <c r="J62" s="139"/>
      <c r="K62" s="140"/>
      <c r="L62" s="140"/>
      <c r="M62" s="137"/>
      <c r="N62" s="137"/>
      <c r="O62" s="138"/>
      <c r="P62" s="138"/>
      <c r="Q62" s="137"/>
      <c r="R62" s="137"/>
      <c r="S62" s="137"/>
      <c r="T62" s="141"/>
      <c r="U62" s="141"/>
      <c r="V62" s="141" t="s">
        <v>0</v>
      </c>
      <c r="W62" s="142"/>
      <c r="X62" s="138"/>
    </row>
    <row r="63" spans="1:37">
      <c r="D63" s="136" t="s">
        <v>214</v>
      </c>
      <c r="E63" s="137"/>
      <c r="F63" s="138"/>
      <c r="G63" s="139"/>
      <c r="H63" s="139"/>
      <c r="I63" s="139"/>
      <c r="J63" s="139"/>
      <c r="K63" s="140"/>
      <c r="L63" s="140"/>
      <c r="M63" s="137"/>
      <c r="N63" s="137"/>
      <c r="O63" s="138"/>
      <c r="P63" s="138"/>
      <c r="Q63" s="137"/>
      <c r="R63" s="137"/>
      <c r="S63" s="137"/>
      <c r="T63" s="141"/>
      <c r="U63" s="141"/>
      <c r="V63" s="141" t="s">
        <v>0</v>
      </c>
      <c r="W63" s="142"/>
      <c r="X63" s="138"/>
    </row>
    <row r="64" spans="1:37">
      <c r="A64" s="1">
        <v>12</v>
      </c>
      <c r="B64" s="2" t="s">
        <v>189</v>
      </c>
      <c r="C64" s="3" t="s">
        <v>215</v>
      </c>
      <c r="D64" s="4" t="s">
        <v>216</v>
      </c>
      <c r="E64" s="5">
        <v>70.8</v>
      </c>
      <c r="F64" s="6" t="s">
        <v>183</v>
      </c>
      <c r="H64" s="7">
        <f>ROUND(E64*G64,2)</f>
        <v>0</v>
      </c>
      <c r="J64" s="7">
        <f>ROUND(E64*G64,2)</f>
        <v>0</v>
      </c>
      <c r="L64" s="8">
        <f>E64*K64</f>
        <v>0</v>
      </c>
      <c r="M64" s="5">
        <v>0.375</v>
      </c>
      <c r="N64" s="5">
        <f>E64*M64</f>
        <v>26.549999999999997</v>
      </c>
      <c r="O64" s="6">
        <v>20</v>
      </c>
      <c r="P64" s="6" t="s">
        <v>147</v>
      </c>
      <c r="V64" s="9" t="s">
        <v>101</v>
      </c>
      <c r="W64" s="10">
        <v>52.109000000000002</v>
      </c>
      <c r="X64" s="3" t="s">
        <v>217</v>
      </c>
      <c r="Y64" s="3" t="s">
        <v>215</v>
      </c>
      <c r="Z64" s="6" t="s">
        <v>149</v>
      </c>
      <c r="AB64" s="6">
        <v>7</v>
      </c>
      <c r="AJ64" s="11" t="s">
        <v>150</v>
      </c>
      <c r="AK64" s="11" t="s">
        <v>151</v>
      </c>
    </row>
    <row r="65" spans="1:37">
      <c r="D65" s="136" t="s">
        <v>218</v>
      </c>
      <c r="E65" s="137"/>
      <c r="F65" s="138"/>
      <c r="G65" s="139"/>
      <c r="H65" s="139"/>
      <c r="I65" s="139"/>
      <c r="J65" s="139"/>
      <c r="K65" s="140"/>
      <c r="L65" s="140"/>
      <c r="M65" s="137"/>
      <c r="N65" s="137"/>
      <c r="O65" s="138"/>
      <c r="P65" s="138"/>
      <c r="Q65" s="137"/>
      <c r="R65" s="137"/>
      <c r="S65" s="137"/>
      <c r="T65" s="141"/>
      <c r="U65" s="141"/>
      <c r="V65" s="141" t="s">
        <v>0</v>
      </c>
      <c r="W65" s="142"/>
      <c r="X65" s="138"/>
    </row>
    <row r="66" spans="1:37">
      <c r="D66" s="136" t="s">
        <v>219</v>
      </c>
      <c r="E66" s="137"/>
      <c r="F66" s="138"/>
      <c r="G66" s="139"/>
      <c r="H66" s="139"/>
      <c r="I66" s="139"/>
      <c r="J66" s="139"/>
      <c r="K66" s="140"/>
      <c r="L66" s="140"/>
      <c r="M66" s="137"/>
      <c r="N66" s="137"/>
      <c r="O66" s="138"/>
      <c r="P66" s="138"/>
      <c r="Q66" s="137"/>
      <c r="R66" s="137"/>
      <c r="S66" s="137"/>
      <c r="T66" s="141"/>
      <c r="U66" s="141"/>
      <c r="V66" s="141" t="s">
        <v>0</v>
      </c>
      <c r="W66" s="142"/>
      <c r="X66" s="138"/>
    </row>
    <row r="67" spans="1:37">
      <c r="A67" s="1">
        <v>13</v>
      </c>
      <c r="B67" s="2" t="s">
        <v>189</v>
      </c>
      <c r="C67" s="3" t="s">
        <v>220</v>
      </c>
      <c r="D67" s="4" t="s">
        <v>221</v>
      </c>
      <c r="E67" s="5">
        <v>612.721</v>
      </c>
      <c r="F67" s="6" t="s">
        <v>222</v>
      </c>
      <c r="H67" s="7">
        <f>ROUND(E67*G67,2)</f>
        <v>0</v>
      </c>
      <c r="J67" s="7">
        <f>ROUND(E67*G67,2)</f>
        <v>0</v>
      </c>
      <c r="L67" s="8">
        <f>E67*K67</f>
        <v>0</v>
      </c>
      <c r="N67" s="5">
        <f>E67*M67</f>
        <v>0</v>
      </c>
      <c r="O67" s="6">
        <v>20</v>
      </c>
      <c r="P67" s="6" t="s">
        <v>147</v>
      </c>
      <c r="V67" s="9" t="s">
        <v>101</v>
      </c>
      <c r="W67" s="10">
        <v>789.18499999999995</v>
      </c>
      <c r="X67" s="3" t="s">
        <v>223</v>
      </c>
      <c r="Y67" s="3" t="s">
        <v>220</v>
      </c>
      <c r="Z67" s="6" t="s">
        <v>149</v>
      </c>
      <c r="AB67" s="6">
        <v>7</v>
      </c>
      <c r="AJ67" s="11" t="s">
        <v>150</v>
      </c>
      <c r="AK67" s="11" t="s">
        <v>151</v>
      </c>
    </row>
    <row r="68" spans="1:37">
      <c r="A68" s="1">
        <v>14</v>
      </c>
      <c r="B68" s="2" t="s">
        <v>189</v>
      </c>
      <c r="C68" s="3" t="s">
        <v>224</v>
      </c>
      <c r="D68" s="4" t="s">
        <v>225</v>
      </c>
      <c r="E68" s="5">
        <v>612.721</v>
      </c>
      <c r="F68" s="6" t="s">
        <v>222</v>
      </c>
      <c r="H68" s="7">
        <f>ROUND(E68*G68,2)</f>
        <v>0</v>
      </c>
      <c r="J68" s="7">
        <f>ROUND(E68*G68,2)</f>
        <v>0</v>
      </c>
      <c r="L68" s="8">
        <f>E68*K68</f>
        <v>0</v>
      </c>
      <c r="N68" s="5">
        <f>E68*M68</f>
        <v>0</v>
      </c>
      <c r="O68" s="6">
        <v>20</v>
      </c>
      <c r="P68" s="6" t="s">
        <v>147</v>
      </c>
      <c r="V68" s="9" t="s">
        <v>101</v>
      </c>
      <c r="W68" s="10">
        <v>331.48200000000003</v>
      </c>
      <c r="X68" s="3" t="s">
        <v>226</v>
      </c>
      <c r="Y68" s="3" t="s">
        <v>224</v>
      </c>
      <c r="Z68" s="6" t="s">
        <v>149</v>
      </c>
      <c r="AB68" s="6">
        <v>7</v>
      </c>
      <c r="AJ68" s="11" t="s">
        <v>150</v>
      </c>
      <c r="AK68" s="11" t="s">
        <v>151</v>
      </c>
    </row>
    <row r="69" spans="1:37" ht="25.5">
      <c r="A69" s="1">
        <v>15</v>
      </c>
      <c r="B69" s="2" t="s">
        <v>189</v>
      </c>
      <c r="C69" s="3" t="s">
        <v>227</v>
      </c>
      <c r="D69" s="4" t="s">
        <v>228</v>
      </c>
      <c r="E69" s="5">
        <v>11641.699000000001</v>
      </c>
      <c r="F69" s="6" t="s">
        <v>222</v>
      </c>
      <c r="H69" s="7">
        <f>ROUND(E69*G69,2)</f>
        <v>0</v>
      </c>
      <c r="J69" s="7">
        <f>ROUND(E69*G69,2)</f>
        <v>0</v>
      </c>
      <c r="L69" s="8">
        <f>E69*K69</f>
        <v>0</v>
      </c>
      <c r="N69" s="5">
        <f>E69*M69</f>
        <v>0</v>
      </c>
      <c r="O69" s="6">
        <v>20</v>
      </c>
      <c r="P69" s="6" t="s">
        <v>147</v>
      </c>
      <c r="V69" s="9" t="s">
        <v>101</v>
      </c>
      <c r="X69" s="3" t="s">
        <v>229</v>
      </c>
      <c r="Y69" s="3" t="s">
        <v>227</v>
      </c>
      <c r="Z69" s="6" t="s">
        <v>149</v>
      </c>
      <c r="AB69" s="6">
        <v>7</v>
      </c>
      <c r="AJ69" s="11" t="s">
        <v>150</v>
      </c>
      <c r="AK69" s="11" t="s">
        <v>151</v>
      </c>
    </row>
    <row r="70" spans="1:37">
      <c r="D70" s="136" t="s">
        <v>230</v>
      </c>
      <c r="E70" s="137"/>
      <c r="F70" s="138"/>
      <c r="G70" s="139"/>
      <c r="H70" s="139"/>
      <c r="I70" s="139"/>
      <c r="J70" s="139"/>
      <c r="K70" s="140"/>
      <c r="L70" s="140"/>
      <c r="M70" s="137"/>
      <c r="N70" s="137"/>
      <c r="O70" s="138"/>
      <c r="P70" s="138"/>
      <c r="Q70" s="137"/>
      <c r="R70" s="137"/>
      <c r="S70" s="137"/>
      <c r="T70" s="141"/>
      <c r="U70" s="141"/>
      <c r="V70" s="141" t="s">
        <v>0</v>
      </c>
      <c r="W70" s="142"/>
      <c r="X70" s="138"/>
    </row>
    <row r="71" spans="1:37">
      <c r="A71" s="1">
        <v>16</v>
      </c>
      <c r="B71" s="2" t="s">
        <v>231</v>
      </c>
      <c r="C71" s="3" t="s">
        <v>232</v>
      </c>
      <c r="D71" s="4" t="s">
        <v>233</v>
      </c>
      <c r="E71" s="5">
        <v>612.721</v>
      </c>
      <c r="F71" s="6" t="s">
        <v>222</v>
      </c>
      <c r="H71" s="7">
        <f>ROUND(E71*G71,2)</f>
        <v>0</v>
      </c>
      <c r="J71" s="7">
        <f>ROUND(E71*G71,2)</f>
        <v>0</v>
      </c>
      <c r="L71" s="8">
        <f>E71*K71</f>
        <v>0</v>
      </c>
      <c r="N71" s="5">
        <f>E71*M71</f>
        <v>0</v>
      </c>
      <c r="O71" s="6">
        <v>20</v>
      </c>
      <c r="P71" s="6" t="s">
        <v>147</v>
      </c>
      <c r="V71" s="9" t="s">
        <v>101</v>
      </c>
      <c r="W71" s="10">
        <v>93.134</v>
      </c>
      <c r="X71" s="3" t="s">
        <v>234</v>
      </c>
      <c r="Y71" s="3" t="s">
        <v>232</v>
      </c>
      <c r="Z71" s="6" t="s">
        <v>149</v>
      </c>
      <c r="AB71" s="6" t="s">
        <v>80</v>
      </c>
      <c r="AJ71" s="11" t="s">
        <v>150</v>
      </c>
      <c r="AK71" s="11" t="s">
        <v>151</v>
      </c>
    </row>
    <row r="72" spans="1:37" ht="25.5">
      <c r="A72" s="1">
        <v>17</v>
      </c>
      <c r="B72" s="2" t="s">
        <v>189</v>
      </c>
      <c r="C72" s="3" t="s">
        <v>235</v>
      </c>
      <c r="D72" s="4" t="s">
        <v>236</v>
      </c>
      <c r="E72" s="5">
        <v>493.53699999999998</v>
      </c>
      <c r="F72" s="6" t="s">
        <v>222</v>
      </c>
      <c r="H72" s="7">
        <f>ROUND(E72*G72,2)</f>
        <v>0</v>
      </c>
      <c r="J72" s="7">
        <f>ROUND(E72*G72,2)</f>
        <v>0</v>
      </c>
      <c r="L72" s="8">
        <f>E72*K72</f>
        <v>0</v>
      </c>
      <c r="N72" s="5">
        <f>E72*M72</f>
        <v>0</v>
      </c>
      <c r="O72" s="6">
        <v>20</v>
      </c>
      <c r="P72" s="6" t="s">
        <v>147</v>
      </c>
      <c r="V72" s="9" t="s">
        <v>101</v>
      </c>
      <c r="X72" s="3" t="s">
        <v>237</v>
      </c>
      <c r="Y72" s="3" t="s">
        <v>235</v>
      </c>
      <c r="Z72" s="6" t="s">
        <v>149</v>
      </c>
      <c r="AB72" s="6" t="s">
        <v>80</v>
      </c>
      <c r="AJ72" s="11" t="s">
        <v>150</v>
      </c>
      <c r="AK72" s="11" t="s">
        <v>151</v>
      </c>
    </row>
    <row r="73" spans="1:37">
      <c r="D73" s="136" t="s">
        <v>238</v>
      </c>
      <c r="E73" s="137"/>
      <c r="F73" s="138"/>
      <c r="G73" s="139"/>
      <c r="H73" s="139"/>
      <c r="I73" s="139"/>
      <c r="J73" s="139"/>
      <c r="K73" s="140"/>
      <c r="L73" s="140"/>
      <c r="M73" s="137"/>
      <c r="N73" s="137"/>
      <c r="O73" s="138"/>
      <c r="P73" s="138"/>
      <c r="Q73" s="137"/>
      <c r="R73" s="137"/>
      <c r="S73" s="137"/>
      <c r="T73" s="141"/>
      <c r="U73" s="141"/>
      <c r="V73" s="141" t="s">
        <v>0</v>
      </c>
      <c r="W73" s="142"/>
      <c r="X73" s="138"/>
    </row>
    <row r="74" spans="1:37" ht="25.5">
      <c r="A74" s="1">
        <v>18</v>
      </c>
      <c r="B74" s="2" t="s">
        <v>189</v>
      </c>
      <c r="C74" s="3" t="s">
        <v>239</v>
      </c>
      <c r="D74" s="4" t="s">
        <v>240</v>
      </c>
      <c r="E74" s="5">
        <v>119.184</v>
      </c>
      <c r="F74" s="6" t="s">
        <v>222</v>
      </c>
      <c r="H74" s="7">
        <f>ROUND(E74*G74,2)</f>
        <v>0</v>
      </c>
      <c r="J74" s="7">
        <f>ROUND(E74*G74,2)</f>
        <v>0</v>
      </c>
      <c r="L74" s="8">
        <f>E74*K74</f>
        <v>0</v>
      </c>
      <c r="N74" s="5">
        <f>E74*M74</f>
        <v>0</v>
      </c>
      <c r="O74" s="6">
        <v>20</v>
      </c>
      <c r="P74" s="6" t="s">
        <v>147</v>
      </c>
      <c r="V74" s="9" t="s">
        <v>101</v>
      </c>
      <c r="X74" s="3" t="s">
        <v>241</v>
      </c>
      <c r="Y74" s="3" t="s">
        <v>239</v>
      </c>
      <c r="Z74" s="6" t="s">
        <v>149</v>
      </c>
      <c r="AB74" s="6" t="s">
        <v>80</v>
      </c>
      <c r="AJ74" s="11" t="s">
        <v>150</v>
      </c>
      <c r="AK74" s="11" t="s">
        <v>151</v>
      </c>
    </row>
    <row r="75" spans="1:37">
      <c r="D75" s="136" t="s">
        <v>242</v>
      </c>
      <c r="E75" s="137"/>
      <c r="F75" s="138"/>
      <c r="G75" s="139"/>
      <c r="H75" s="139"/>
      <c r="I75" s="139"/>
      <c r="J75" s="139"/>
      <c r="K75" s="140"/>
      <c r="L75" s="140"/>
      <c r="M75" s="137"/>
      <c r="N75" s="137"/>
      <c r="O75" s="138"/>
      <c r="P75" s="138"/>
      <c r="Q75" s="137"/>
      <c r="R75" s="137"/>
      <c r="S75" s="137"/>
      <c r="T75" s="141"/>
      <c r="U75" s="141"/>
      <c r="V75" s="141" t="s">
        <v>0</v>
      </c>
      <c r="W75" s="142"/>
      <c r="X75" s="138"/>
    </row>
    <row r="76" spans="1:37">
      <c r="D76" s="136" t="s">
        <v>243</v>
      </c>
      <c r="E76" s="137"/>
      <c r="F76" s="138"/>
      <c r="G76" s="139"/>
      <c r="H76" s="139"/>
      <c r="I76" s="139"/>
      <c r="J76" s="139"/>
      <c r="K76" s="140"/>
      <c r="L76" s="140"/>
      <c r="M76" s="137"/>
      <c r="N76" s="137"/>
      <c r="O76" s="138"/>
      <c r="P76" s="138"/>
      <c r="Q76" s="137"/>
      <c r="R76" s="137"/>
      <c r="S76" s="137"/>
      <c r="T76" s="141"/>
      <c r="U76" s="141"/>
      <c r="V76" s="141" t="s">
        <v>0</v>
      </c>
      <c r="W76" s="142"/>
      <c r="X76" s="138"/>
    </row>
    <row r="77" spans="1:37" ht="25.5">
      <c r="A77" s="1">
        <v>19</v>
      </c>
      <c r="B77" s="2" t="s">
        <v>244</v>
      </c>
      <c r="C77" s="3" t="s">
        <v>245</v>
      </c>
      <c r="D77" s="4" t="s">
        <v>246</v>
      </c>
      <c r="E77" s="5">
        <v>245.34</v>
      </c>
      <c r="F77" s="6" t="s">
        <v>192</v>
      </c>
      <c r="H77" s="7">
        <f>ROUND(E77*G77,2)</f>
        <v>0</v>
      </c>
      <c r="J77" s="7">
        <f>ROUND(E77*G77,2)</f>
        <v>0</v>
      </c>
      <c r="K77" s="8">
        <v>8.1999999999999998E-4</v>
      </c>
      <c r="L77" s="8">
        <f>E77*K77</f>
        <v>0.20117879999999999</v>
      </c>
      <c r="M77" s="5">
        <v>0.37</v>
      </c>
      <c r="N77" s="5">
        <f>E77*M77</f>
        <v>90.775800000000004</v>
      </c>
      <c r="O77" s="6">
        <v>20</v>
      </c>
      <c r="P77" s="6" t="s">
        <v>147</v>
      </c>
      <c r="V77" s="9" t="s">
        <v>101</v>
      </c>
      <c r="W77" s="10">
        <v>297.35199999999998</v>
      </c>
      <c r="X77" s="3" t="s">
        <v>247</v>
      </c>
      <c r="Y77" s="3" t="s">
        <v>245</v>
      </c>
      <c r="Z77" s="6" t="s">
        <v>149</v>
      </c>
      <c r="AB77" s="6" t="s">
        <v>80</v>
      </c>
      <c r="AJ77" s="11" t="s">
        <v>150</v>
      </c>
      <c r="AK77" s="11" t="s">
        <v>151</v>
      </c>
    </row>
    <row r="78" spans="1:37">
      <c r="D78" s="136" t="s">
        <v>248</v>
      </c>
      <c r="E78" s="137"/>
      <c r="F78" s="138"/>
      <c r="G78" s="139"/>
      <c r="H78" s="139"/>
      <c r="I78" s="139"/>
      <c r="J78" s="139"/>
      <c r="K78" s="140"/>
      <c r="L78" s="140"/>
      <c r="M78" s="137"/>
      <c r="N78" s="137"/>
      <c r="O78" s="138"/>
      <c r="P78" s="138"/>
      <c r="Q78" s="137"/>
      <c r="R78" s="137"/>
      <c r="S78" s="137"/>
      <c r="T78" s="141"/>
      <c r="U78" s="141"/>
      <c r="V78" s="141" t="s">
        <v>0</v>
      </c>
      <c r="W78" s="142"/>
      <c r="X78" s="138"/>
    </row>
    <row r="79" spans="1:37">
      <c r="D79" s="136" t="s">
        <v>249</v>
      </c>
      <c r="E79" s="137"/>
      <c r="F79" s="138"/>
      <c r="G79" s="139"/>
      <c r="H79" s="139"/>
      <c r="I79" s="139"/>
      <c r="J79" s="139"/>
      <c r="K79" s="140"/>
      <c r="L79" s="140"/>
      <c r="M79" s="137"/>
      <c r="N79" s="137"/>
      <c r="O79" s="138"/>
      <c r="P79" s="138"/>
      <c r="Q79" s="137"/>
      <c r="R79" s="137"/>
      <c r="S79" s="137"/>
      <c r="T79" s="141"/>
      <c r="U79" s="141"/>
      <c r="V79" s="141" t="s">
        <v>0</v>
      </c>
      <c r="W79" s="142"/>
      <c r="X79" s="138"/>
    </row>
    <row r="80" spans="1:37">
      <c r="D80" s="136" t="s">
        <v>250</v>
      </c>
      <c r="E80" s="137"/>
      <c r="F80" s="138"/>
      <c r="G80" s="139"/>
      <c r="H80" s="139"/>
      <c r="I80" s="139"/>
      <c r="J80" s="139"/>
      <c r="K80" s="140"/>
      <c r="L80" s="140"/>
      <c r="M80" s="137"/>
      <c r="N80" s="137"/>
      <c r="O80" s="138"/>
      <c r="P80" s="138"/>
      <c r="Q80" s="137"/>
      <c r="R80" s="137"/>
      <c r="S80" s="137"/>
      <c r="T80" s="141"/>
      <c r="U80" s="141"/>
      <c r="V80" s="141" t="s">
        <v>0</v>
      </c>
      <c r="W80" s="142"/>
      <c r="X80" s="138"/>
    </row>
    <row r="81" spans="1:37">
      <c r="D81" s="143" t="s">
        <v>251</v>
      </c>
      <c r="E81" s="144">
        <f>J81</f>
        <v>0</v>
      </c>
      <c r="H81" s="144">
        <f>SUM(H47:H80)</f>
        <v>0</v>
      </c>
      <c r="I81" s="144">
        <f>SUM(I47:I80)</f>
        <v>0</v>
      </c>
      <c r="J81" s="144">
        <f>SUM(J47:J80)</f>
        <v>0</v>
      </c>
      <c r="L81" s="145">
        <f>SUM(L47:L80)</f>
        <v>0.21119879999999999</v>
      </c>
      <c r="N81" s="146">
        <f>SUM(N47:N80)</f>
        <v>326.51940000000002</v>
      </c>
      <c r="W81" s="10">
        <f>SUM(W47:W80)</f>
        <v>2456.5319999999997</v>
      </c>
    </row>
    <row r="83" spans="1:37">
      <c r="D83" s="143" t="s">
        <v>252</v>
      </c>
      <c r="E83" s="146">
        <f>J83</f>
        <v>0</v>
      </c>
      <c r="H83" s="144">
        <f>+H45+H81</f>
        <v>0</v>
      </c>
      <c r="I83" s="144">
        <f>+I45+I81</f>
        <v>0</v>
      </c>
      <c r="J83" s="144">
        <f>+J45+J81</f>
        <v>0</v>
      </c>
      <c r="L83" s="145">
        <f>+L45+L81</f>
        <v>0.21119879999999999</v>
      </c>
      <c r="N83" s="146">
        <f>+N45+N81</f>
        <v>611.76787000000002</v>
      </c>
      <c r="W83" s="10">
        <f>+W45+W81</f>
        <v>2700.4269999999997</v>
      </c>
    </row>
    <row r="85" spans="1:37">
      <c r="B85" s="135" t="s">
        <v>253</v>
      </c>
    </row>
    <row r="86" spans="1:37">
      <c r="B86" s="3" t="s">
        <v>254</v>
      </c>
    </row>
    <row r="87" spans="1:37" ht="25.5">
      <c r="A87" s="1">
        <v>20</v>
      </c>
      <c r="B87" s="2" t="s">
        <v>255</v>
      </c>
      <c r="C87" s="3" t="s">
        <v>256</v>
      </c>
      <c r="D87" s="4" t="s">
        <v>257</v>
      </c>
      <c r="E87" s="5">
        <v>8.6449999999999996</v>
      </c>
      <c r="F87" s="6" t="s">
        <v>192</v>
      </c>
      <c r="H87" s="7">
        <f>ROUND(E87*G87,2)</f>
        <v>0</v>
      </c>
      <c r="J87" s="7">
        <f>ROUND(E87*G87,2)</f>
        <v>0</v>
      </c>
      <c r="L87" s="8">
        <f>E87*K87</f>
        <v>0</v>
      </c>
      <c r="M87" s="5">
        <v>1.4E-2</v>
      </c>
      <c r="N87" s="5">
        <f>E87*M87</f>
        <v>0.12103</v>
      </c>
      <c r="O87" s="6">
        <v>20</v>
      </c>
      <c r="P87" s="6" t="s">
        <v>147</v>
      </c>
      <c r="V87" s="9" t="s">
        <v>258</v>
      </c>
      <c r="W87" s="10">
        <v>1.5469999999999999</v>
      </c>
      <c r="X87" s="3" t="s">
        <v>259</v>
      </c>
      <c r="Y87" s="3" t="s">
        <v>256</v>
      </c>
      <c r="Z87" s="6" t="s">
        <v>260</v>
      </c>
      <c r="AB87" s="6">
        <v>7</v>
      </c>
      <c r="AJ87" s="11" t="s">
        <v>261</v>
      </c>
      <c r="AK87" s="11" t="s">
        <v>151</v>
      </c>
    </row>
    <row r="88" spans="1:37">
      <c r="D88" s="136" t="s">
        <v>262</v>
      </c>
      <c r="E88" s="137"/>
      <c r="F88" s="138"/>
      <c r="G88" s="139"/>
      <c r="H88" s="139"/>
      <c r="I88" s="139"/>
      <c r="J88" s="139"/>
      <c r="K88" s="140"/>
      <c r="L88" s="140"/>
      <c r="M88" s="137"/>
      <c r="N88" s="137"/>
      <c r="O88" s="138"/>
      <c r="P88" s="138"/>
      <c r="Q88" s="137"/>
      <c r="R88" s="137"/>
      <c r="S88" s="137"/>
      <c r="T88" s="141"/>
      <c r="U88" s="141"/>
      <c r="V88" s="141" t="s">
        <v>0</v>
      </c>
      <c r="W88" s="142"/>
      <c r="X88" s="138"/>
    </row>
    <row r="89" spans="1:37">
      <c r="D89" s="136" t="s">
        <v>263</v>
      </c>
      <c r="E89" s="137"/>
      <c r="F89" s="138"/>
      <c r="G89" s="139"/>
      <c r="H89" s="139"/>
      <c r="I89" s="139"/>
      <c r="J89" s="139"/>
      <c r="K89" s="140"/>
      <c r="L89" s="140"/>
      <c r="M89" s="137"/>
      <c r="N89" s="137"/>
      <c r="O89" s="138"/>
      <c r="P89" s="138"/>
      <c r="Q89" s="137"/>
      <c r="R89" s="137"/>
      <c r="S89" s="137"/>
      <c r="T89" s="141"/>
      <c r="U89" s="141"/>
      <c r="V89" s="141" t="s">
        <v>0</v>
      </c>
      <c r="W89" s="142"/>
      <c r="X89" s="138"/>
    </row>
    <row r="90" spans="1:37">
      <c r="D90" s="136" t="s">
        <v>264</v>
      </c>
      <c r="E90" s="137"/>
      <c r="F90" s="138"/>
      <c r="G90" s="139"/>
      <c r="H90" s="139"/>
      <c r="I90" s="139"/>
      <c r="J90" s="139"/>
      <c r="K90" s="140"/>
      <c r="L90" s="140"/>
      <c r="M90" s="137"/>
      <c r="N90" s="137"/>
      <c r="O90" s="138"/>
      <c r="P90" s="138"/>
      <c r="Q90" s="137"/>
      <c r="R90" s="137"/>
      <c r="S90" s="137"/>
      <c r="T90" s="141"/>
      <c r="U90" s="141"/>
      <c r="V90" s="141" t="s">
        <v>0</v>
      </c>
      <c r="W90" s="142"/>
      <c r="X90" s="138"/>
    </row>
    <row r="91" spans="1:37">
      <c r="D91" s="136" t="s">
        <v>265</v>
      </c>
      <c r="E91" s="137"/>
      <c r="F91" s="138"/>
      <c r="G91" s="139"/>
      <c r="H91" s="139"/>
      <c r="I91" s="139"/>
      <c r="J91" s="139"/>
      <c r="K91" s="140"/>
      <c r="L91" s="140"/>
      <c r="M91" s="137"/>
      <c r="N91" s="137"/>
      <c r="O91" s="138"/>
      <c r="P91" s="138"/>
      <c r="Q91" s="137"/>
      <c r="R91" s="137"/>
      <c r="S91" s="137"/>
      <c r="T91" s="141"/>
      <c r="U91" s="141"/>
      <c r="V91" s="141" t="s">
        <v>0</v>
      </c>
      <c r="W91" s="142"/>
      <c r="X91" s="138"/>
    </row>
    <row r="92" spans="1:37">
      <c r="D92" s="143" t="s">
        <v>266</v>
      </c>
      <c r="E92" s="144">
        <f>J92</f>
        <v>0</v>
      </c>
      <c r="H92" s="144">
        <f>SUM(H85:H91)</f>
        <v>0</v>
      </c>
      <c r="I92" s="144">
        <f>SUM(I85:I91)</f>
        <v>0</v>
      </c>
      <c r="J92" s="144">
        <f>SUM(J85:J91)</f>
        <v>0</v>
      </c>
      <c r="L92" s="145">
        <f>SUM(L85:L91)</f>
        <v>0</v>
      </c>
      <c r="N92" s="146">
        <f>SUM(N85:N91)</f>
        <v>0.12103</v>
      </c>
      <c r="W92" s="10">
        <f>SUM(W85:W91)</f>
        <v>1.5469999999999999</v>
      </c>
    </row>
    <row r="94" spans="1:37">
      <c r="B94" s="3" t="s">
        <v>267</v>
      </c>
    </row>
    <row r="95" spans="1:37">
      <c r="A95" s="1">
        <v>21</v>
      </c>
      <c r="B95" s="2" t="s">
        <v>268</v>
      </c>
      <c r="C95" s="3" t="s">
        <v>269</v>
      </c>
      <c r="D95" s="4" t="s">
        <v>270</v>
      </c>
      <c r="E95" s="5">
        <v>81.78</v>
      </c>
      <c r="F95" s="6" t="s">
        <v>146</v>
      </c>
      <c r="H95" s="7">
        <f>ROUND(E95*G95,2)</f>
        <v>0</v>
      </c>
      <c r="J95" s="7">
        <f>ROUND(E95*G95,2)</f>
        <v>0</v>
      </c>
      <c r="L95" s="8">
        <f>E95*K95</f>
        <v>0</v>
      </c>
      <c r="M95" s="5">
        <v>7.0000000000000001E-3</v>
      </c>
      <c r="N95" s="5">
        <f>E95*M95</f>
        <v>0.57245999999999997</v>
      </c>
      <c r="O95" s="6">
        <v>20</v>
      </c>
      <c r="P95" s="6" t="s">
        <v>147</v>
      </c>
      <c r="V95" s="9" t="s">
        <v>258</v>
      </c>
      <c r="W95" s="10">
        <v>8.1780000000000008</v>
      </c>
      <c r="X95" s="3" t="s">
        <v>271</v>
      </c>
      <c r="Y95" s="3" t="s">
        <v>269</v>
      </c>
      <c r="Z95" s="6" t="s">
        <v>272</v>
      </c>
      <c r="AB95" s="6">
        <v>7</v>
      </c>
      <c r="AJ95" s="11" t="s">
        <v>261</v>
      </c>
      <c r="AK95" s="11" t="s">
        <v>151</v>
      </c>
    </row>
    <row r="96" spans="1:37">
      <c r="D96" s="136" t="s">
        <v>273</v>
      </c>
      <c r="E96" s="137"/>
      <c r="F96" s="138"/>
      <c r="G96" s="139"/>
      <c r="H96" s="139"/>
      <c r="I96" s="139"/>
      <c r="J96" s="139"/>
      <c r="K96" s="140"/>
      <c r="L96" s="140"/>
      <c r="M96" s="137"/>
      <c r="N96" s="137"/>
      <c r="O96" s="138"/>
      <c r="P96" s="138"/>
      <c r="Q96" s="137"/>
      <c r="R96" s="137"/>
      <c r="S96" s="137"/>
      <c r="T96" s="141"/>
      <c r="U96" s="141"/>
      <c r="V96" s="141" t="s">
        <v>0</v>
      </c>
      <c r="W96" s="142"/>
      <c r="X96" s="138"/>
    </row>
    <row r="97" spans="1:37">
      <c r="D97" s="143" t="s">
        <v>274</v>
      </c>
      <c r="E97" s="144">
        <f>J97</f>
        <v>0</v>
      </c>
      <c r="H97" s="144">
        <f>SUM(H94:H96)</f>
        <v>0</v>
      </c>
      <c r="I97" s="144">
        <f>SUM(I94:I96)</f>
        <v>0</v>
      </c>
      <c r="J97" s="144">
        <f>SUM(J94:J96)</f>
        <v>0</v>
      </c>
      <c r="L97" s="145">
        <f>SUM(L94:L96)</f>
        <v>0</v>
      </c>
      <c r="N97" s="146">
        <f>SUM(N94:N96)</f>
        <v>0.57245999999999997</v>
      </c>
      <c r="W97" s="10">
        <f>SUM(W94:W96)</f>
        <v>8.1780000000000008</v>
      </c>
    </row>
    <row r="99" spans="1:37">
      <c r="B99" s="3" t="s">
        <v>275</v>
      </c>
    </row>
    <row r="100" spans="1:37" ht="25.5">
      <c r="A100" s="1">
        <v>22</v>
      </c>
      <c r="B100" s="2" t="s">
        <v>276</v>
      </c>
      <c r="C100" s="3" t="s">
        <v>277</v>
      </c>
      <c r="D100" s="4" t="s">
        <v>278</v>
      </c>
      <c r="E100" s="5">
        <v>28.9</v>
      </c>
      <c r="F100" s="6" t="s">
        <v>183</v>
      </c>
      <c r="H100" s="7">
        <f>ROUND(E100*G100,2)</f>
        <v>0</v>
      </c>
      <c r="J100" s="7">
        <f>ROUND(E100*G100,2)</f>
        <v>0</v>
      </c>
      <c r="L100" s="8">
        <f>E100*K100</f>
        <v>0</v>
      </c>
      <c r="M100" s="5">
        <v>8.9999999999999993E-3</v>
      </c>
      <c r="N100" s="5">
        <f>E100*M100</f>
        <v>0.26009999999999994</v>
      </c>
      <c r="O100" s="6">
        <v>20</v>
      </c>
      <c r="P100" s="6" t="s">
        <v>147</v>
      </c>
      <c r="V100" s="9" t="s">
        <v>258</v>
      </c>
      <c r="W100" s="10">
        <v>8.2940000000000005</v>
      </c>
      <c r="X100" s="3" t="s">
        <v>279</v>
      </c>
      <c r="Y100" s="3" t="s">
        <v>277</v>
      </c>
      <c r="Z100" s="6" t="s">
        <v>280</v>
      </c>
      <c r="AB100" s="6">
        <v>7</v>
      </c>
      <c r="AJ100" s="11" t="s">
        <v>261</v>
      </c>
      <c r="AK100" s="11" t="s">
        <v>151</v>
      </c>
    </row>
    <row r="101" spans="1:37">
      <c r="D101" s="143" t="s">
        <v>281</v>
      </c>
      <c r="E101" s="144">
        <f>J101</f>
        <v>0</v>
      </c>
      <c r="H101" s="144">
        <f>SUM(H99:H100)</f>
        <v>0</v>
      </c>
      <c r="I101" s="144">
        <f>SUM(I99:I100)</f>
        <v>0</v>
      </c>
      <c r="J101" s="144">
        <f>SUM(J99:J100)</f>
        <v>0</v>
      </c>
      <c r="L101" s="145">
        <f>SUM(L99:L100)</f>
        <v>0</v>
      </c>
      <c r="N101" s="146">
        <f>SUM(N99:N100)</f>
        <v>0.26009999999999994</v>
      </c>
      <c r="W101" s="10">
        <f>SUM(W99:W100)</f>
        <v>8.2940000000000005</v>
      </c>
    </row>
    <row r="103" spans="1:37">
      <c r="D103" s="143" t="s">
        <v>282</v>
      </c>
      <c r="E103" s="144">
        <f>J103</f>
        <v>0</v>
      </c>
      <c r="H103" s="144">
        <f>+H92+H97+H101</f>
        <v>0</v>
      </c>
      <c r="I103" s="144">
        <f>+I92+I97+I101</f>
        <v>0</v>
      </c>
      <c r="J103" s="144">
        <f>+J92+J97+J101</f>
        <v>0</v>
      </c>
      <c r="L103" s="145">
        <f>+L92+L97+L101</f>
        <v>0</v>
      </c>
      <c r="N103" s="146">
        <f>+N92+N97+N101</f>
        <v>0.95358999999999994</v>
      </c>
      <c r="W103" s="10">
        <f>+W92+W97+W101</f>
        <v>18.019000000000002</v>
      </c>
    </row>
    <row r="105" spans="1:37">
      <c r="D105" s="147" t="s">
        <v>283</v>
      </c>
      <c r="E105" s="144">
        <f>J105</f>
        <v>0</v>
      </c>
      <c r="H105" s="144">
        <f>+H83+H103</f>
        <v>0</v>
      </c>
      <c r="I105" s="144">
        <f>+I83+I103</f>
        <v>0</v>
      </c>
      <c r="J105" s="144">
        <f>+J83+J103</f>
        <v>0</v>
      </c>
      <c r="L105" s="145">
        <f>+L83+L103</f>
        <v>0.21119879999999999</v>
      </c>
      <c r="N105" s="146">
        <f>+N83+N103</f>
        <v>612.72145999999998</v>
      </c>
      <c r="W105" s="10">
        <f>+W83+W103</f>
        <v>2718.4459999999995</v>
      </c>
    </row>
  </sheetData>
  <sheetProtection selectLockedCells="1" selectUnlockedCells="1"/>
  <mergeCells count="2">
    <mergeCell ref="K9:L9"/>
    <mergeCell ref="M9:N9"/>
  </mergeCells>
  <printOptions horizontalCentered="1"/>
  <pageMargins left="0.39305555555555555" right="0.35416666666666669" top="0.62916666666666665" bottom="0.59027777777777779" header="0.51180555555555551" footer="0.35416666666666669"/>
  <pageSetup paperSize="9" firstPageNumber="0" orientation="portrait" horizontalDpi="300" verticalDpi="300" r:id="rId1"/>
  <headerFooter alignWithMargins="0">
    <oddFooter>&amp;R&amp;"Arial Narrow,Normálne"&amp;8Strana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D22"/>
  <sheetViews>
    <sheetView showGridLines="0" workbookViewId="0">
      <selection activeCell="A72" sqref="A72"/>
    </sheetView>
  </sheetViews>
  <sheetFormatPr defaultRowHeight="12.75"/>
  <cols>
    <col min="1" max="1" width="42.28515625" style="11" customWidth="1"/>
    <col min="2" max="4" width="9.7109375" style="13" customWidth="1"/>
    <col min="5" max="5" width="9.7109375" style="14" customWidth="1"/>
    <col min="6" max="6" width="8.7109375" style="15" customWidth="1"/>
    <col min="7" max="7" width="9.140625" style="15" customWidth="1"/>
    <col min="8" max="23" width="9.140625" style="11" customWidth="1"/>
    <col min="24" max="25" width="5.7109375" style="11" customWidth="1"/>
    <col min="26" max="26" width="6.5703125" style="11" customWidth="1"/>
    <col min="27" max="27" width="24.28515625" style="11" customWidth="1"/>
    <col min="28" max="28" width="4.28515625" style="11" customWidth="1"/>
    <col min="29" max="29" width="8.28515625" style="11" customWidth="1"/>
    <col min="30" max="30" width="8.7109375" style="11" customWidth="1"/>
    <col min="31" max="16384" width="9.140625" style="11"/>
  </cols>
  <sheetData>
    <row r="1" spans="1:30">
      <c r="A1" s="12" t="s">
        <v>110</v>
      </c>
      <c r="C1" s="11"/>
      <c r="E1" s="12" t="s">
        <v>111</v>
      </c>
      <c r="F1" s="11"/>
      <c r="G1" s="11"/>
      <c r="Z1" s="16" t="s">
        <v>5</v>
      </c>
      <c r="AA1" s="16" t="s">
        <v>6</v>
      </c>
      <c r="AB1" s="16" t="s">
        <v>7</v>
      </c>
      <c r="AC1" s="16" t="s">
        <v>8</v>
      </c>
      <c r="AD1" s="16" t="s">
        <v>9</v>
      </c>
    </row>
    <row r="2" spans="1:30">
      <c r="A2" s="12" t="s">
        <v>112</v>
      </c>
      <c r="C2" s="11"/>
      <c r="E2" s="12" t="s">
        <v>113</v>
      </c>
      <c r="F2" s="11"/>
      <c r="G2" s="11"/>
      <c r="Z2" s="16" t="s">
        <v>10</v>
      </c>
      <c r="AA2" s="18" t="s">
        <v>64</v>
      </c>
      <c r="AB2" s="18" t="s">
        <v>12</v>
      </c>
      <c r="AC2" s="18"/>
      <c r="AD2" s="19"/>
    </row>
    <row r="3" spans="1:30">
      <c r="A3" s="12" t="s">
        <v>13</v>
      </c>
      <c r="C3" s="11"/>
      <c r="E3" s="12" t="s">
        <v>114</v>
      </c>
      <c r="F3" s="11"/>
      <c r="G3" s="11"/>
      <c r="Z3" s="16" t="s">
        <v>14</v>
      </c>
      <c r="AA3" s="18" t="s">
        <v>65</v>
      </c>
      <c r="AB3" s="18" t="s">
        <v>12</v>
      </c>
      <c r="AC3" s="18" t="s">
        <v>16</v>
      </c>
      <c r="AD3" s="19" t="s">
        <v>17</v>
      </c>
    </row>
    <row r="4" spans="1:30">
      <c r="B4" s="11"/>
      <c r="C4" s="11"/>
      <c r="D4" s="11"/>
      <c r="E4" s="11"/>
      <c r="F4" s="11"/>
      <c r="G4" s="11"/>
      <c r="Z4" s="16" t="s">
        <v>18</v>
      </c>
      <c r="AA4" s="18" t="s">
        <v>66</v>
      </c>
      <c r="AB4" s="18" t="s">
        <v>12</v>
      </c>
      <c r="AC4" s="18"/>
      <c r="AD4" s="19"/>
    </row>
    <row r="5" spans="1:30">
      <c r="A5" s="12" t="s">
        <v>115</v>
      </c>
      <c r="B5" s="11"/>
      <c r="C5" s="11"/>
      <c r="D5" s="11"/>
      <c r="E5" s="11"/>
      <c r="F5" s="11"/>
      <c r="G5" s="11"/>
      <c r="Z5" s="16" t="s">
        <v>20</v>
      </c>
      <c r="AA5" s="18" t="s">
        <v>65</v>
      </c>
      <c r="AB5" s="18" t="s">
        <v>12</v>
      </c>
      <c r="AC5" s="18" t="s">
        <v>16</v>
      </c>
      <c r="AD5" s="19" t="s">
        <v>17</v>
      </c>
    </row>
    <row r="6" spans="1:30">
      <c r="A6" s="12" t="s">
        <v>116</v>
      </c>
      <c r="B6" s="11"/>
      <c r="C6" s="11"/>
      <c r="D6" s="11"/>
      <c r="E6" s="11"/>
      <c r="F6" s="11"/>
      <c r="G6" s="11"/>
    </row>
    <row r="7" spans="1:30">
      <c r="A7" s="12" t="s">
        <v>117</v>
      </c>
      <c r="B7" s="11"/>
      <c r="C7" s="11"/>
      <c r="D7" s="11"/>
      <c r="E7" s="11"/>
      <c r="F7" s="11"/>
      <c r="G7" s="11"/>
    </row>
    <row r="8" spans="1:30" ht="13.5">
      <c r="A8" s="11" t="s">
        <v>118</v>
      </c>
      <c r="B8" s="22" t="str">
        <f>CONCATENATE(AA2," ",AB2," ",AC2," ",AD2)</f>
        <v xml:space="preserve">Rekapitulácia rozpočtu v EUR  </v>
      </c>
      <c r="G8" s="11"/>
    </row>
    <row r="9" spans="1:30">
      <c r="A9" s="23" t="s">
        <v>67</v>
      </c>
      <c r="B9" s="23" t="s">
        <v>28</v>
      </c>
      <c r="C9" s="23" t="s">
        <v>29</v>
      </c>
      <c r="D9" s="23" t="s">
        <v>30</v>
      </c>
      <c r="E9" s="24" t="s">
        <v>68</v>
      </c>
      <c r="F9" s="24" t="s">
        <v>32</v>
      </c>
      <c r="G9" s="24" t="s">
        <v>37</v>
      </c>
    </row>
    <row r="10" spans="1:30">
      <c r="A10" s="32"/>
      <c r="B10" s="32"/>
      <c r="C10" s="32" t="s">
        <v>54</v>
      </c>
      <c r="D10" s="32"/>
      <c r="E10" s="32" t="s">
        <v>30</v>
      </c>
      <c r="F10" s="32" t="s">
        <v>30</v>
      </c>
      <c r="G10" s="32" t="s">
        <v>30</v>
      </c>
    </row>
    <row r="12" spans="1:30">
      <c r="A12" s="11" t="s">
        <v>142</v>
      </c>
      <c r="B12" s="13">
        <f>Prehlad!H45</f>
        <v>0</v>
      </c>
      <c r="C12" s="13">
        <f>Prehlad!I45</f>
        <v>0</v>
      </c>
      <c r="D12" s="13">
        <f>Prehlad!J45</f>
        <v>0</v>
      </c>
      <c r="E12" s="14">
        <f>Prehlad!L45</f>
        <v>0</v>
      </c>
      <c r="F12" s="15">
        <f>Prehlad!N45</f>
        <v>285.24847</v>
      </c>
      <c r="G12" s="15">
        <f>Prehlad!W45</f>
        <v>243.89500000000001</v>
      </c>
    </row>
    <row r="13" spans="1:30">
      <c r="A13" s="11" t="s">
        <v>188</v>
      </c>
      <c r="B13" s="13">
        <f>Prehlad!H81</f>
        <v>0</v>
      </c>
      <c r="C13" s="13">
        <f>Prehlad!I81</f>
        <v>0</v>
      </c>
      <c r="D13" s="13">
        <f>Prehlad!J81</f>
        <v>0</v>
      </c>
      <c r="E13" s="14">
        <f>Prehlad!L81</f>
        <v>0.21119879999999999</v>
      </c>
      <c r="F13" s="15">
        <f>Prehlad!N81</f>
        <v>326.51940000000002</v>
      </c>
      <c r="G13" s="15">
        <f>Prehlad!W81</f>
        <v>2456.5319999999997</v>
      </c>
    </row>
    <row r="14" spans="1:30">
      <c r="A14" s="11" t="s">
        <v>252</v>
      </c>
      <c r="B14" s="13">
        <f>Prehlad!H83</f>
        <v>0</v>
      </c>
      <c r="C14" s="13">
        <f>Prehlad!I83</f>
        <v>0</v>
      </c>
      <c r="D14" s="13">
        <f>Prehlad!J83</f>
        <v>0</v>
      </c>
      <c r="E14" s="14">
        <f>Prehlad!L83</f>
        <v>0.21119879999999999</v>
      </c>
      <c r="F14" s="15">
        <f>Prehlad!N83</f>
        <v>611.76787000000002</v>
      </c>
      <c r="G14" s="15">
        <f>Prehlad!W83</f>
        <v>2700.4269999999997</v>
      </c>
    </row>
    <row r="16" spans="1:30">
      <c r="A16" s="11" t="s">
        <v>254</v>
      </c>
      <c r="B16" s="13">
        <f>Prehlad!H92</f>
        <v>0</v>
      </c>
      <c r="C16" s="13">
        <f>Prehlad!I92</f>
        <v>0</v>
      </c>
      <c r="D16" s="13">
        <f>Prehlad!J92</f>
        <v>0</v>
      </c>
      <c r="E16" s="14">
        <f>Prehlad!L92</f>
        <v>0</v>
      </c>
      <c r="F16" s="15">
        <f>Prehlad!N92</f>
        <v>0.12103</v>
      </c>
      <c r="G16" s="15">
        <f>Prehlad!W92</f>
        <v>1.5469999999999999</v>
      </c>
    </row>
    <row r="17" spans="1:7">
      <c r="A17" s="11" t="s">
        <v>267</v>
      </c>
      <c r="B17" s="13">
        <f>Prehlad!H97</f>
        <v>0</v>
      </c>
      <c r="C17" s="13">
        <f>Prehlad!I97</f>
        <v>0</v>
      </c>
      <c r="D17" s="13">
        <f>Prehlad!J97</f>
        <v>0</v>
      </c>
      <c r="E17" s="14">
        <f>Prehlad!L97</f>
        <v>0</v>
      </c>
      <c r="F17" s="15">
        <f>Prehlad!N97</f>
        <v>0.57245999999999997</v>
      </c>
      <c r="G17" s="15">
        <f>Prehlad!W97</f>
        <v>8.1780000000000008</v>
      </c>
    </row>
    <row r="18" spans="1:7">
      <c r="A18" s="11" t="s">
        <v>275</v>
      </c>
      <c r="B18" s="13">
        <f>Prehlad!H101</f>
        <v>0</v>
      </c>
      <c r="C18" s="13">
        <f>Prehlad!I101</f>
        <v>0</v>
      </c>
      <c r="D18" s="13">
        <f>Prehlad!J101</f>
        <v>0</v>
      </c>
      <c r="E18" s="14">
        <f>Prehlad!L101</f>
        <v>0</v>
      </c>
      <c r="F18" s="15">
        <f>Prehlad!N101</f>
        <v>0.26009999999999994</v>
      </c>
      <c r="G18" s="15">
        <f>Prehlad!W101</f>
        <v>8.2940000000000005</v>
      </c>
    </row>
    <row r="19" spans="1:7">
      <c r="A19" s="11" t="s">
        <v>282</v>
      </c>
      <c r="B19" s="13">
        <f>Prehlad!H103</f>
        <v>0</v>
      </c>
      <c r="C19" s="13">
        <f>Prehlad!I103</f>
        <v>0</v>
      </c>
      <c r="D19" s="13">
        <f>Prehlad!J103</f>
        <v>0</v>
      </c>
      <c r="E19" s="14">
        <f>Prehlad!L103</f>
        <v>0</v>
      </c>
      <c r="F19" s="15">
        <f>Prehlad!N103</f>
        <v>0.95358999999999994</v>
      </c>
      <c r="G19" s="15">
        <f>Prehlad!W103</f>
        <v>18.019000000000002</v>
      </c>
    </row>
    <row r="22" spans="1:7">
      <c r="A22" s="11" t="s">
        <v>283</v>
      </c>
      <c r="B22" s="13">
        <f>Prehlad!H105</f>
        <v>0</v>
      </c>
      <c r="C22" s="13">
        <f>Prehlad!I105</f>
        <v>0</v>
      </c>
      <c r="D22" s="13">
        <f>Prehlad!J105</f>
        <v>0</v>
      </c>
      <c r="E22" s="14">
        <f>Prehlad!L105</f>
        <v>0.21119879999999999</v>
      </c>
      <c r="F22" s="15">
        <f>Prehlad!N105</f>
        <v>612.72145999999998</v>
      </c>
      <c r="G22" s="15">
        <f>Prehlad!W105</f>
        <v>2718.4459999999995</v>
      </c>
    </row>
  </sheetData>
  <sheetProtection selectLockedCells="1" selectUnlockedCells="1"/>
  <printOptions horizontalCentered="1"/>
  <pageMargins left="0.19652777777777777" right="0.19652777777777777" top="0.62986111111111109" bottom="0.59027777777777779" header="0.51180555555555551" footer="0.35416666666666669"/>
  <pageSetup paperSize="9" firstPageNumber="0" orientation="portrait" horizontalDpi="300" verticalDpi="300" r:id="rId1"/>
  <headerFooter alignWithMargins="0">
    <oddFooter>&amp;R&amp;"Arial Narrow,Normálne"&amp;8Strana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1:AD43"/>
  <sheetViews>
    <sheetView showGridLines="0" workbookViewId="0"/>
  </sheetViews>
  <sheetFormatPr defaultRowHeight="12.75"/>
  <cols>
    <col min="1" max="1" width="0.7109375" style="44" customWidth="1"/>
    <col min="2" max="2" width="3.7109375" style="44" customWidth="1"/>
    <col min="3" max="3" width="6.85546875" style="44" customWidth="1"/>
    <col min="4" max="6" width="14" style="44" customWidth="1"/>
    <col min="7" max="7" width="3.85546875" style="44" customWidth="1"/>
    <col min="8" max="8" width="17.7109375" style="44" customWidth="1"/>
    <col min="9" max="9" width="8.7109375" style="44" customWidth="1"/>
    <col min="10" max="10" width="14" style="44" customWidth="1"/>
    <col min="11" max="11" width="2.28515625" style="44" customWidth="1"/>
    <col min="12" max="12" width="6.85546875" style="44" customWidth="1"/>
    <col min="13" max="23" width="9.140625" style="44" customWidth="1"/>
    <col min="24" max="25" width="5.7109375" style="44" customWidth="1"/>
    <col min="26" max="26" width="6.5703125" style="44" customWidth="1"/>
    <col min="27" max="27" width="21.42578125" style="44" customWidth="1"/>
    <col min="28" max="28" width="4.28515625" style="44" customWidth="1"/>
    <col min="29" max="29" width="8.28515625" style="44" customWidth="1"/>
    <col min="30" max="30" width="8.7109375" style="44" customWidth="1"/>
    <col min="31" max="16384" width="9.140625" style="44"/>
  </cols>
  <sheetData>
    <row r="1" spans="2:30" ht="28.5" customHeight="1">
      <c r="B1" s="45" t="s">
        <v>119</v>
      </c>
      <c r="C1" s="45"/>
      <c r="D1" s="45"/>
      <c r="F1" s="46" t="str">
        <f>CONCATENATE(AA2," ",AB2," ",AC2," ",AD2)</f>
        <v xml:space="preserve">Krycí list rozpočtu v EUR  </v>
      </c>
      <c r="G1" s="45"/>
      <c r="H1" s="45"/>
      <c r="I1" s="45"/>
      <c r="J1" s="45"/>
      <c r="Z1" s="16" t="s">
        <v>5</v>
      </c>
      <c r="AA1" s="16" t="s">
        <v>6</v>
      </c>
      <c r="AB1" s="16" t="s">
        <v>7</v>
      </c>
      <c r="AC1" s="16" t="s">
        <v>8</v>
      </c>
      <c r="AD1" s="16" t="s">
        <v>9</v>
      </c>
    </row>
    <row r="2" spans="2:30" ht="18" customHeight="1">
      <c r="B2" s="47"/>
      <c r="C2" s="48" t="s">
        <v>115</v>
      </c>
      <c r="D2" s="48"/>
      <c r="E2" s="48"/>
      <c r="F2" s="48"/>
      <c r="G2" s="49" t="s">
        <v>69</v>
      </c>
      <c r="H2" s="48" t="s">
        <v>120</v>
      </c>
      <c r="I2" s="48"/>
      <c r="J2" s="50"/>
      <c r="Z2" s="16" t="s">
        <v>10</v>
      </c>
      <c r="AA2" s="18" t="s">
        <v>70</v>
      </c>
      <c r="AB2" s="18" t="s">
        <v>12</v>
      </c>
      <c r="AC2" s="18"/>
      <c r="AD2" s="19"/>
    </row>
    <row r="3" spans="2:30" ht="18" customHeight="1">
      <c r="B3" s="51"/>
      <c r="C3" s="52" t="s">
        <v>116</v>
      </c>
      <c r="D3" s="52"/>
      <c r="E3" s="52"/>
      <c r="F3" s="52"/>
      <c r="G3" s="53" t="s">
        <v>121</v>
      </c>
      <c r="H3" s="52"/>
      <c r="I3" s="52"/>
      <c r="J3" s="54"/>
      <c r="Z3" s="16" t="s">
        <v>14</v>
      </c>
      <c r="AA3" s="18" t="s">
        <v>71</v>
      </c>
      <c r="AB3" s="18" t="s">
        <v>12</v>
      </c>
      <c r="AC3" s="18" t="s">
        <v>16</v>
      </c>
      <c r="AD3" s="19" t="s">
        <v>17</v>
      </c>
    </row>
    <row r="4" spans="2:30" ht="18" customHeight="1">
      <c r="B4" s="55"/>
      <c r="C4" s="56" t="s">
        <v>117</v>
      </c>
      <c r="D4" s="56"/>
      <c r="E4" s="56"/>
      <c r="F4" s="56"/>
      <c r="G4" s="57"/>
      <c r="H4" s="56"/>
      <c r="I4" s="56"/>
      <c r="J4" s="58"/>
      <c r="Z4" s="16" t="s">
        <v>18</v>
      </c>
      <c r="AA4" s="18" t="s">
        <v>72</v>
      </c>
      <c r="AB4" s="18" t="s">
        <v>12</v>
      </c>
      <c r="AC4" s="18"/>
      <c r="AD4" s="19"/>
    </row>
    <row r="5" spans="2:30" ht="18" customHeight="1">
      <c r="B5" s="59"/>
      <c r="C5" s="60" t="s">
        <v>73</v>
      </c>
      <c r="D5" s="60"/>
      <c r="E5" s="60" t="s">
        <v>74</v>
      </c>
      <c r="F5" s="61"/>
      <c r="G5" s="61" t="s">
        <v>75</v>
      </c>
      <c r="H5" s="60" t="s">
        <v>122</v>
      </c>
      <c r="I5" s="61" t="s">
        <v>76</v>
      </c>
      <c r="J5" s="62" t="s">
        <v>123</v>
      </c>
      <c r="Z5" s="16" t="s">
        <v>20</v>
      </c>
      <c r="AA5" s="18" t="s">
        <v>71</v>
      </c>
      <c r="AB5" s="18" t="s">
        <v>12</v>
      </c>
      <c r="AC5" s="18" t="s">
        <v>16</v>
      </c>
      <c r="AD5" s="19" t="s">
        <v>17</v>
      </c>
    </row>
    <row r="6" spans="2:30" ht="18" customHeight="1">
      <c r="B6" s="47"/>
      <c r="C6" s="48" t="s">
        <v>2</v>
      </c>
      <c r="D6" s="48" t="s">
        <v>124</v>
      </c>
      <c r="E6" s="48"/>
      <c r="F6" s="48"/>
      <c r="G6" s="48" t="s">
        <v>77</v>
      </c>
      <c r="H6" s="48"/>
      <c r="I6" s="48"/>
      <c r="J6" s="50"/>
    </row>
    <row r="7" spans="2:30" ht="18" customHeight="1">
      <c r="B7" s="63"/>
      <c r="C7" s="64"/>
      <c r="D7" s="65"/>
      <c r="E7" s="65"/>
      <c r="F7" s="65"/>
      <c r="G7" s="65" t="s">
        <v>78</v>
      </c>
      <c r="H7" s="65"/>
      <c r="I7" s="65"/>
      <c r="J7" s="66"/>
    </row>
    <row r="8" spans="2:30" ht="18" customHeight="1">
      <c r="B8" s="51"/>
      <c r="C8" s="52" t="s">
        <v>1</v>
      </c>
      <c r="D8" s="52"/>
      <c r="E8" s="52"/>
      <c r="F8" s="52"/>
      <c r="G8" s="52" t="s">
        <v>77</v>
      </c>
      <c r="H8" s="52"/>
      <c r="I8" s="52"/>
      <c r="J8" s="54"/>
    </row>
    <row r="9" spans="2:30" ht="18" customHeight="1">
      <c r="B9" s="55"/>
      <c r="C9" s="57"/>
      <c r="D9" s="56"/>
      <c r="E9" s="56"/>
      <c r="F9" s="56"/>
      <c r="G9" s="65" t="s">
        <v>78</v>
      </c>
      <c r="H9" s="56"/>
      <c r="I9" s="56"/>
      <c r="J9" s="58"/>
    </row>
    <row r="10" spans="2:30" ht="18" customHeight="1">
      <c r="B10" s="51"/>
      <c r="C10" s="52" t="s">
        <v>79</v>
      </c>
      <c r="D10" s="52" t="s">
        <v>125</v>
      </c>
      <c r="E10" s="52"/>
      <c r="F10" s="52"/>
      <c r="G10" s="52" t="s">
        <v>77</v>
      </c>
      <c r="H10" s="52"/>
      <c r="I10" s="52"/>
      <c r="J10" s="54"/>
    </row>
    <row r="11" spans="2:30" ht="18" customHeight="1">
      <c r="B11" s="67"/>
      <c r="C11" s="68"/>
      <c r="D11" s="68"/>
      <c r="E11" s="68"/>
      <c r="F11" s="68"/>
      <c r="G11" s="68" t="s">
        <v>78</v>
      </c>
      <c r="H11" s="68"/>
      <c r="I11" s="68"/>
      <c r="J11" s="69"/>
    </row>
    <row r="12" spans="2:30" ht="18" customHeight="1">
      <c r="B12" s="70"/>
      <c r="C12" s="48"/>
      <c r="D12" s="48"/>
      <c r="E12" s="48"/>
      <c r="F12" s="71">
        <f>IF(B12&lt;&gt;0,ROUND($J$31/B12,0),0)</f>
        <v>0</v>
      </c>
      <c r="G12" s="49"/>
      <c r="H12" s="48"/>
      <c r="I12" s="48"/>
      <c r="J12" s="72">
        <f>IF(G12&lt;&gt;0,ROUND($J$31/G12,0),0)</f>
        <v>0</v>
      </c>
    </row>
    <row r="13" spans="2:30" ht="18" customHeight="1">
      <c r="B13" s="73"/>
      <c r="C13" s="65"/>
      <c r="D13" s="65"/>
      <c r="E13" s="65"/>
      <c r="F13" s="74">
        <f>IF(B13&lt;&gt;0,ROUND($J$31/B13,0),0)</f>
        <v>0</v>
      </c>
      <c r="G13" s="64"/>
      <c r="H13" s="65"/>
      <c r="I13" s="65"/>
      <c r="J13" s="75">
        <f>IF(G13&lt;&gt;0,ROUND($J$31/G13,0),0)</f>
        <v>0</v>
      </c>
    </row>
    <row r="14" spans="2:30" ht="18" customHeight="1">
      <c r="B14" s="76"/>
      <c r="C14" s="68"/>
      <c r="D14" s="68"/>
      <c r="E14" s="68"/>
      <c r="F14" s="77">
        <f>IF(B14&lt;&gt;0,ROUND($J$31/B14,0),0)</f>
        <v>0</v>
      </c>
      <c r="G14" s="78"/>
      <c r="H14" s="68"/>
      <c r="I14" s="68"/>
      <c r="J14" s="79">
        <f>IF(G14&lt;&gt;0,ROUND($J$31/G14,0),0)</f>
        <v>0</v>
      </c>
    </row>
    <row r="15" spans="2:30" ht="18" customHeight="1">
      <c r="B15" s="80" t="s">
        <v>80</v>
      </c>
      <c r="C15" s="81" t="s">
        <v>81</v>
      </c>
      <c r="D15" s="82" t="s">
        <v>28</v>
      </c>
      <c r="E15" s="82" t="s">
        <v>82</v>
      </c>
      <c r="F15" s="83" t="s">
        <v>83</v>
      </c>
      <c r="G15" s="80" t="s">
        <v>84</v>
      </c>
      <c r="H15" s="84" t="s">
        <v>85</v>
      </c>
      <c r="I15" s="85"/>
      <c r="J15" s="86"/>
    </row>
    <row r="16" spans="2:30" ht="18" customHeight="1">
      <c r="B16" s="87">
        <v>1</v>
      </c>
      <c r="C16" s="88" t="s">
        <v>86</v>
      </c>
      <c r="D16" s="126">
        <f>Prehlad!H83</f>
        <v>0</v>
      </c>
      <c r="E16" s="126">
        <f>Prehlad!I83</f>
        <v>0</v>
      </c>
      <c r="F16" s="127">
        <f>D16+E16</f>
        <v>0</v>
      </c>
      <c r="G16" s="87">
        <v>6</v>
      </c>
      <c r="H16" s="89" t="s">
        <v>126</v>
      </c>
      <c r="I16" s="90"/>
      <c r="J16" s="127">
        <v>0</v>
      </c>
    </row>
    <row r="17" spans="2:10" ht="18" customHeight="1">
      <c r="B17" s="91">
        <v>2</v>
      </c>
      <c r="C17" s="92" t="s">
        <v>87</v>
      </c>
      <c r="D17" s="128">
        <f>Prehlad!H103</f>
        <v>0</v>
      </c>
      <c r="E17" s="128">
        <f>Prehlad!I103</f>
        <v>0</v>
      </c>
      <c r="F17" s="127">
        <f>D17+E17</f>
        <v>0</v>
      </c>
      <c r="G17" s="91">
        <v>7</v>
      </c>
      <c r="H17" s="93" t="s">
        <v>127</v>
      </c>
      <c r="I17" s="52"/>
      <c r="J17" s="129">
        <v>0</v>
      </c>
    </row>
    <row r="18" spans="2:10" ht="18" customHeight="1">
      <c r="B18" s="91">
        <v>3</v>
      </c>
      <c r="C18" s="92" t="s">
        <v>88</v>
      </c>
      <c r="D18" s="128"/>
      <c r="E18" s="128"/>
      <c r="F18" s="127">
        <f>D18+E18</f>
        <v>0</v>
      </c>
      <c r="G18" s="91">
        <v>8</v>
      </c>
      <c r="H18" s="93" t="s">
        <v>128</v>
      </c>
      <c r="I18" s="52"/>
      <c r="J18" s="129">
        <v>0</v>
      </c>
    </row>
    <row r="19" spans="2:10" ht="18" customHeight="1">
      <c r="B19" s="91">
        <v>4</v>
      </c>
      <c r="C19" s="92" t="s">
        <v>89</v>
      </c>
      <c r="D19" s="128"/>
      <c r="E19" s="128"/>
      <c r="F19" s="130">
        <f>D19+E19</f>
        <v>0</v>
      </c>
      <c r="G19" s="91">
        <v>9</v>
      </c>
      <c r="H19" s="93" t="s">
        <v>3</v>
      </c>
      <c r="I19" s="52"/>
      <c r="J19" s="129">
        <v>0</v>
      </c>
    </row>
    <row r="20" spans="2:10" ht="18" customHeight="1">
      <c r="B20" s="94">
        <v>5</v>
      </c>
      <c r="C20" s="95" t="s">
        <v>90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96">
        <v>10</v>
      </c>
      <c r="I20" s="97" t="s">
        <v>91</v>
      </c>
      <c r="J20" s="133">
        <f>SUM(J16:J19)</f>
        <v>0</v>
      </c>
    </row>
    <row r="21" spans="2:10" ht="18" customHeight="1">
      <c r="B21" s="80" t="s">
        <v>92</v>
      </c>
      <c r="C21" s="98"/>
      <c r="D21" s="85" t="s">
        <v>93</v>
      </c>
      <c r="E21" s="85"/>
      <c r="F21" s="86"/>
      <c r="G21" s="80" t="s">
        <v>94</v>
      </c>
      <c r="H21" s="84" t="s">
        <v>95</v>
      </c>
      <c r="I21" s="85"/>
      <c r="J21" s="86"/>
    </row>
    <row r="22" spans="2:10" ht="18" customHeight="1">
      <c r="B22" s="87">
        <v>11</v>
      </c>
      <c r="C22" s="89" t="s">
        <v>129</v>
      </c>
      <c r="D22" s="99" t="s">
        <v>3</v>
      </c>
      <c r="E22" s="100">
        <v>0</v>
      </c>
      <c r="F22" s="127">
        <f>ROUND(((D16+E16+D17+E17+D18)*E22),2)</f>
        <v>0</v>
      </c>
      <c r="G22" s="91">
        <v>16</v>
      </c>
      <c r="H22" s="93" t="s">
        <v>96</v>
      </c>
      <c r="I22" s="101"/>
      <c r="J22" s="129">
        <v>0</v>
      </c>
    </row>
    <row r="23" spans="2:10" ht="18" customHeight="1">
      <c r="B23" s="91">
        <v>12</v>
      </c>
      <c r="C23" s="93" t="s">
        <v>130</v>
      </c>
      <c r="D23" s="102"/>
      <c r="E23" s="103">
        <v>0</v>
      </c>
      <c r="F23" s="129">
        <f>ROUND(((D16+E16+D17+E17+D18)*E23),2)</f>
        <v>0</v>
      </c>
      <c r="G23" s="91">
        <v>17</v>
      </c>
      <c r="H23" s="93" t="s">
        <v>132</v>
      </c>
      <c r="I23" s="101"/>
      <c r="J23" s="129">
        <v>0</v>
      </c>
    </row>
    <row r="24" spans="2:10" ht="18" customHeight="1">
      <c r="B24" s="91">
        <v>13</v>
      </c>
      <c r="C24" s="93" t="s">
        <v>131</v>
      </c>
      <c r="D24" s="102"/>
      <c r="E24" s="103">
        <v>0</v>
      </c>
      <c r="F24" s="129">
        <f>ROUND(((D16+E16+D17+E17+D18)*E24),2)</f>
        <v>0</v>
      </c>
      <c r="G24" s="91">
        <v>18</v>
      </c>
      <c r="H24" s="93" t="s">
        <v>133</v>
      </c>
      <c r="I24" s="101"/>
      <c r="J24" s="129">
        <v>0</v>
      </c>
    </row>
    <row r="25" spans="2:10" ht="18" customHeight="1">
      <c r="B25" s="91">
        <v>14</v>
      </c>
      <c r="C25" s="93" t="s">
        <v>3</v>
      </c>
      <c r="D25" s="102"/>
      <c r="E25" s="103">
        <v>0</v>
      </c>
      <c r="F25" s="129">
        <f>ROUND(((D16+E16+D17+E17+D18+E18)*E25),2)</f>
        <v>0</v>
      </c>
      <c r="G25" s="91">
        <v>19</v>
      </c>
      <c r="H25" s="93" t="s">
        <v>3</v>
      </c>
      <c r="I25" s="101"/>
      <c r="J25" s="129">
        <v>0</v>
      </c>
    </row>
    <row r="26" spans="2:10" ht="18" customHeight="1">
      <c r="B26" s="94">
        <v>15</v>
      </c>
      <c r="C26" s="104"/>
      <c r="D26" s="105"/>
      <c r="E26" s="105" t="s">
        <v>97</v>
      </c>
      <c r="F26" s="133">
        <f>SUM(F22:F25)</f>
        <v>0</v>
      </c>
      <c r="G26" s="94">
        <v>20</v>
      </c>
      <c r="H26" s="104"/>
      <c r="I26" s="105" t="s">
        <v>98</v>
      </c>
      <c r="J26" s="133">
        <f>SUM(J22:J25)</f>
        <v>0</v>
      </c>
    </row>
    <row r="27" spans="2:10" ht="18" customHeight="1">
      <c r="B27" s="106"/>
      <c r="C27" s="107" t="s">
        <v>99</v>
      </c>
      <c r="D27" s="108"/>
      <c r="E27" s="109" t="s">
        <v>100</v>
      </c>
      <c r="F27" s="110"/>
      <c r="G27" s="80" t="s">
        <v>101</v>
      </c>
      <c r="H27" s="84" t="s">
        <v>102</v>
      </c>
      <c r="I27" s="85"/>
      <c r="J27" s="86"/>
    </row>
    <row r="28" spans="2:10" ht="18" customHeight="1">
      <c r="B28" s="111"/>
      <c r="C28" s="112"/>
      <c r="D28" s="113"/>
      <c r="E28" s="114"/>
      <c r="F28" s="110"/>
      <c r="G28" s="87">
        <v>21</v>
      </c>
      <c r="H28" s="89"/>
      <c r="I28" s="115" t="s">
        <v>103</v>
      </c>
      <c r="J28" s="127">
        <f>ROUND(F20,2)+J20+F26+J26</f>
        <v>0</v>
      </c>
    </row>
    <row r="29" spans="2:10" ht="18" customHeight="1">
      <c r="B29" s="111"/>
      <c r="C29" s="113" t="s">
        <v>104</v>
      </c>
      <c r="D29" s="113"/>
      <c r="E29" s="116"/>
      <c r="F29" s="110"/>
      <c r="G29" s="91">
        <v>22</v>
      </c>
      <c r="H29" s="93" t="s">
        <v>134</v>
      </c>
      <c r="I29" s="134">
        <f>J28-I30</f>
        <v>0</v>
      </c>
      <c r="J29" s="129">
        <f>ROUND((I29*20)/100,2)</f>
        <v>0</v>
      </c>
    </row>
    <row r="30" spans="2:10" ht="18" customHeight="1">
      <c r="B30" s="51"/>
      <c r="C30" s="52" t="s">
        <v>105</v>
      </c>
      <c r="D30" s="52"/>
      <c r="E30" s="116"/>
      <c r="F30" s="110"/>
      <c r="G30" s="91">
        <v>23</v>
      </c>
      <c r="H30" s="93" t="s">
        <v>135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>
      <c r="B31" s="111"/>
      <c r="C31" s="113"/>
      <c r="D31" s="113"/>
      <c r="E31" s="116"/>
      <c r="F31" s="110"/>
      <c r="G31" s="94">
        <v>24</v>
      </c>
      <c r="H31" s="104"/>
      <c r="I31" s="105" t="s">
        <v>106</v>
      </c>
      <c r="J31" s="133">
        <f>SUM(J28:J30)</f>
        <v>0</v>
      </c>
    </row>
    <row r="32" spans="2:10" ht="18" customHeight="1">
      <c r="B32" s="106"/>
      <c r="C32" s="113"/>
      <c r="D32" s="110"/>
      <c r="E32" s="117"/>
      <c r="F32" s="110"/>
      <c r="G32" s="118" t="s">
        <v>107</v>
      </c>
      <c r="H32" s="119" t="s">
        <v>136</v>
      </c>
      <c r="I32" s="120"/>
      <c r="J32" s="121">
        <v>0</v>
      </c>
    </row>
    <row r="33" spans="2:10" ht="18" customHeight="1">
      <c r="B33" s="122"/>
      <c r="C33" s="123"/>
      <c r="D33" s="107" t="s">
        <v>108</v>
      </c>
      <c r="E33" s="123"/>
      <c r="F33" s="123"/>
      <c r="G33" s="123"/>
      <c r="H33" s="123" t="s">
        <v>109</v>
      </c>
      <c r="I33" s="123"/>
      <c r="J33" s="124"/>
    </row>
    <row r="34" spans="2:10" ht="18" customHeight="1">
      <c r="B34" s="111"/>
      <c r="C34" s="112"/>
      <c r="D34" s="113"/>
      <c r="E34" s="113"/>
      <c r="F34" s="112"/>
      <c r="G34" s="113"/>
      <c r="H34" s="113"/>
      <c r="I34" s="113"/>
      <c r="J34" s="125"/>
    </row>
    <row r="35" spans="2:10" ht="18" customHeight="1">
      <c r="B35" s="111"/>
      <c r="C35" s="113" t="s">
        <v>104</v>
      </c>
      <c r="D35" s="113"/>
      <c r="E35" s="113"/>
      <c r="F35" s="112"/>
      <c r="G35" s="113" t="s">
        <v>104</v>
      </c>
      <c r="H35" s="113"/>
      <c r="I35" s="113"/>
      <c r="J35" s="125"/>
    </row>
    <row r="36" spans="2:10" ht="18" customHeight="1">
      <c r="B36" s="51"/>
      <c r="C36" s="52" t="s">
        <v>105</v>
      </c>
      <c r="D36" s="52"/>
      <c r="E36" s="52"/>
      <c r="F36" s="53"/>
      <c r="G36" s="52" t="s">
        <v>105</v>
      </c>
      <c r="H36" s="52"/>
      <c r="I36" s="52"/>
      <c r="J36" s="54"/>
    </row>
    <row r="37" spans="2:10" ht="18" customHeight="1">
      <c r="B37" s="111"/>
      <c r="C37" s="113" t="s">
        <v>100</v>
      </c>
      <c r="D37" s="113"/>
      <c r="E37" s="113"/>
      <c r="F37" s="112"/>
      <c r="G37" s="113" t="s">
        <v>100</v>
      </c>
      <c r="H37" s="113"/>
      <c r="I37" s="113"/>
      <c r="J37" s="125"/>
    </row>
    <row r="38" spans="2:10" ht="18" customHeight="1">
      <c r="B38" s="111"/>
      <c r="C38" s="113"/>
      <c r="D38" s="113"/>
      <c r="E38" s="113"/>
      <c r="F38" s="113"/>
      <c r="G38" s="113"/>
      <c r="H38" s="113"/>
      <c r="I38" s="113"/>
      <c r="J38" s="125"/>
    </row>
    <row r="39" spans="2:10" ht="18" customHeight="1">
      <c r="B39" s="111"/>
      <c r="C39" s="113"/>
      <c r="D39" s="113"/>
      <c r="E39" s="113"/>
      <c r="F39" s="113"/>
      <c r="G39" s="113"/>
      <c r="H39" s="113"/>
      <c r="I39" s="113"/>
      <c r="J39" s="125"/>
    </row>
    <row r="40" spans="2:10" ht="18" customHeight="1">
      <c r="B40" s="111"/>
      <c r="C40" s="113"/>
      <c r="D40" s="113"/>
      <c r="E40" s="113"/>
      <c r="F40" s="113"/>
      <c r="G40" s="113"/>
      <c r="H40" s="113"/>
      <c r="I40" s="113"/>
      <c r="J40" s="125"/>
    </row>
    <row r="41" spans="2:10" ht="18" customHeight="1">
      <c r="B41" s="67"/>
      <c r="C41" s="68"/>
      <c r="D41" s="68"/>
      <c r="E41" s="68"/>
      <c r="F41" s="68"/>
      <c r="G41" s="68"/>
      <c r="H41" s="68"/>
      <c r="I41" s="68"/>
      <c r="J41" s="69"/>
    </row>
    <row r="42" spans="2:10" ht="14.25" customHeight="1"/>
    <row r="43" spans="2:10" ht="2.25" customHeight="1"/>
  </sheetData>
  <sheetProtection selectLockedCells="1" selectUnlockedCells="1"/>
  <printOptions horizontalCentered="1" verticalCentered="1"/>
  <pageMargins left="0.2388888888888889" right="0.26874999999999999" top="0.35416666666666669" bottom="0.43263888888888891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7</vt:i4>
      </vt:variant>
    </vt:vector>
  </HeadingPairs>
  <TitlesOfParts>
    <vt:vector size="10" baseType="lpstr">
      <vt:lpstr>Prehlad</vt:lpstr>
      <vt:lpstr>Rekapitulacia</vt:lpstr>
      <vt:lpstr>Kryci list</vt:lpstr>
      <vt:lpstr>'Kryci list'!Excel_BuiltIn_Print_Area</vt:lpstr>
      <vt:lpstr>Prehlad!Excel_BuiltIn_Print_Area</vt:lpstr>
      <vt:lpstr>Rekapitulacia!Excel_BuiltIn_Print_Area</vt:lpstr>
      <vt:lpstr>Prehlad!Názvy_tlače</vt:lpstr>
      <vt:lpstr>Rekapitulacia!Názvy_tlače</vt:lpstr>
      <vt:lpstr>'Kryci list'!Oblasť_tlače</vt:lpstr>
      <vt:lpstr>Rekapitulacia!Oblasť_tlače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Toshiba</cp:lastModifiedBy>
  <cp:revision>0</cp:revision>
  <cp:lastPrinted>2016-04-18T11:45:00Z</cp:lastPrinted>
  <dcterms:created xsi:type="dcterms:W3CDTF">1999-04-06T07:39:00Z</dcterms:created>
  <dcterms:modified xsi:type="dcterms:W3CDTF">2021-12-06T07:36:49Z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1033-11.2.0.8339</vt:lpwstr>
  </property>
</Properties>
</file>