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01 - 25m nerezový plaveck..." sheetId="2" r:id="rId2"/>
    <sheet name="02 - Technológia 25m plav..." sheetId="3" r:id="rId3"/>
    <sheet name="04 - Nerezový neplavecký ..." sheetId="4" r:id="rId4"/>
    <sheet name="05 - Technológia neplavec..." sheetId="5" r:id="rId5"/>
    <sheet name="06 - Technológia detského..." sheetId="6" r:id="rId6"/>
  </sheets>
  <definedNames>
    <definedName name="_xlnm.Print_Area" localSheetId="0">'Rekapitulácia stavby'!$D$4:$AO$76,'Rekapitulácia stavby'!$C$82:$AQ$102</definedName>
    <definedName name="_xlnm.Print_Titles" localSheetId="0">'Rekapitulácia stavby'!$92:$92</definedName>
    <definedName name="_xlnm._FilterDatabase" localSheetId="1" hidden="1">'01 - 25m nerezový plaveck...'!$C$127:$K$207</definedName>
    <definedName name="_xlnm.Print_Area" localSheetId="1">'01 - 25m nerezový plaveck...'!$C$4:$J$76,'01 - 25m nerezový plaveck...'!$C$82:$J$107,'01 - 25m nerezový plaveck...'!$C$113:$J$207</definedName>
    <definedName name="_xlnm.Print_Titles" localSheetId="1">'01 - 25m nerezový plaveck...'!$127:$127</definedName>
    <definedName name="_xlnm._FilterDatabase" localSheetId="2" hidden="1">'02 - Technológia 25m plav...'!$C$121:$K$142</definedName>
    <definedName name="_xlnm.Print_Area" localSheetId="2">'02 - Technológia 25m plav...'!$C$4:$J$76,'02 - Technológia 25m plav...'!$C$82:$J$101,'02 - Technológia 25m plav...'!$C$107:$J$142</definedName>
    <definedName name="_xlnm.Print_Titles" localSheetId="2">'02 - Technológia 25m plav...'!$121:$121</definedName>
    <definedName name="_xlnm._FilterDatabase" localSheetId="3" hidden="1">'04 - Nerezový neplavecký ...'!$C$127:$K$196</definedName>
    <definedName name="_xlnm.Print_Area" localSheetId="3">'04 - Nerezový neplavecký ...'!$C$4:$J$76,'04 - Nerezový neplavecký ...'!$C$82:$J$107,'04 - Nerezový neplavecký ...'!$C$113:$J$196</definedName>
    <definedName name="_xlnm.Print_Titles" localSheetId="3">'04 - Nerezový neplavecký ...'!$127:$127</definedName>
    <definedName name="_xlnm._FilterDatabase" localSheetId="4" hidden="1">'05 - Technológia neplavec...'!$C$121:$K$154</definedName>
    <definedName name="_xlnm.Print_Area" localSheetId="4">'05 - Technológia neplavec...'!$C$4:$J$76,'05 - Technológia neplavec...'!$C$82:$J$101,'05 - Technológia neplavec...'!$C$107:$J$154</definedName>
    <definedName name="_xlnm.Print_Titles" localSheetId="4">'05 - Technológia neplavec...'!$121:$121</definedName>
    <definedName name="_xlnm._FilterDatabase" localSheetId="5" hidden="1">'06 - Technológia detského...'!$C$121:$K$151</definedName>
    <definedName name="_xlnm.Print_Area" localSheetId="5">'06 - Technológia detského...'!$C$4:$J$76,'06 - Technológia detského...'!$C$82:$J$101,'06 - Technológia detského...'!$C$107:$J$151</definedName>
    <definedName name="_xlnm.Print_Titles" localSheetId="5">'06 - Technológia detského...'!$121:$121</definedName>
  </definedNames>
  <calcPr/>
</workbook>
</file>

<file path=xl/calcChain.xml><?xml version="1.0" encoding="utf-8"?>
<calcChain xmlns="http://schemas.openxmlformats.org/spreadsheetml/2006/main">
  <c i="6" l="1" r="J39"/>
  <c r="J38"/>
  <c i="1" r="AY101"/>
  <c i="6" r="J37"/>
  <c i="1" r="AX101"/>
  <c i="6"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5" r="J39"/>
  <c r="J38"/>
  <c i="1" r="AY100"/>
  <c i="5" r="J37"/>
  <c i="1" r="AX100"/>
  <c i="5"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4" r="J39"/>
  <c r="J38"/>
  <c i="1" r="AY99"/>
  <c i="4" r="J37"/>
  <c i="1" r="AX99"/>
  <c i="4"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3" r="J39"/>
  <c r="J38"/>
  <c i="1" r="AY97"/>
  <c i="3" r="J37"/>
  <c i="1" r="AX97"/>
  <c i="3"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2" r="J39"/>
  <c r="J38"/>
  <c i="1" r="AY96"/>
  <c i="2" r="J37"/>
  <c i="1" r="AX96"/>
  <c i="2"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" r="L90"/>
  <c r="AM90"/>
  <c r="AM89"/>
  <c r="L89"/>
  <c r="AM87"/>
  <c r="L87"/>
  <c r="L85"/>
  <c r="L84"/>
  <c i="3" r="BK140"/>
  <c r="BK141"/>
  <c r="J132"/>
  <c r="BK138"/>
  <c r="BK130"/>
  <c i="4" r="J171"/>
  <c r="BK150"/>
  <c r="J132"/>
  <c r="BK188"/>
  <c r="J169"/>
  <c r="J150"/>
  <c r="J134"/>
  <c r="J190"/>
  <c r="J177"/>
  <c r="BK159"/>
  <c r="J136"/>
  <c r="BK179"/>
  <c r="BK161"/>
  <c r="J148"/>
  <c r="BK136"/>
  <c i="5" r="BK146"/>
  <c r="BK138"/>
  <c r="J132"/>
  <c r="BK145"/>
  <c r="BK132"/>
  <c r="J150"/>
  <c r="BK137"/>
  <c r="J135"/>
  <c r="BK125"/>
  <c i="6" r="J141"/>
  <c r="J135"/>
  <c r="J131"/>
  <c r="J146"/>
  <c r="BK133"/>
  <c r="J125"/>
  <c r="J139"/>
  <c r="J145"/>
  <c r="J127"/>
  <c i="2" r="BK198"/>
  <c r="BK193"/>
  <c r="BK187"/>
  <c r="J174"/>
  <c r="J162"/>
  <c r="J156"/>
  <c r="J149"/>
  <c r="J141"/>
  <c r="BK207"/>
  <c r="J189"/>
  <c r="J178"/>
  <c r="J164"/>
  <c r="J152"/>
  <c i="1" r="AS98"/>
  <c i="2" r="BK197"/>
  <c r="BK158"/>
  <c r="J207"/>
  <c r="J191"/>
  <c r="BK185"/>
  <c r="J180"/>
  <c r="BK172"/>
  <c r="BK166"/>
  <c r="BK154"/>
  <c r="BK143"/>
  <c r="BK136"/>
  <c i="3" r="J141"/>
  <c r="J137"/>
  <c r="J130"/>
  <c r="J142"/>
  <c r="BK135"/>
  <c r="BK129"/>
  <c r="BK137"/>
  <c r="J129"/>
  <c i="4" r="J188"/>
  <c r="J163"/>
  <c r="J143"/>
  <c r="J173"/>
  <c r="BK153"/>
  <c r="J146"/>
  <c r="J186"/>
  <c r="BK175"/>
  <c r="BK151"/>
  <c r="BK141"/>
  <c r="BK184"/>
  <c r="BK173"/>
  <c r="J159"/>
  <c r="J153"/>
  <c r="BK139"/>
  <c i="5" r="BK150"/>
  <c r="BK141"/>
  <c r="BK135"/>
  <c r="BK152"/>
  <c r="J138"/>
  <c r="J154"/>
  <c r="BK131"/>
  <c r="J146"/>
  <c r="J128"/>
  <c i="6" r="J143"/>
  <c r="BK137"/>
  <c r="BK128"/>
  <c r="BK141"/>
  <c r="J130"/>
  <c r="J150"/>
  <c r="J128"/>
  <c r="J138"/>
  <c r="BK130"/>
  <c i="2" r="J202"/>
  <c r="J195"/>
  <c r="BK178"/>
  <c r="BK168"/>
  <c r="J158"/>
  <c r="BK152"/>
  <c r="J147"/>
  <c r="J136"/>
  <c r="BK206"/>
  <c r="J185"/>
  <c r="BK170"/>
  <c r="BK162"/>
  <c r="BK149"/>
  <c r="BK134"/>
  <c r="BK204"/>
  <c r="BK202"/>
  <c r="J200"/>
  <c r="BK195"/>
  <c r="BK139"/>
  <c r="J206"/>
  <c r="BK200"/>
  <c r="J187"/>
  <c r="J176"/>
  <c r="J170"/>
  <c r="BK160"/>
  <c r="BK147"/>
  <c r="BK141"/>
  <c r="BK132"/>
  <c i="3" r="J139"/>
  <c r="J135"/>
  <c r="J128"/>
  <c r="J125"/>
  <c r="BK133"/>
  <c r="J140"/>
  <c r="BK132"/>
  <c r="J127"/>
  <c r="BK131"/>
  <c r="BK125"/>
  <c i="4" r="J196"/>
  <c r="J192"/>
  <c r="J179"/>
  <c r="BK165"/>
  <c r="BK146"/>
  <c r="BK134"/>
  <c r="BK192"/>
  <c r="BK182"/>
  <c r="BK171"/>
  <c r="BK157"/>
  <c r="J144"/>
  <c r="BK196"/>
  <c r="J182"/>
  <c r="J165"/>
  <c r="BK148"/>
  <c r="J194"/>
  <c r="J175"/>
  <c r="J167"/>
  <c r="J157"/>
  <c r="BK143"/>
  <c i="5" r="BK154"/>
  <c r="J148"/>
  <c r="J139"/>
  <c r="J133"/>
  <c r="BK128"/>
  <c r="BK139"/>
  <c r="J127"/>
  <c r="J145"/>
  <c r="BK127"/>
  <c r="BK133"/>
  <c i="6" r="BK150"/>
  <c r="BK139"/>
  <c r="J132"/>
  <c r="J151"/>
  <c r="J137"/>
  <c r="BK132"/>
  <c r="BK151"/>
  <c r="BK143"/>
  <c r="BK146"/>
  <c r="BK131"/>
  <c r="BK125"/>
  <c i="2" r="J197"/>
  <c r="BK191"/>
  <c r="BK176"/>
  <c r="J172"/>
  <c r="J160"/>
  <c r="J154"/>
  <c r="J143"/>
  <c r="J134"/>
  <c r="J193"/>
  <c r="BK182"/>
  <c r="J166"/>
  <c r="BK156"/>
  <c r="BK145"/>
  <c i="1" r="AS95"/>
  <c i="2" r="J198"/>
  <c r="BK180"/>
  <c r="J132"/>
  <c r="J204"/>
  <c r="BK189"/>
  <c r="J182"/>
  <c r="BK174"/>
  <c r="J168"/>
  <c r="BK164"/>
  <c r="J145"/>
  <c r="J139"/>
  <c i="3" r="BK142"/>
  <c r="J138"/>
  <c r="J133"/>
  <c r="BK127"/>
  <c r="J136"/>
  <c r="J131"/>
  <c r="BK139"/>
  <c r="BK136"/>
  <c r="BK128"/>
  <c i="4" r="J161"/>
  <c r="J139"/>
  <c r="BK194"/>
  <c r="BK186"/>
  <c r="BK177"/>
  <c r="BK163"/>
  <c r="J151"/>
  <c r="BK132"/>
  <c r="J184"/>
  <c r="BK167"/>
  <c r="BK155"/>
  <c r="BK144"/>
  <c r="BK190"/>
  <c r="BK169"/>
  <c r="J155"/>
  <c r="J141"/>
  <c i="5" r="J152"/>
  <c r="J143"/>
  <c r="J137"/>
  <c r="BK130"/>
  <c r="BK143"/>
  <c r="J130"/>
  <c r="J125"/>
  <c r="J141"/>
  <c r="BK148"/>
  <c r="J131"/>
  <c i="6" r="BK148"/>
  <c r="BK138"/>
  <c r="J133"/>
  <c r="J148"/>
  <c r="BK135"/>
  <c r="BK127"/>
  <c r="BK145"/>
  <c i="2" l="1" r="R131"/>
  <c r="BK138"/>
  <c r="J138"/>
  <c r="J102"/>
  <c r="BK151"/>
  <c r="J151"/>
  <c r="J103"/>
  <c r="P171"/>
  <c r="R184"/>
  <c r="T199"/>
  <c i="3" r="R124"/>
  <c r="R123"/>
  <c r="R122"/>
  <c i="4" r="BK131"/>
  <c r="J131"/>
  <c r="J101"/>
  <c r="BK138"/>
  <c r="J138"/>
  <c r="J102"/>
  <c r="BK152"/>
  <c r="J152"/>
  <c r="J103"/>
  <c r="P174"/>
  <c r="P181"/>
  <c i="5" r="BK124"/>
  <c r="J124"/>
  <c r="J100"/>
  <c i="6" r="BK124"/>
  <c r="BK123"/>
  <c r="J123"/>
  <c r="J99"/>
  <c i="2" r="T131"/>
  <c r="T138"/>
  <c r="R151"/>
  <c r="BK171"/>
  <c r="J171"/>
  <c r="J104"/>
  <c r="BK184"/>
  <c r="J184"/>
  <c r="J105"/>
  <c r="BK199"/>
  <c r="J199"/>
  <c r="J106"/>
  <c i="3" r="BK124"/>
  <c r="J124"/>
  <c r="J100"/>
  <c i="4" r="T131"/>
  <c r="T138"/>
  <c r="R152"/>
  <c r="BK174"/>
  <c r="J174"/>
  <c r="J104"/>
  <c r="BK181"/>
  <c r="J181"/>
  <c r="J105"/>
  <c i="5" r="R124"/>
  <c r="R123"/>
  <c r="R122"/>
  <c i="6" r="P124"/>
  <c r="P123"/>
  <c r="P122"/>
  <c i="1" r="AU101"/>
  <c i="2" r="P131"/>
  <c r="P138"/>
  <c r="T151"/>
  <c r="T171"/>
  <c r="T184"/>
  <c r="R199"/>
  <c i="3" r="T124"/>
  <c r="T123"/>
  <c r="T122"/>
  <c i="4" r="R131"/>
  <c r="P138"/>
  <c r="T152"/>
  <c r="R174"/>
  <c r="R181"/>
  <c i="5" r="P124"/>
  <c r="P123"/>
  <c r="P122"/>
  <c i="1" r="AU100"/>
  <c i="6" r="R124"/>
  <c r="R123"/>
  <c r="R122"/>
  <c i="2" r="BK131"/>
  <c r="J131"/>
  <c r="J101"/>
  <c r="R138"/>
  <c r="P151"/>
  <c r="R171"/>
  <c r="P184"/>
  <c r="P199"/>
  <c i="3" r="P124"/>
  <c r="P123"/>
  <c r="P122"/>
  <c i="1" r="AU97"/>
  <c i="4" r="P131"/>
  <c r="R138"/>
  <c r="P152"/>
  <c r="T174"/>
  <c r="T181"/>
  <c i="5" r="T124"/>
  <c r="T123"/>
  <c r="T122"/>
  <c i="6" r="T124"/>
  <c r="T123"/>
  <c r="T122"/>
  <c i="4" r="BK195"/>
  <c r="J195"/>
  <c r="J106"/>
  <c i="6" r="E85"/>
  <c r="F119"/>
  <c r="BF125"/>
  <c r="BF130"/>
  <c r="BF135"/>
  <c r="BF137"/>
  <c r="BF143"/>
  <c r="BF145"/>
  <c r="BF151"/>
  <c r="BF127"/>
  <c r="BF131"/>
  <c r="BF132"/>
  <c r="J91"/>
  <c r="BF146"/>
  <c r="BF148"/>
  <c r="BF128"/>
  <c r="BF133"/>
  <c r="BF138"/>
  <c r="BF139"/>
  <c r="BF141"/>
  <c r="BF150"/>
  <c i="5" r="F94"/>
  <c r="BF145"/>
  <c r="BF148"/>
  <c r="BF150"/>
  <c r="BF154"/>
  <c r="E85"/>
  <c r="BF125"/>
  <c r="BF127"/>
  <c r="BF131"/>
  <c r="BF133"/>
  <c r="BF139"/>
  <c r="BF146"/>
  <c r="BF152"/>
  <c r="J91"/>
  <c r="BF128"/>
  <c r="BF137"/>
  <c r="BF138"/>
  <c r="BF130"/>
  <c r="BF132"/>
  <c r="BF135"/>
  <c r="BF141"/>
  <c r="BF143"/>
  <c i="4" r="E85"/>
  <c r="J122"/>
  <c r="BF150"/>
  <c r="BF151"/>
  <c r="BF175"/>
  <c r="BF182"/>
  <c r="BF184"/>
  <c r="BF134"/>
  <c r="BF148"/>
  <c r="BF159"/>
  <c r="BF165"/>
  <c r="BF167"/>
  <c r="BF177"/>
  <c r="BF179"/>
  <c r="BF188"/>
  <c r="BF196"/>
  <c r="BF132"/>
  <c r="BF139"/>
  <c r="BF143"/>
  <c r="BF144"/>
  <c r="BF146"/>
  <c r="BF153"/>
  <c r="BF157"/>
  <c r="BF192"/>
  <c r="F94"/>
  <c r="BF136"/>
  <c r="BF141"/>
  <c r="BF155"/>
  <c r="BF161"/>
  <c r="BF163"/>
  <c r="BF169"/>
  <c r="BF171"/>
  <c r="BF173"/>
  <c r="BF186"/>
  <c r="BF190"/>
  <c r="BF194"/>
  <c i="3" r="J91"/>
  <c r="F94"/>
  <c r="E110"/>
  <c r="BF125"/>
  <c r="BF128"/>
  <c r="BF132"/>
  <c r="BF133"/>
  <c r="BF139"/>
  <c r="BF140"/>
  <c r="BF141"/>
  <c r="BF142"/>
  <c r="BF127"/>
  <c r="BF130"/>
  <c r="BF136"/>
  <c r="BF129"/>
  <c r="BF131"/>
  <c r="BF135"/>
  <c r="BF137"/>
  <c r="BF138"/>
  <c i="2" r="J91"/>
  <c r="BF132"/>
  <c r="BF136"/>
  <c r="BF143"/>
  <c r="BF145"/>
  <c r="BF152"/>
  <c r="BF154"/>
  <c r="BF172"/>
  <c r="BF174"/>
  <c r="BF178"/>
  <c r="BF180"/>
  <c r="BF189"/>
  <c r="BF191"/>
  <c r="BF193"/>
  <c r="BF197"/>
  <c r="BF200"/>
  <c r="BF204"/>
  <c r="BF206"/>
  <c r="BF207"/>
  <c r="E85"/>
  <c r="F94"/>
  <c r="BF134"/>
  <c r="BF166"/>
  <c r="BF182"/>
  <c r="BF149"/>
  <c r="BF156"/>
  <c r="BF158"/>
  <c r="BF162"/>
  <c r="BF164"/>
  <c r="BF176"/>
  <c r="BF187"/>
  <c r="BF202"/>
  <c r="BF139"/>
  <c r="BF141"/>
  <c r="BF147"/>
  <c r="BF160"/>
  <c r="BF168"/>
  <c r="BF170"/>
  <c r="BF185"/>
  <c r="BF195"/>
  <c r="BF198"/>
  <c r="J35"/>
  <c i="1" r="AV96"/>
  <c i="3" r="F38"/>
  <c i="1" r="BC97"/>
  <c i="3" r="F39"/>
  <c i="1" r="BD97"/>
  <c i="4" r="J35"/>
  <c i="1" r="AV99"/>
  <c i="5" r="J35"/>
  <c i="1" r="AV100"/>
  <c i="6" r="F37"/>
  <c i="1" r="BB101"/>
  <c i="2" r="F38"/>
  <c i="1" r="BC96"/>
  <c i="3" r="F35"/>
  <c i="1" r="AZ97"/>
  <c i="3" r="J35"/>
  <c i="1" r="AV97"/>
  <c i="4" r="F37"/>
  <c i="1" r="BB99"/>
  <c i="5" r="F39"/>
  <c i="1" r="BD100"/>
  <c i="5" r="F35"/>
  <c i="1" r="AZ100"/>
  <c i="6" r="F38"/>
  <c i="1" r="BC101"/>
  <c r="AS94"/>
  <c i="2" r="F37"/>
  <c i="1" r="BB96"/>
  <c i="3" r="F37"/>
  <c i="1" r="BB97"/>
  <c i="4" r="F39"/>
  <c i="1" r="BD99"/>
  <c i="4" r="F35"/>
  <c i="1" r="AZ99"/>
  <c i="5" r="F38"/>
  <c i="1" r="BC100"/>
  <c i="6" r="F35"/>
  <c i="1" r="AZ101"/>
  <c i="2" r="F35"/>
  <c i="1" r="AZ96"/>
  <c i="2" r="F39"/>
  <c i="1" r="BD96"/>
  <c i="4" r="F38"/>
  <c i="1" r="BC99"/>
  <c i="5" r="F37"/>
  <c i="1" r="BB100"/>
  <c i="6" r="F39"/>
  <c i="1" r="BD101"/>
  <c i="6" r="J35"/>
  <c i="1" r="AV101"/>
  <c i="4" l="1" r="T130"/>
  <c r="T129"/>
  <c r="T128"/>
  <c i="2" r="P130"/>
  <c r="P129"/>
  <c r="P128"/>
  <c i="1" r="AU96"/>
  <c i="2" r="T130"/>
  <c r="T129"/>
  <c r="T128"/>
  <c r="R130"/>
  <c r="R129"/>
  <c r="R128"/>
  <c i="4" r="P130"/>
  <c r="P129"/>
  <c r="P128"/>
  <c i="1" r="AU99"/>
  <c i="4" r="R130"/>
  <c r="R129"/>
  <c r="R128"/>
  <c i="6" r="J124"/>
  <c r="J100"/>
  <c i="2" r="BK130"/>
  <c r="J130"/>
  <c r="J100"/>
  <c i="3" r="BK123"/>
  <c r="J123"/>
  <c r="J99"/>
  <c i="4" r="BK130"/>
  <c r="J130"/>
  <c r="J100"/>
  <c i="5" r="BK123"/>
  <c r="J123"/>
  <c r="J99"/>
  <c i="6" r="BK122"/>
  <c r="J122"/>
  <c r="J98"/>
  <c i="1" r="AU95"/>
  <c i="2" r="F36"/>
  <c i="1" r="BA96"/>
  <c r="BC95"/>
  <c r="AY95"/>
  <c i="5" r="F36"/>
  <c i="1" r="BA100"/>
  <c i="6" r="J36"/>
  <c i="1" r="AW101"/>
  <c r="AT101"/>
  <c r="BC98"/>
  <c r="AY98"/>
  <c r="AU98"/>
  <c r="BD95"/>
  <c r="BB95"/>
  <c r="AX95"/>
  <c i="3" r="J36"/>
  <c i="1" r="AW97"/>
  <c r="AT97"/>
  <c i="4" r="F36"/>
  <c i="1" r="BA99"/>
  <c r="AZ98"/>
  <c r="AV98"/>
  <c r="BB98"/>
  <c r="AX98"/>
  <c i="2" r="J36"/>
  <c i="1" r="AW96"/>
  <c r="AT96"/>
  <c i="4" r="J36"/>
  <c i="1" r="AW99"/>
  <c r="AT99"/>
  <c r="BD98"/>
  <c r="AZ95"/>
  <c i="3" r="F36"/>
  <c i="1" r="BA97"/>
  <c i="5" r="J36"/>
  <c i="1" r="AW100"/>
  <c r="AT100"/>
  <c i="6" r="F36"/>
  <c i="1" r="BA101"/>
  <c i="3" l="1" r="BK122"/>
  <c r="J122"/>
  <c r="J98"/>
  <c i="4" r="BK129"/>
  <c r="J129"/>
  <c r="J99"/>
  <c i="2" r="BK129"/>
  <c r="BK128"/>
  <c r="J128"/>
  <c i="5" r="BK122"/>
  <c r="J122"/>
  <c r="J98"/>
  <c i="1" r="AU94"/>
  <c i="6" r="J32"/>
  <c i="1" r="AG101"/>
  <c i="2" r="J32"/>
  <c i="1" r="AG96"/>
  <c r="AZ94"/>
  <c r="AV94"/>
  <c r="AK29"/>
  <c r="BA98"/>
  <c r="AW98"/>
  <c r="AT98"/>
  <c r="BB94"/>
  <c r="W31"/>
  <c r="AV95"/>
  <c r="BC94"/>
  <c r="W32"/>
  <c r="BA95"/>
  <c r="BD94"/>
  <c r="W33"/>
  <c i="2" l="1" r="J41"/>
  <c i="6" r="J41"/>
  <c i="4" r="BK128"/>
  <c r="J128"/>
  <c i="2" r="J98"/>
  <c r="J129"/>
  <c r="J99"/>
  <c i="1" r="AN101"/>
  <c r="AN96"/>
  <c i="5" r="J32"/>
  <c i="1" r="AG100"/>
  <c r="W29"/>
  <c r="AY94"/>
  <c r="AW95"/>
  <c r="AT95"/>
  <c i="4" r="J32"/>
  <c i="1" r="AG99"/>
  <c r="AN99"/>
  <c r="BA94"/>
  <c r="AW94"/>
  <c r="AK30"/>
  <c i="3" r="J32"/>
  <c i="1" r="AG97"/>
  <c r="AG95"/>
  <c r="AX94"/>
  <c i="4" l="1" r="J98"/>
  <c i="5" r="J41"/>
  <c i="3" r="J41"/>
  <c i="4" r="J41"/>
  <c i="1" r="AN97"/>
  <c r="AN100"/>
  <c r="AN95"/>
  <c r="AG98"/>
  <c r="AT94"/>
  <c r="W30"/>
  <c l="1"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<sst xmlns="http://schemas.openxmlformats.org/spreadsheetml/2006/main">
  <si>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</si>
  <si>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</si>
  <si>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</si>
  <si>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</si>
  <si>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</si>
  <si>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{22b70b5f-de0b-4325-98f9-7ca3eeb798d7}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</si>
  <si>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</si>
  <si>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</si>
  <si>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</si>
  <si>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</si>
  <si>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</si>
  <si>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</si>
  <si>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</si>
  <si>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2021/17_VO1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</si>
  <si>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</si>
  <si>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</si>
  <si>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Nerezové bazény a bazénové technológie</t>
  </si>
  <si>
    <t>JKSO:</t>
  </si>
  <si>
    <t>KS:</t>
  </si>
  <si>
    <t>Miesto:</t>
  </si>
  <si>
    <t>Žiar nad Hronom</t>
  </si>
  <si>
    <t>Dátum:</t>
  </si>
  <si>
    <t>24. 11. 2021</t>
  </si>
  <si>
    <t>Objednávateľ:</t>
  </si>
  <si>
    <t>IČO:</t>
  </si>
  <si>
    <t>31609651</t>
  </si>
  <si>
    <t>Technické služby Žiar nad Hronom s.r.o.</t>
  </si>
  <si>
    <t>IČ DPH:</t>
  </si>
  <si>
    <t xml:space="preserve">SK2020479714 </t>
  </si>
  <si>
    <t>Zhotoviteľ:</t>
  </si>
  <si>
    <t>Vyplň údaj</t>
  </si>
  <si>
    <t>Projektant:</t>
  </si>
  <si>
    <t>Magic Design Henč s.r.o.</t>
  </si>
  <si>
    <t>True</t>
  </si>
  <si>
    <t>Spracovateľ:</t>
  </si>
  <si>
    <t>Pilnik Vladimír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</si>
  <si>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</si>
  <si>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</si>
  <si>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</si>
  <si>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</si>
  <si>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</si>
  <si>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</si>
  <si>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</si>
  <si>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</si>
  <si>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</si>
  <si>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</si>
  <si>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</si>
  <si>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</si>
  <si>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</si>
  <si>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</si>
  <si>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</si>
  <si>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</si>
  <si>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</si>
  <si>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</si>
  <si>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</si>
  <si>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</si>
  <si>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</si>
  <si>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</si>
  <si>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</si>
  <si>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</si>
  <si>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</si>
  <si>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</si>
  <si>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</si>
  <si>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</si>
  <si>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</si>
  <si>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</si>
  <si>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</si>
  <si>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</si>
  <si>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</si>
  <si>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</si>
  <si>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</si>
  <si>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</si>
  <si>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</si>
  <si>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</si>
  <si>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</si>
  <si>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</si>
  <si>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</si>
  <si>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</si>
  <si>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</si>
  <si>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</si>
  <si>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</si>
  <si>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002</t>
  </si>
  <si>
    <t>II. Riešenie havar.stavu 25m plav.bazéna a časti podláh na 1.N.P./E.3 stavebno-architektonická časť</t>
  </si>
  <si>
    <t>STA</t>
  </si>
  <si>
    <t>1</t>
  </si>
  <si>
    <t>{5a1b59ba-e6b6-4f73-ac82-e39de82a844a}</t>
  </si>
  <si>
    <t>/</t>
  </si>
  <si>
    <t>01</t>
  </si>
  <si>
    <t>25m nerezový plavecký bazén</t>
  </si>
  <si>
    <t>Časť</t>
  </si>
  <si>
    <t>2</t>
  </si>
  <si>
    <t>{f947d0dc-8709-4248-abf3-4e76873d0d87}</t>
  </si>
  <si>
    <t>02</t>
  </si>
  <si>
    <t>Technológia 25m plaveckého bazéna</t>
  </si>
  <si>
    <t>{62d668e9-3606-4b8f-9781-51553c2ff994}</t>
  </si>
  <si>
    <t>006</t>
  </si>
  <si>
    <t>Dodatok č.1 a 2 k realizačnému projektu</t>
  </si>
  <si>
    <t>{5c18eb8e-4824-4d84-a5db-117670d88221}</t>
  </si>
  <si>
    <t>04</t>
  </si>
  <si>
    <t>Nerezový neplavecký a detský bazén</t>
  </si>
  <si>
    <t>{066b72fa-b5de-41ad-823b-5482f5d44230}</t>
  </si>
  <si>
    <t>05</t>
  </si>
  <si>
    <t>Technológia neplaveckého bazéna</t>
  </si>
  <si>
    <t>{ec3568b9-3d5c-43ae-8c16-ce01e3627c9f}</t>
  </si>
  <si>
    <t>06</t>
  </si>
  <si>
    <t>Technológia detského bazéna</t>
  </si>
  <si>
    <t>{88b5080c-515d-4e3c-9598-ea271dea8abc}</t>
  </si>
  <si>
    <t>KRYCÍ LIST ROZPOČTU</t>
  </si>
  <si>
    <t>Objekt:</t>
  </si>
  <si>
    <t>002 - II. Riešenie havar.stavu 25m plav.bazéna a časti podláh na 1.N.P./E.3 stavebno-architektonická časť</t>
  </si>
  <si>
    <t>Časť:</t>
  </si>
  <si>
    <t>01 - 25m nerezový plavecký bazén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</si>
  <si>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</si>
  <si>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</si>
  <si>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</si>
  <si>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</si>
  <si>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</si>
  <si>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</si>
  <si>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35-M - Bazén</t>
  </si>
  <si>
    <t xml:space="preserve">      D1 - 1. TELELSO BAZÉNA</t>
  </si>
  <si>
    <t xml:space="preserve">      D2 - 2. VNÚTORNÉ VSTAVANÉ ČASTI  DO BAZÉNA</t>
  </si>
  <si>
    <t xml:space="preserve">      D3 - 3. BAZÉNOVÁ HYDRAULIKA</t>
  </si>
  <si>
    <t xml:space="preserve">      D4 - 4. VYBAVENIE BAZÉNA </t>
  </si>
  <si>
    <t xml:space="preserve">      D5 - 5. PLAVECKÉ VYBAVENIE BAZÉNA</t>
  </si>
  <si>
    <t xml:space="preserve">      D6 - 6. Rôzne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</si>
  <si>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</si>
  <si>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</si>
  <si>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</si>
  <si>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</si>
  <si>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</si>
  <si>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</si>
  <si>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</si>
  <si>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</si>
  <si>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</si>
  <si>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</si>
  <si>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</si>
  <si>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</si>
  <si>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</si>
  <si>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</si>
  <si>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</si>
  <si>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</si>
  <si>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35-M</t>
  </si>
  <si>
    <t>Bazén</t>
  </si>
  <si>
    <t>D1</t>
  </si>
  <si>
    <t>1. TELELSO BAZÉNA</t>
  </si>
  <si>
    <t>K</t>
  </si>
  <si>
    <t>1.1</t>
  </si>
  <si>
    <t xml:space="preserve">Teleso bazénovej  vane s prelivovým žliabkom 250 mm, žliabok na strane blokov široký 330 mm </t>
  </si>
  <si>
    <t>ks</t>
  </si>
  <si>
    <t>64</t>
  </si>
  <si>
    <t>1432643855</t>
  </si>
  <si>
    <t>P</t>
  </si>
  <si>
    <t xml:space="preserve">Poznámka k položke:_x000d_
Jedná sa o kompletne zmontovanú a vodotesne zvarenú  konštrukciu obvodových stien bazénovej vane vrátane príslušenstva špecifikovaného v projektovej časti, ktoré nie je zahrnuté v samostatných rozpočtových položkách (prelivová hrana, obvodové prelivové žliabky, rohové diely, _x000d_
vlnolamy v žliabkoch, izolačný profil, výstuže, šikmé vzpery, kotevné dosky, kotevný mat. a pod.). Prevedenie je vyhotovené podľa dispozícií uvedených v technických podkladoch, prevedenie zvarov podľa  STN EN ISO 3834-2, zvary morené bez mechanického opracovania. Konštrukčný _x000d_
systém antikorových bazénov sa skladá z vystužených oceľových konštrukcii  uchytených staticky v určených a predpísaných bodoch podľaprojektovej dokumentácie (ďalej  len PD), podložené statickým výpočtom dodávateľa. Na konštrukčnej časti obvodových stien sú potom následne vodotesne navarené jednotlivé časti bazénu, samostatne uvedené a špecifikované v priloženom rozpočte.  _x000d_
</t>
  </si>
  <si>
    <t>1.2</t>
  </si>
  <si>
    <t xml:space="preserve">Dno bazéna  s protišmykovou úpravou, hranaté nopy</t>
  </si>
  <si>
    <t>m²</t>
  </si>
  <si>
    <t xml:space="preserve">Poznámka k položke:_x000d_
Dno bazéna je tvorené jednostranne razeným plechom, prelis s priemerom 10mm, výška prelisu 1,1-1,5 mm, osová rozteč prielisov 20mm, ktoré musí zodpovedať norme STN EN 13451-1 zatriedenie 24°.  Presadenie dnových plechov cez seba je min. 10 mm. Dno je vodotesne _x000d_
navarené na bazénové steny a jednotlivé vstavané časti. Súčasťou dna sú všetky výstužné prvky určené pre prípadné zlomy v  dne. Uloženie dna je podľa PD.</t>
  </si>
  <si>
    <t>1.3</t>
  </si>
  <si>
    <t>Stratené antikorové debnenie</t>
  </si>
  <si>
    <t>m</t>
  </si>
  <si>
    <t>4</t>
  </si>
  <si>
    <t>Poznámka k položke:_x000d_
Jedná sa o antikorový ohýbaný profil vodotesne navarený na zadný lem prelivového žliabku. Slúži ako stratené debnenie pre ďalšie stavebné úpravy a zároveň ako plocha pre napojenie vodorovnej hydroizolácie. Hr. plechu 1,5mm,materiál EN DIN 1.1104,tvar dle PD.</t>
  </si>
  <si>
    <t>D2</t>
  </si>
  <si>
    <t xml:space="preserve">2. VNÚTORNÉ VSTAVANÉ ČASTI  DO BAZÉNA</t>
  </si>
  <si>
    <t>2.1</t>
  </si>
  <si>
    <t>Schodisko do bazéna - rovné (hranaté nopy) 8 stupienkov šírka 1,2m</t>
  </si>
  <si>
    <t>6</t>
  </si>
  <si>
    <t xml:space="preserve">Poznámka k položke:_x000d_
Vstupné schodisko do bazéna je smerom k vode zo všetkých strán tvarovo uzavreté vodotesne zvarená konštrukcia vrátane pozdĺžnych nosníkov a styčných plechov vyhotovených podľa konštrukčných a statických požiadaviek PD. Výška stupníc musí byť zhodná po celej dĺžke schodiska. Veľkosť a tvar stupníc musí byť prevedený podľa PD.  Stupne sú vytvorené ako bezpečné nášľapné plochy, ktoré sa nesmú prehýbať ani inak deformovať. Nášľapné plochy musia byť vyrobené v protišmykovej úprave v nopovom prevedení (prelis s priemerom 10mm, výška prelisu 1,1-1,5 mm, osová rozteč prelisu 20mm, ktoré musia zodpovedať norme STN EN  13451-1 zatriedenie 24° Pri verejných bazénoch je požiadavka na zafarbenie okraja stupienkov. Jedná sa o termotlakovo nanášané vinylové pásy, ktoré farebne odlíšia jednotlivé časti bazénovej konštrukcie. Toto riešenie umožňuje dodatočné opravy a úpravy farebných plôch._x000d_
Dovoľuje sa realizovať farebný efekt procesom, založeným na bezprúdovom anodickom vylučovaní vrstvy oxidov kovov, za vzniku interferenčnej vrstvy oxidov kovov a to v takej hrúbke vrstvy, ktorá zrakom na dennom svetle vykazuje kobaltovo modré až čierne zafarbenie, kobaltová modrá RAL 5013."</t>
  </si>
  <si>
    <t>5</t>
  </si>
  <si>
    <t>2.2</t>
  </si>
  <si>
    <t>Zapustený vstupný rebrík</t>
  </si>
  <si>
    <t>8</t>
  </si>
  <si>
    <t xml:space="preserve">Poznámka k položke:_x000d_
Prevedenie podľa výrobcu, materiál nosnej  konštrukcie podľa PD, materiál stupníc antikora alebo kombinácia antikora-plast, výška stupníc 250mm,šírka stupníc podľa PD mm, nosná konštrukcia rozdelená na podvodnú časť a nad vodnú časť /madlá/ a to z dôvodu pojazdu zakrývacej rolety. _x000d_
prevedenie v súlade s STN EN  13451.</t>
  </si>
  <si>
    <t>2.3</t>
  </si>
  <si>
    <t>Madlá k zapustenému rebríku</t>
  </si>
  <si>
    <t>10</t>
  </si>
  <si>
    <t>Poznámka k položke:_x000d_
Jedná sa o leštenú rúru Ø40mm, ktorá je tvarovo upravená tak, aby vytvárala oporu osobe vstupujúcej, alebo vystupujúcej z bazéna. Tvar a prevdenie ergonomicky upravené v súlade s požiadavkami na čo najväčšie pohodlie a komfort návštevníkov. Tvar podľa PD.</t>
  </si>
  <si>
    <t>7</t>
  </si>
  <si>
    <t>2.4</t>
  </si>
  <si>
    <t>Zábradlie k stene - povrchová úprava lesk (ku schodom a k stene) rovné nadväzujúce zábradlie okolo ochozu</t>
  </si>
  <si>
    <t>12</t>
  </si>
  <si>
    <t>Poznámka k položke:_x000d_
Zábradlie k bazénovej stene je koncipované ako bezpečnostný prvok v bazénovej zostave, predchádza nebezpečiu pádu osôb na schodisko zo strany ochozu okolo bazéna. zábradlie sa skladá z rúrok trkr 40x2mm a musí zodpovedať PD a STN EN 13451, dôraz je kladený na kvalitu a _x000d_
prevedenie zváracích prác.</t>
  </si>
  <si>
    <t>2.5</t>
  </si>
  <si>
    <t>Zábradlie k vode - povrchová úprava lesk</t>
  </si>
  <si>
    <t>14</t>
  </si>
  <si>
    <t>Poznámka k položke:_x000d_
Zábradlie k vode je koncipované ako bezpečnostný prvok v bazénovej zostave, predchádza nebezpečiu pádu osôb na schodisko zo strany bazéna. Zábradlie sa skladá z rúrok trkr 40x2mm a musí zodpovedať pd a STN EN 13451, dôraz je kladený na kvalitu a prevedenie zváracích prác.</t>
  </si>
  <si>
    <t>9</t>
  </si>
  <si>
    <t>2.6</t>
  </si>
  <si>
    <t>Deliaca stena m 3,00</t>
  </si>
  <si>
    <t>16</t>
  </si>
  <si>
    <t>Poznámka k položke:_x000d_
Výškové osadenie a dĺžka deliacej steny je podľa PD. Horný lem a čelné hrany deliacej steny sú tvorené brúsenou trubkou. Tento prvok je pevne privarený k základovej konštrukcii a navarený na bazénové dno. Z bezpečnostného hľadiska sa nepripúšťa náhrada trubkového lemu na zváraný lem plechu</t>
  </si>
  <si>
    <t>D3</t>
  </si>
  <si>
    <t>3. BAZÉNOVÁ HYDRAULIKA</t>
  </si>
  <si>
    <t>3.1</t>
  </si>
  <si>
    <t>Kanál dnového rozvodu s krytom</t>
  </si>
  <si>
    <t>18</t>
  </si>
  <si>
    <t xml:space="preserve">Poznámka k položke:_x000d_
Pre prívod čerstvej vody do bazéna, sú v dne bazéna zabudované kanále s odnímateľnými poklopmi (zaisťujú jednoduchú údržbu a čistenie) s prelisovanými vstrekovacími tryskami, prevedenie komplet z antikorovej ocele. Tesnenie medzi dnovým kanálom a krytom je z elastického_x000d_
pryžového materiálu. Tento profil sa na lem krytu prisvorkuje a konce tesniaceho profilu sa prilepia. Upevnenie krytov musí zaisťovať jednoduchú opätovnú montáž a demontáž, pomocou montážneho kľúča. Povrchy krytov dnových kanálov musia mať rovnaký design ako dno v bazéne. Kryty musia byť vyrobené v takej  dĺžke, aby s nimi bola jednoduchá manipulácia, a musia mať tuhú a stabilnú konštrukciu. Tvar kanálov a krytov kanálov, samotné prevedení a prierez kanálov vrátane napojenia na cirkulační systém bazénovej vody, musí zodpovedať platnej PD. Množstvo prúdiacej vody-tlak vody nesmie prekročiť 0,03 MPa. Z bezpečnostného hľadiska musia byť všetky pohľadové plochy kanála aj krytu zaoblené bez ostrých hrán a nerovností. Musia byť dodržané bezpečnostné technické požiadavky podľa STN EN 13451 hlave časť 1/3 (napr. doklad o kontrole zachytávania vlasov). Vstrekovacie trysky musia byť v jednej rovine s dnom bazéna. Rozdelenie_x000d_
a dimenzie trysiek musí zodpovedať vyváženým hydraulickým pomerom tak, aby nikde nevznikli mŕtve zóny v priestoru bazénového telesa. Kryt s tryskami je kotvený k otvoru ového kanálu pomocou nešraubového rýchlo uzáveru, ktorý zaistí obsluhe bazéna rýchle a ľahké otváranie a zavieranie. Uzáver je možné ľahko otvoriť aj v prípade nevypusteného bazéna. Rameno váhadla a ozub váhadla sú vyvážené v zhladom k čapu tak, že uzáver je udržovaný gravitáciou v uzatvorenej polohe.  Bezšraubový uzáver je doložený technickým listom.</t>
  </si>
  <si>
    <t>11</t>
  </si>
  <si>
    <t>3.2</t>
  </si>
  <si>
    <t>Čistiaca časť dnového kanála s bezšraubovým uzáverom krytu</t>
  </si>
  <si>
    <t>Poznámka k položke:_x000d_
Jedná sa o zavarenú časť dnového krytu kanálu. Kryt čistiaceho otvoru s tryskami je upevnený k otvoru dnového kanálu pomocou bezšraubového rychlouzáveru, ktorý zaistí obsluhe bazénov rýchle a ľahké otváranie a zatváranie, jeho podstata spočíva v tom, že na spodnej strane krytu_x000d_
uzatváracieho otvoru je kyvne uložené vahadlo, ktorého funkčná časť sa v uzatvorenej polohe krytu opiera o protiprvok, ktorý je ukotvený v uzatváranom otvore. Vahadlo je otočne uložené na čape, ktorý je ukotvený držiakmi na spodnej časti krytu. Os čapu, na ktorom je uložené vahadlo môže byť buď rovnobežná s pozdĺžnou osou uzatváracieho otvoru alebo na ňu kolmá._x000d_
Rameno vahadla a ozub vahadla sú vyvážené vzhľadom k čapu tak, že uzáver je udržovaný gravitáciou v uzatvorenej polohe. Uzáver krytu je možné ľahko ovládať /otvárať/ tlačným kľúčom a to aj v prípade nevypusteného bazéna. Požiadavka na doloženie technického listu bezšraubového rychlouzáveru krytu čistiacej časti. Prevedenie bude doložené technickým listom.</t>
  </si>
  <si>
    <t>3.3</t>
  </si>
  <si>
    <t>Dnová vtoková tryska hranatá s bezšraubovým uzáverom krytu</t>
  </si>
  <si>
    <t>22</t>
  </si>
  <si>
    <t>Poznámka k položke:_x000d_
Pre prívod čistej vody do bazéna, sú v dne bazéna zabudované dnové vtokové trysky fungujúce na princípe dnových kanálov. Kryt dnovej trysky je odnímateľný, tesnosť je zaručená prisvorkovaným tesniacim profilom z elastického materiálu. Horná strana trysky musí byť v rovnakej úrovni s dnom bazéna. Tlak na tryske nesmie presiahnuť hodnotu 0,03 MPa. Z bezpečnostného hľadiska musia byť všetky pohľadové plochy dnovej trysky a krytu zaoblené bez ostrých hrán a nerovností. Musia byť dodržané bezpečnostno-technické požiadavky (napr. doklad o kontrole zachytávania vlasov) podľa STN EN 13451 časť 1/3. Spôsob napojenia dnových trysiek na cirkulačný systém bazévej vody podľa PD. Kryt s tryskami je kotvený k otvoru vtokovej trysky pomocou bezšraubového rýchlo uzáveru, ktorá zaistí bohsluhe bazéna rýchle a ľahké otváranie a zatváranie. Uzáver je možné ľahko otvoriť aj v prípade nevypusteného bazéna. Uzáver umožňuje uzavretie krytu iba jeho zatlačením predpísanou silou k otvoru dnovej trysky. Bezšraubový uzáver je doložený technickým listom.</t>
  </si>
  <si>
    <t>13</t>
  </si>
  <si>
    <t>3.4</t>
  </si>
  <si>
    <t>Stenová vtoková tryska hranatá</t>
  </si>
  <si>
    <t>24</t>
  </si>
  <si>
    <t>Poznámka k položke:_x000d_
Pre prívod čistej vody do bazéna, sú v stene bazéna zabudované stenové vtokové trysky ich umiestnenie, dimenziu a počet je špecifikovaný v PD.</t>
  </si>
  <si>
    <t>3.5</t>
  </si>
  <si>
    <t>Odtok z prelivového žliabku</t>
  </si>
  <si>
    <t>26</t>
  </si>
  <si>
    <t xml:space="preserve">Poznámka k položke:_x000d_
Slúži k plynulému odvodu bazénovej  vody z prelivového žliabku, jeho umiestnenie a dimenzia, musí zodpovedať hydraulickým pomerom v bazéne. Prehĺbenie v mieste odtoku vrátane odvodného potrubia do vzdialenosti 0,50 m od hrany bazénu, ukončeného lemom a prírubou musí byť v súlade s platnou PD a  STN EN 1092-1. Pri vonkajších  bazénov je odtok štandardne vybavený krytom proti vniknutiu nežiaducich predmetov do cirkulačného systému.</t>
  </si>
  <si>
    <t>15</t>
  </si>
  <si>
    <t>3.6</t>
  </si>
  <si>
    <t>Vlnolam v žliabku</t>
  </si>
  <si>
    <t>28</t>
  </si>
  <si>
    <t>Poznámka k položke:_x000d_
Smerová regulácia prúdu vody v rohovom diele žliabku. Skladá sa z privarených antikorových rebier k dnu žliabku, tvarové rebrá prispôsobené požadovanému prúdeniu vody v žliabku.</t>
  </si>
  <si>
    <t>3.7</t>
  </si>
  <si>
    <t>Tlmič hluku pre odtok zo žliabku</t>
  </si>
  <si>
    <t>30</t>
  </si>
  <si>
    <t xml:space="preserve">Poznámka k položke:_x000d_
Slúži k zníženiu hlučnosti vzniknúcej v mieste odtoku zo žliabku predovšetkým pri vnútorných  bazénov. Tlmič je navrhnutý ako jednoducho upevňovaný segment do konštrukcie prelivového žliabku. Rozmery a prevedenie podľa PD</t>
  </si>
  <si>
    <t>17</t>
  </si>
  <si>
    <t>3.8</t>
  </si>
  <si>
    <t xml:space="preserve">Odtok z dna bazéna  s bezšraubovým uzáverom krytu</t>
  </si>
  <si>
    <t>32</t>
  </si>
  <si>
    <t xml:space="preserve">Poznámka k položke:_x000d_
Slúži k vypúšťaniu vody z bazéna a zároveň k prisávaniu bazénovej vody z dna bazéna do cirkulačného okruhu úpravy vody. Veľkosť a tvar podľa PD, skladá sa z uzavretej krabicovej konštrukcie, pevne ukotvenej k betónovému základu a navarenej na bazénové dno. Kanál je vybavený demontovateľným bezpečnostným dierovaným krytom s tesnením z elastického pryžového materiálu. Umiestnenie krytu je v úrovni dna bazénu. Odvodné potrubie do vzdialenosti 0,50 m od hrany bazéna, ukončeného lemom a prírubou musí odpovedať platnej PD a  STN EN 1092-1 Je nutné dodržať bezpečnostno-technické požiadavky – podľa STN EN 13451_x000d_
Kryt odtoku z dna je kotvený k otvoru kanálu pomocou bezšraubového rýchlo uzáveru, ktorý zaistí obsluhe bazéna rýchle a ľahké otváranie a zavieranie. Uzáver je možné ľahko otvoriť aj v prípade nevypusteného bazéna. Uzáver umožňuje uzavretie krytu iba jeho zatlačením predpísanou silou k otvoru dnovej trysky. Bezšraubový uzáver je doložený technickým listom.</t>
  </si>
  <si>
    <t>3.9</t>
  </si>
  <si>
    <t>Tryska pre meranie chlóru v stene bazéna</t>
  </si>
  <si>
    <t>34</t>
  </si>
  <si>
    <t>Poznámka k položke:_x000d_
Pre meranie obsahu Cl v bazénovej vode, piozostávajúce z klenutého krytu z antikorovanej ocele s privareným hrncom a potrubia do vzdialenosti 0,50 m od hrany bazéna, ukončeného lemom a prírubou musí zodpovedať platnej PD a STN EN 1092-1. Je nutné dodržať bezpečnosto-tevhnické požiadavky - podľa STN</t>
  </si>
  <si>
    <t>19</t>
  </si>
  <si>
    <t>3.10</t>
  </si>
  <si>
    <t>Potrubné rozvody</t>
  </si>
  <si>
    <t>36</t>
  </si>
  <si>
    <t>D4</t>
  </si>
  <si>
    <t xml:space="preserve">4. VYBAVENIE BAZÉNA </t>
  </si>
  <si>
    <t>4.1</t>
  </si>
  <si>
    <t xml:space="preserve">Roštnica rovná  250 mm PP biela</t>
  </si>
  <si>
    <t>38</t>
  </si>
  <si>
    <t xml:space="preserve">Poznámka k položke:_x000d_
Roštnice sú navrhnuté podľa  veľkosti a typu prelivového žliabku stanoveného v PD. Konštrukcia a materiál roštnice musí preniesť mechanické zaťaženie od kúpajúcich sa osôb, musia byť odolné proti teplotným výkyvom, bazénovej vode a UV žiareniu. Krycie rošty musia mať na svojej hornej strane protišmykovú úpravu podľa  STN EN 13451-1 zatriedenie 24° a musia byť umiestnené priečne k prelivovému žliabku. Šírka roštnicových  prútov  max.10mm, medzera max. 8 mm. Pre čistenie roštov a žliabkov musí byť rošt odnímateľný, dĺžka jednotlivých roštových dielov musí byť cca 1,00 m a musí splňovať dvabodové spojenie v pozdĺžnej osy, aby nedochádzalo k bočným posunom jednotlivých prútov a tým aj zväčšovaniu  medzier medzi prútmi na okrajoch. Materiál _x000d_
polypropylén, štandard biela alebo odtiene podľa výberu z RAL. Jednotlivé prvky roštnice sú pozdĺžne k sebe stiahnuté šraubami do pevného celku s dĺžkou 1 m. Šrauby sú stiahnuté na oboch stranách matkami a šrauby a matky sú z mat. EN 1.4462 a kvalitnejšieho. Nepripúšťa sa jednospojové prevedenie prvkov roštnice sebe vzájomným zásunom na perodrážku.</t>
  </si>
  <si>
    <t>4.3</t>
  </si>
  <si>
    <t>Roštnica rohová 250 mm PP biela</t>
  </si>
  <si>
    <t>42</t>
  </si>
  <si>
    <t xml:space="preserve">Poznámka k položke:_x000d_
Roštnice sú navrhnuté podľa  veľkosti a typu prelivového žliabku stanoveného v PD. Konštrukcia a materiál roštnice musí preniesť mechanické zaťaženie od kúpajúcich sa osôb, musia byť odolné proti teplotným výkyvom, bazénovej vode a UV žiareniu. Krycie rošty musia mať na svojej hornej strane protišmykovú úpravu podľa  STN EN 13451-1 zatriedenie 24° a musia byť umiestnené priečne k prelivovému žliabku. Šírka roštnicových  prútov  max.10mm, medzera max. 8 mm. Pre čistenie roštov a žliabkov musí byť rošt odnímateľný, dĺžka jednotlivých roštových dielov musí byť podľa PD a musí splňovať dvabodové spojenie v pozdĺžnej osy, aby nedochádzalo k bočným posunom jednotlivých prútov a tým aj zväčšovaniu  medzier medzi prútmi na okrajoch. Rohová roštnica musí mať rovnaký design a rovnakú priepustnosť  bazénovej vody ako pri roštniciach v priamom prevedení vrátane dvojbodového napojenia na rovné roštnice . Materiál polypropylén, štandard biela alebo odtiene podľa výberu z RAL. Jednotlivé prvky roštnice sú pozdĺžne k sebe stiahnuté šraubami do pevného celku s dĺžkou 1 m. Šrauby sú stiahnuté na oboch stranách _x000d_
matkami a šrauby a matky sú z mat. EN 1.4462 a kvalitnejšieho. Nepripúšťa sa jednospojové prevedenie prvkov roštnice sebe vzájomným zásunom na perodrážku.</t>
  </si>
  <si>
    <t>23</t>
  </si>
  <si>
    <t>4.4</t>
  </si>
  <si>
    <t>Bezpečnostná značka - informačné piktogramy</t>
  </si>
  <si>
    <t>44</t>
  </si>
  <si>
    <t>Poznámka k položke:_x000d_
Bezpečnostná značka s piktogramom napr. "pre neplavcov, hl. vody". Umiestnenie v jednej úrovni s hornou stranou roštnice, bez výstupkov a ostrých hrán. Doska s označením modrá, rám a symbolika bílá.</t>
  </si>
  <si>
    <t>4.5</t>
  </si>
  <si>
    <t>Servisný kufrík</t>
  </si>
  <si>
    <t>46</t>
  </si>
  <si>
    <t>Poznámka k položke:_x000d_
Plastový kufrík s uzatvárateľným poklopom. Obsahuje základné materiály a nástroje pre údržbu a servis antikorových bazénov. D PASTA, 50g, Pelox tekutina vrátane štetca, brusný pás, CL tester, nerezový imbusový kľuč, plastový kelímok, súprava základných šraubov s imbusovou zapustenou _x000d_
hlavou, príbalové bezpečnostní listy chemikálií,</t>
  </si>
  <si>
    <t>25</t>
  </si>
  <si>
    <t>4.6</t>
  </si>
  <si>
    <t>Farebné značenie (podvodné plavecké pásy) - dno vrátane obrátkových stien</t>
  </si>
  <si>
    <t>48</t>
  </si>
  <si>
    <t>Poznámka k položke:_x000d_
Pásy rozmerovo a farebne odlišujú os plaveckej dráhy podľa FINA a PD. Pásy umiestnené na dne a čelných stenách. Jedná sa o termotlakovo nanášané vinylové pásy, ktoré farebne odlišujú jednotlivé časti bazénovej konštrukcie. Toto riešenie umožňuje dodatočné opravy a úpravy farebných plôch. Dovoľuje sa realizovať farebný efekt procesom, založeným na bezprúdovom anodickom vylučovaní vrstvy oxidov kovov, za vzniku interferenčnej vrstvy oxidov kovov a to v takej hrúbke vrstvy, ktorá zrakom na dennom svetle vykazuje kobaltovo modré až čierne zafarbenie, kobaltová modrá RAL 5013.</t>
  </si>
  <si>
    <t>4.7</t>
  </si>
  <si>
    <t>Náradie pre montáž a demontáž krytu dnového kanála</t>
  </si>
  <si>
    <t>50</t>
  </si>
  <si>
    <t xml:space="preserve">Poznámka k položke:_x000d_
Zariadenie dodávané s telesom bazéna pre jednoduchú montáž a demontáž dnových kanálov. Návod na použitie je  dodávaný s návodom na obsluhu a údržbu bazéna.</t>
  </si>
  <si>
    <t>D5</t>
  </si>
  <si>
    <t>5. PLAVECKÉ VYBAVENIE BAZÉNA</t>
  </si>
  <si>
    <t>27</t>
  </si>
  <si>
    <t>5.1</t>
  </si>
  <si>
    <t>Štartovací blok rúrový Standard bez merania</t>
  </si>
  <si>
    <t>52</t>
  </si>
  <si>
    <t xml:space="preserve">Poznámka k položke:_x000d_
Slúži na štart plavcov pri závodnom alebo kondičnom plávaní. Konštrukcia bloku je demontovateľná a je vyrobená z:_x000d_
• hornej štartovacej nášľapnej dosky vyrobenej zo sklolaminátu GFK, vybavené protišmykovou úpravou podľa STN EN 13451-1, skupiny zatriedenia 24°, farba enciánová modrá RAL 5010, upevnené k centrálnemu nosnému stĺpiku štyrmi šraubami  M12 s uzavretými maticami, výška prednej hrany 71 cm nad vodnou hladinou, sklon dosky 6° smerom k vode._x000d_
• centrálneho nosného stĺpika tvoreného rúrou TRKR114.3x3, s navarenými upevňovacími elementmi s príslušným kotvením do prelivového žliabku, upevnené štyrmi šraubami M12 _x000d_
• držadlá pre štart na znak, to je konštruované tak, aby bol možný vertikálny  i horizontálny úchop. Toto madlo je odnímateľné a tvorí  ho antikorová brúsená trubka TRKR 40x2 mm, Ku štartovacej doske je pripevnená dvoma šraubami M 12_x000d_
• nášľapné plochy pomocného stupňa štartovacieho bloku, táto je z rovnakého materiálu ako štartovacia doska vrátane totožnej protišmykovej úpravy. Uchytenie dosky štyrmi šraubami M 12 ako pri štartovacej dosky, farba zase zhodná so štartovacou doskou. Výstužné zahnuté trubky majú rozmer TRKR 40x2mm.Výška pomocného stupňa 39 cm nad úrovňou prelivového žliabku._x000d_
• Pripevňovacia spodná príruba musí mať hornú hranu vo výške resp. v úrovni krycieho roštu prelivového žliabku. Súčasťou dodávky štartovného bloku sú aj krycie roštnice ktoré je nutné doplniť do žliabku pri odmontovanom bloku</t>
  </si>
  <si>
    <t>5.2</t>
  </si>
  <si>
    <t xml:space="preserve">Držiak  plaveckých a deliacich lán kompletný</t>
  </si>
  <si>
    <t>54</t>
  </si>
  <si>
    <t xml:space="preserve">Poznámka k položke:_x000d_
Držiak plaveckých lán, pozostáva z konštrukčného elementu so zásuvnou objímkou, ktorý je pevne navarený do prelivového žliabku a zásuvného nerezového elementu podľa PD. Konštrukčný element je umiestnený v úrovni krycieho roštu podľa  PD.</t>
  </si>
  <si>
    <t>29</t>
  </si>
  <si>
    <t>5.3</t>
  </si>
  <si>
    <t>Lana plaveckých dráh podľa FINA</t>
  </si>
  <si>
    <t>56</t>
  </si>
  <si>
    <t xml:space="preserve">Poznámka k položke:_x000d_
Pre športové preteky podľa STN EN 13451-5 a FINA. Sú vytvorené z antikorového lana  4,75 mm v dĺžke odpovedajúcej dlžke bazéna, s navlieknutými technologicko perforovanými medzikruhmi z plastu s vonkajším priemerom 100 mm. Lano plaveckej dráhy zároveň eliminuje pohyb vĺn smerom do vedľajších dráh. Bezpečnostné prevedenie proti zraneniu osôb. Vrátane napojovacích prvkov.</t>
  </si>
  <si>
    <t>5.4</t>
  </si>
  <si>
    <t>Podlahová vpusť pre uskladnenie plaveckých lán vrátane vakov na uskladnenie</t>
  </si>
  <si>
    <t>58</t>
  </si>
  <si>
    <t>Poznámka k položke:_x000d_
Kovová konštrukcia z materiálu 316Ti s poklopom na kľúč, ktorá umožnuje sklz plaveckých lán z bazénu do vaku na uskladnenie plaveckých lán a naopak. Podlahová vpusť je vybavená pre ľahší pohyb plaveckých dráh rolovacím ochraným valčekom z plastu, vonkajší tvar odpovedá priemeru _x000d_
plaveckého lana. Vpusť je vybavená okom na zavesenie háku plaveckého lana. Vnútorný priemer 220 mm, dĺžka 400 mm, Podklahová vpusť sa otvára špeciálnym kľúčom</t>
  </si>
  <si>
    <t>31</t>
  </si>
  <si>
    <t>5.6</t>
  </si>
  <si>
    <t>Ukazovateľ spätnej obrátky (25m)</t>
  </si>
  <si>
    <t>60</t>
  </si>
  <si>
    <t>Poznámka k položke:_x000d_
Dodávka zahrnuje kotvenie do žliabku vrátane rúrových držiakov a lana so zástavkami._x000d_
Prevedenie podľa PD a podľa požiadaviek noriem FINA.</t>
  </si>
  <si>
    <t>5.7</t>
  </si>
  <si>
    <t>Ukazovateľ chybného štartu (13m)</t>
  </si>
  <si>
    <t>62</t>
  </si>
  <si>
    <t>Poznámka k položke:_x000d_
Dodávka zahrňuje kompletné kotvenie do žliabkov vrátane rúrkových držiakov a lana s plavákmi._x000d_
Prevedení dle PD a dle požadavků noriem FINA.</t>
  </si>
  <si>
    <t>33</t>
  </si>
  <si>
    <t>5.8</t>
  </si>
  <si>
    <t>Mechanizmus pre chybny štart</t>
  </si>
  <si>
    <t>5.9</t>
  </si>
  <si>
    <t>Tyč pre ukazovateľ chybného štartu a obrátky</t>
  </si>
  <si>
    <t>66</t>
  </si>
  <si>
    <t>D6</t>
  </si>
  <si>
    <t>6. Rôzne</t>
  </si>
  <si>
    <t>40</t>
  </si>
  <si>
    <t>6.5</t>
  </si>
  <si>
    <t xml:space="preserve">Mobilný bazénový zdvihák BluOne pre vstup do bazéna pre telesne postihnutých </t>
  </si>
  <si>
    <t>-188908336</t>
  </si>
  <si>
    <t xml:space="preserve">Poznámka k položke:_x000d_
Mobilný bazénový zdvihák BluOne - nosnosť 120kg, hl. ponoru sedadla 820mm, batéria 12V, životnosť 50 cyklov, napätie 24V, </t>
  </si>
  <si>
    <t>7.0</t>
  </si>
  <si>
    <t>Odrazová doska z plexiskla číra, so zásuvnými puzdrami</t>
  </si>
  <si>
    <t>70</t>
  </si>
  <si>
    <t xml:space="preserve">Poznámka k položke:_x000d_
Odrazová doska je dodávaná so zásuvnými puzdrami upevňovanými do konštrukcie prelivového žliabku. Doska je vyrobená v súlade s STN EN 13451-6 a podľa  noriem FINA, prevedenie plexiskla min hrúbka 24 mm príp. v kombinácii plexiskla a antikorovej ocele, s dĺžkou odrazovej dosky podľa PD . Odrazová doska je kotvená do prelivovej hrany min 4 rebrá, z toho vonkajšie rebrá zároveň do žliabku na kotviace kolíky, z toho dve vonkajšie rebrá  majú hrúbku steny min.49mm  a dve vnútorné  rebrá hrúbku min.24mm. Ich konštrukcia musí umožňovať ľahkú  inštaláciu držiakov plaveckých lán a kontinuálny preliv vody do prelivového žliabku bazénu v mieste inštalácie stien. Úchopové časti dosky (všetky vonkajšie hrany) technologicky ošetrené polomerom min R 6mm. Okrem frézovanej perforácii odrazovej dosky je ostatný povrch hladký. Odrazová stena musí umožňovať ľahké napojenie elektrón. dotykových dosiek pre závodné plávanie.</t>
  </si>
  <si>
    <t>37</t>
  </si>
  <si>
    <t>8.0</t>
  </si>
  <si>
    <t>Zateplenie 25 m nerezového bazéna + lepidlo</t>
  </si>
  <si>
    <t>72</t>
  </si>
  <si>
    <t xml:space="preserve">Poznámka k položke:_x000d_
8.1 Zateplenie nerezových stien  Styrodurom hr. 5 cm...................105,00 m2</t>
  </si>
  <si>
    <t>9.0</t>
  </si>
  <si>
    <t>Geodetické zameranie súvisiace sosadením nerezového bazéna min. 3 merania</t>
  </si>
  <si>
    <t>74</t>
  </si>
  <si>
    <t>39</t>
  </si>
  <si>
    <t>10.0</t>
  </si>
  <si>
    <t>Skúšky tesnosti 25m nerezového bazéna vrátane prelivových žľabov</t>
  </si>
  <si>
    <t>76</t>
  </si>
  <si>
    <t>02 - Technológia 25m plaveckého bazéna</t>
  </si>
  <si>
    <t xml:space="preserve">    35-M - Technológia</t>
  </si>
  <si>
    <t>Technológia</t>
  </si>
  <si>
    <t>Pol93</t>
  </si>
  <si>
    <t xml:space="preserve">Technológia úpravy vody  Castiglione 44 m3/h - / filtračná rýchlosť 35m/h, priemer filtra 1275 mm, polyesterový povrchovo upravený filter Castiglione + čerpadlo Waterblue 3,0 kW / 400 V +  3"  6-cestný ventil + spojovacie armatúry a tvarovky /</t>
  </si>
  <si>
    <t>súb.</t>
  </si>
  <si>
    <t>Poznámka k položke:_x000d_
Bude použité pôvodné technologické zariadeni</t>
  </si>
  <si>
    <t>Pol94</t>
  </si>
  <si>
    <t xml:space="preserve">Filtračný piesok frakcia  0,4-0,8mm      /á 25 kg/</t>
  </si>
  <si>
    <t>Pol95</t>
  </si>
  <si>
    <t xml:space="preserve">Filtračný piesok frakcia 1,0-2,0mm       /á 25 kg/</t>
  </si>
  <si>
    <t>Pol96</t>
  </si>
  <si>
    <t xml:space="preserve">BAYROL - ANALYT 3.  Automatické meracie a dávkovacie zariadenie pre plavecké bazény. Meranie a zobrazenie hodnôt na displeji :  voľný chlór,  redox, pH  a  teplota -   ovládanie cez menu pomocou farebného dotykového displeja ! Ovládanie a nastavovanie cez</t>
  </si>
  <si>
    <t>Pol97</t>
  </si>
  <si>
    <t>Dávkovacie čerpadlo Bayrol DE 8 - peristaltické. Výkon 8 l/h, včetne sacieho potrubia so snímačom hladiny a injektora a dávkovacieho potrubia.</t>
  </si>
  <si>
    <t>Pol98</t>
  </si>
  <si>
    <t xml:space="preserve">Flockmatic VARIO -  nepretržité automatické dávkovanie koagulantu pre verejné bazény. Čerpadlo s konštatným regulovateľným dávkovacím výkonom 30-2.400 ml/h. Použitie iba pre pieskové filtre a s koagulantom Quickflock liquide.</t>
  </si>
  <si>
    <t>Pol99</t>
  </si>
  <si>
    <t>Bezpečnostná záchytná vaňa - pre 22 - 35 L bandasky s bazénovou chémiou. Zachytí celý objem 35 L v prípade jej poškodenia. S podstavcom pre naklonenie bandasky smerom k sacej trubici, aby mohol byť vyčerpaný celý objem bandasky.</t>
  </si>
  <si>
    <t>Pol100</t>
  </si>
  <si>
    <t>UV lampa stredotlaková Triogen CF/CF-LT 145 Max. prietok 145 m3/h.</t>
  </si>
  <si>
    <t>Poznámka k položke:_x000d_
Nie je predmetom dodávky</t>
  </si>
  <si>
    <t>Pol101</t>
  </si>
  <si>
    <t>Čerpadlo na odber vzoriek</t>
  </si>
  <si>
    <t>Pol102</t>
  </si>
  <si>
    <t>Elektrický rozvádzač pre bazény s prepadovým žľabom, teplovodným ohrevom, digitálnym termostatom na nastavenie teploty v bazéne a podhladinovým osvetlením. Automatické udržiavanie hladiny vody v bazéne.</t>
  </si>
  <si>
    <t>Pol103</t>
  </si>
  <si>
    <t>Vybavenie vyrovnávacej nádrže /vystlanie fóliou + bezpečnostný prepad + sanie / pre technológie o výkone do 140 m3/h</t>
  </si>
  <si>
    <t>Pol104</t>
  </si>
  <si>
    <t>Hladinová automatika</t>
  </si>
  <si>
    <t>Pol105</t>
  </si>
  <si>
    <t>Potrubné rozvody, armatúry, tvarovky, montážny materiál pre technológie do 140m3/h...</t>
  </si>
  <si>
    <t>Pol106</t>
  </si>
  <si>
    <t>Elektoventil 1 1/2"</t>
  </si>
  <si>
    <t>Pol107</t>
  </si>
  <si>
    <t>Prietokomer DA 160, 48-168m³/h</t>
  </si>
  <si>
    <t>Pol108</t>
  </si>
  <si>
    <t>Označovacie štítky ventilov, potrubí a pod.</t>
  </si>
  <si>
    <t>kpl</t>
  </si>
  <si>
    <t>006 - Dodatok č.1 a 2 k realizačnému projektu</t>
  </si>
  <si>
    <t>04 - Nerezový neplavecký a detský bazén</t>
  </si>
  <si>
    <t xml:space="preserve">      D0 - TELESO BAZÉNA</t>
  </si>
  <si>
    <t xml:space="preserve">      D1 - 2. VNÚTORNÉ VSTAVANÉ ČASTI  DO BAZÉNA</t>
  </si>
  <si>
    <t xml:space="preserve">      D2 - 3. BAZÉNOVÁ HYDRAULIKA</t>
  </si>
  <si>
    <t xml:space="preserve">      D3 - 4. VYBAVENIE BAZÉNA </t>
  </si>
  <si>
    <t xml:space="preserve">      D4 - 5. ATRAKCIE</t>
  </si>
  <si>
    <t xml:space="preserve">      D5 - 6. Rôzne</t>
  </si>
  <si>
    <t>D0</t>
  </si>
  <si>
    <t>TELESO BAZÉNA</t>
  </si>
  <si>
    <t xml:space="preserve">Teleso bazénovej  vane s prelivovým žliabkom</t>
  </si>
  <si>
    <t xml:space="preserve">Poznámka k položke:_x000d_
Jedná sa o kompletne zmontovanú a vodotesne zvarenú  konštrukciu obvodových stien bazénovej vane vrátane príslušenstva špecifikovaného v projektovej časti, ktoré nie je zahrnuté v samostatných rozpočtových položkách (prelivová hrana, obvodové prelivové žliabky, rohové diely, _x000d_
vlnolamy v žliabkoch, izolačný profil, výstuže, šikmé vzpery, kotevné dosky, kotevný mat. a pod.). Prevedenie je vyhotovené podľa dispozícií uvedených v technických podkladoch, prevedenie zvarov podľa  STN EN ISO 3834-2, zvary morené bez mechanického opracovania. Konštrukčný _x000d_
systém antikorových bazénov sa skladá z vystužených oceľových konštrukcii  uchytených staticky v určených a predpísaných bodoch podľa projektovej dokumentácie (ďalej  len PD), podložené statickým výpočtom dodávateľa. Na konštrukčnej časti obvodových stien sú potom následne vodotesne navarené jednotlivé časti bazénu, samostatne uvedené a špecifikované v priloženom rozpočte.</t>
  </si>
  <si>
    <t xml:space="preserve">Poznámka k položke:_x000d_
Dno bazéna je tvorené jednostranne razeným plechom, prelis s priemerom 10mm, výška prelisu 1,1-1,5 mm, osová rozteč prielisov 20mm, ktoré musí zodpovedať norme STN EN 13451-1 zatriedenie 24°.  Presadenie dnových plechov cez seba je min. 10 mm. Dno je vodotesne _x000d_
navarené na bazénové steny a jednotlivé vstavané časti. Súčasťou dna sú všetky výstužné prvky určené pre prípadné zlomy v dne. Uloženie dna je podľa PD.</t>
  </si>
  <si>
    <t>Tepelná izolácia (4-6cm) zadnej časti bazénovej steny - dielňa</t>
  </si>
  <si>
    <t>Poznámka k položke:_x000d_
Striekaná izolácia je tepelná izolácia novej generácie, ktorá dokonale priľne ku všetkým materiálom. Po aplikácii striekanej izolačnej peny nevznikajú žiadne netesnosti a tepelné mosty. Striekaná izolácia je dvojzložková polyuretánová pena s uzatvorenou štruktúrou buniek s hustotou 35-38 kg/m3, ktorá sa používa ako hydroizolácia, parozábrana, tepelná izolácia a proti vzduchová izolácia. Je ideálnym riešením na izoláciu bazénových stien. Vďaka nízkej hmotnosti nezaťažuje bazénovú konštrukciu a dokonale priľne k všetkým povrchom.</t>
  </si>
  <si>
    <t>Schodisko do neplaveckej časti bazéna - rovné (hranaté nopy) 6 stupienkov, šírka 3,1 - 5,4 m</t>
  </si>
  <si>
    <t xml:space="preserve">Poznámka k položke:_x000d_
Vstupné schodisko do bazéna je smerom k vode zo všetkých strán uzavreté vodotesnou zváranou konštrukciou vrátane pozdĺžnych nosníkov a styčných plechov vyhotovených podľa konštrukčných a statických požiadaviek PD. Výška stupienkov musí byť zhodná v celej dĺžke schodiska, veľkosť a tvar stupienkov musí byť realizovaný podľa PD. Stupienky sú vytvorené ako bezpečné nášľapné plochy, ktoré sa nesmú prehýbať ani inak deformovať a nášľapné plochy musia byť opatrené protišmykovým  dezénom v hráškovom prevedení (prielis o priemere 10mm, výška prielisu 1,1-1,5 mm, osová rozteč prielisu 20mm, ktoré musia zodpovedať norme  EN 13451-1 zatriedenie 24°.  Pri verejných bazénoch je požiadavka na zafarbenie okraja stupienkov. Jedná sa o termotlakovo nanášané vinylové pásy, ktoré farebne odlíšia jednotlivé časti bazénovej konštrukcie. Toto riešenie umožňuje dodatočné opravy a úpravy farebných plôch. Dovoľuje sa realizovať farebný efekt procesom, založeným na bezprúdovom anodickom vylučovaní vrstvy oxidov kovov, za vzniku interferenčnej vrstvy oxidov kovov a to v takej hrúbke vrstvy, ktorá zrakom na dennom svetle vykazuje kobaltovo modré až čierne zafarbenie, kobaltová modrá RAL 5013."</t>
  </si>
  <si>
    <t xml:space="preserve">Schodisko do detskej  časti bazéna - rovné (hranaté mopy) 1 stupeň, šírka 7,2 m - 1celý súbor</t>
  </si>
  <si>
    <t>Zábradlie s plexisklom a motívom</t>
  </si>
  <si>
    <t xml:space="preserve">Zábradlie k schodom v detskej časti  - povrchová úprava lesk</t>
  </si>
  <si>
    <t>Poznámka k položke:_x000d_
Zábradlie k schodom je koncipované ako bezpečnostný prvok v bazénovej zostave, predchádza nebezpečiu pádu osôb na schodisko zo strany ochozu okolo bazéna. zábradlie sa skladá z rúrok trkr 40x2mm a musí zodpovedať PD a STN EN 13451, dôraz je kladený na kvalitu a prevedenie zváracích prác.</t>
  </si>
  <si>
    <t>Zábradlie k schodom v neplaveckej časti - povrchová úprava lesk, rovné</t>
  </si>
  <si>
    <t>Poznámka k položke:_x000d_
Zábradlie k schodom je koncipované ako bezpečnostný prvok v bazénovej zostave, predchádza nebezpečiu pádu osôb na schodisko zo strany bazéna. Zábradlie sa skladá z rúrok trkr 40x2mm a musí zodpovedať pd a STN EN 13451, dôraz je kladený na kvalitu a prevedenie zváracích prác.</t>
  </si>
  <si>
    <t>Rehabilitačné madlo m 15,00</t>
  </si>
  <si>
    <t xml:space="preserve">Poznámka k položke:_x000d_
Pozostáva z rúrky  TR KR 40x2mm, prevedenie, tvar a ukotvenie podľa PD. Prevedenie v súlade s STN EN 13451.</t>
  </si>
  <si>
    <t>2.7</t>
  </si>
  <si>
    <t>Opláštenie stĺpa 40 x 40 cm</t>
  </si>
  <si>
    <t>2.8</t>
  </si>
  <si>
    <t>Podvodný ostrov s deliacou stenou medzi plaveckou a detskou časťou</t>
  </si>
  <si>
    <t>Poznámka k položke:_x000d_
Jedná sa o zavarenú časť dnového krytu kanálu. Kryt čistiaceho otvoru s tryskami je upevnený k otvoru dnového kanálu pomocou bezšraubového rychlouzáveru, ktorý zaistí obsluhe bazénov rýchle a ľahké otváranie a zatváranie, jeho podstata spočíva v tom, že na spodnej strane krytu_x000d_
uzatváracieho otvoru je kyvne uložené vahadlo, ktorého funkčná časť sa v uzatvorenej polohe krytu opiera o protiprvok, ktorý je ukotvený v uzatváranom otvore. Vahadlo je otočne uložené na čape, ktorý je ukotvený držiakmi na spodnej časti krytu. Os čapu, na ktorom je uložené vahadlo môže byť buď rovnobežná s pozdĺžnou osou uzatváracieho otvoru alebo na ňu kolmá. Rameno vahadla a ozub vahadla sú vyvážené vzhľadom k čapu tak, že uzáver je udržovaný gravitáciou v uzatvorenej polohe. Uzáver krytu je možné ľahko ovládať /otvárať/ tlačným kľúčom a to aj v prípade nevypusteného bazéna. Požiadavka na doloženie technického listu bezšraubového rychlouzáveru krytu čistiacej časti. Prevedenie bude doložené technickým listom.</t>
  </si>
  <si>
    <t>Stenová vtoková tryska</t>
  </si>
  <si>
    <t>Poznámka k položke:_x000d_
Slúži k vypúšťaniu vody z bazéna a zároveň k prisávaniu bazénovej vody z dna bazéna do cirkulačného okruhu úpravy vody. Veľkosť a tvar podľa PD, skladá sa z uzavretej krabicovej konštrukcie, pevne ukotvenej k betónovému základu a navarenej na bazénové dno. Kanál je vybavený demontovateľným bezpečnostným dierovaným krytom s tesnením z elastického pryžového materiálu. Umiestnenie krytu je v úrovni dna bazénu. Odvodné potrubie do vzdialenosti 0,50 m od hrany bazéna, ukončeného lemom a prírubou musí odpovedať platnej PD a STN EN 1092-1. Je nutné dodržať bezpečnostno-technické požiadavky – podľa STN EN 13451. Kryt odtoku z dna je kotvený k otvoru kanálu pomocou bezšraubového rýchlo uzáveru, ktorý zaistí obsluhe bazéna rýchle a ľahké otváranie a zavieranie. Uzáver je možné ľahko otvoriť aj v prípade nevypusteného bazéna. Uzáver umožňuje uzavretie krytu iba jeho zatlačením predpísanou silou k otvoru dnovej trysky. Bezšraubový uzáver je doložený technickým listom.</t>
  </si>
  <si>
    <t>21</t>
  </si>
  <si>
    <t>3.11</t>
  </si>
  <si>
    <t>Potrubné rozvody (celá sada)</t>
  </si>
  <si>
    <t xml:space="preserve">Poznámka k položke:_x000d_
Roštnice sú navrhnuté podľa  veľkosti a typu prelivového žliabku stanoveného v PD. Konštrukcia a materiál roštnice musí preniesť mechanické zaťaženie od kúpajúcich sa osôb, musia byť odolné proti teplotným výkyvom, bazénovej vode a UV žiareniu. Krycie rošty musia mať na svojej hornej strane protišmykovú úpravu podľa  STN EN 13451-1 zatriedenie 24° a musia byť umiestnené priečne k prelivovému žliabku. Šírka roštnicových  prútov  max.10mm, medzera max. 8 mm. Pre čistenie roštov a žliabkov musí byť rošt odnímateľný, dĺžka jednotlivých roštových dielov musí byť cca 1,00 m a musí splňovať dvabodové spojenie v pozdĺžnej osy, aby nedochádzalo k bočným posunom jednotlivých prútov a tým aj zväčšovaniu  medzier medzi prútmi na okrajoch. Materiál _x000d_
polypropylén, štandard biela alebo odtiene podľa výberu z RAL.  Jednotlivé prvky roštnice sú pozdĺžne k sebe stiahnuté šraubami do pevného celku s dĺžkou 1 m. Šrauby sú stiahnuté na oboch stranách matkami a šrauby a matky sú z mat. EN 1.4462 a kvalitnejšieho. Nepripúšťa sa jednospojové prevedenie prvkov roštnice sebe vzájomným zásunom na perodrážku.</t>
  </si>
  <si>
    <t>4.2</t>
  </si>
  <si>
    <t>Poznámka k položke:_x000d_
Bezpečnostná značka s piktogramom napr. "pre neplavcov, hl. vody". Umiestnenie v jednej úrovni s hornou stranou roštnice, bez výstupkov a ostrých hrán.Doska s označením modrá, rám a symbolika biela.</t>
  </si>
  <si>
    <t>5. ATRAKCIE</t>
  </si>
  <si>
    <t>Vodný chrlič 400/15 DN 100</t>
  </si>
  <si>
    <t xml:space="preserve">Poznámka k položke:_x000d_
Teleso vodného dela  sa skladá z brúsenej antikorovej rúry a plochého antikorového vyústenia (hubice), vyrobené z bezpečnostných dôvodov s kruhovým profilom (lemom), podľa STN EN 13451. Ukotvenie chrliča a napojenie na prívod systémom vody podľa PD: Plniace potrubie vyvedené minimálne 0,5 m za hranu bazéna, ukončené lemovým krúžkom a prírubou podľa PD. Umiestnenie podľa PD: Prevedenie vodného dela, výška konštrukcie a šírka vústenia (hubice) podľa PD: a EN 13451, resp.. EN 1092-1. Požiadavka pre prívod vody podľa PD:</t>
  </si>
  <si>
    <t xml:space="preserve">Vodný chrlič - spodná časť  DN 100</t>
  </si>
  <si>
    <t xml:space="preserve">Poznámka k položke:_x000d_
Jedná sa o spodný kotviaci diel, ktorý je pevne navarený  na bazénové teleso a slúži k prírubovému upevneniu vodného chrliča k prívodnému potrubnému systému</t>
  </si>
  <si>
    <t>Vodný ježko s odberom vzorky vody</t>
  </si>
  <si>
    <t xml:space="preserve">Poznámka k položke:_x000d_
Tryska je súčasťou  nerezovej atrakcie "Vodný ježko" s inštalovaným odberným miestom pre meranie vzorku vody. Rozmery a tvar vrátane kotevnej dosky podľa PD, teleso v tvare valca s prislúchajúcimi otvormi pre nasávanie meranej vody po obvode. V hornej časti uzatvorené pologule  s prislúchajúcimi otvormi pre výtlak vody. Teleso trysky je pevne ukotvené k betónovému základu a privarené ku dnu bazénu. Odvodné a prívodné  potrubie do vzdialenosti 0,50 m od hrany bazéna, ukončeného lemom a prírubou musí byť v súlade platnej  PD a STN EN 1092-1.</t>
  </si>
  <si>
    <t>Tryska masážna veľká - D100/8 (8 - 10 m3/h) s prisávaním vzduchu, kruhová</t>
  </si>
  <si>
    <t xml:space="preserve">Poznámka k položke:_x000d_
Sú tvorené z prelisovaného otvoru zo strany bazéna, navarené prechodky a teleso trysky s lokálnym prisávaním zo žliabku, ukončeného jednosmerným ventilom. Teleso trysky je zapustené tak, aby vnútorný okraj trysky bol v jednej rovine s okolitou stenou bazénovej vane. Nika pre trysku musí byť lisovaná zo strany bazéna, z bezpečnostného a estetického hľadiska sa nepripúšťa zvárané prevedenie. Plniace potrubie je vyvedené minimálne 0,5 m za hranu bazénu a ukončené lemovým krúžkom a prírubou alebo nátrubkom podľa PD.   Prevedenie konštrukcie podľa PD a STN EN 13451,resp. STN EN 1092-1 Požiadavka na prívod vody podľa PD.</t>
  </si>
  <si>
    <t>5.5</t>
  </si>
  <si>
    <t>Fontánka v žliabku</t>
  </si>
  <si>
    <t xml:space="preserve">Poznámka k položke:_x000d_
Vodná atrakcia do detských bazénov (prípadne zvlhčenie povrchu antikorového detského sklzu) ako vodný prvok bazénov, pozostávajúci z antikorovej trysky v žliabku s otvorom pre plastový kryt trysky. Tryska je z plastového materiálu (silon bielej farby) s kalibrovaným otvorom prevedeným v šikmom smere (striekanie pod uhlom do bazéna) Obvykle sa dávajú min. 3 trysky a viacej. Tryska fontány cez rozvodné potrubie vetvy napojená samostatným potrubím výtlaku  DN 40 (pre až tri trysky) vyvedené až 0,5 m mimo bazén, rúra ukončená lemovacím nátrubkom a prírubou DN 40/PN10, otvory podľa EN 1092-1 z antikorovej ocele. Max. výtlak vody do vodného prvku 1m3/hod 1 tryska.</t>
  </si>
  <si>
    <t>Podvodná rúrková lavica rovná - bez vzduch.masáže, dĺžka 5,4 m</t>
  </si>
  <si>
    <t xml:space="preserve">Poznámka k položke:_x000d_
Sedacia časť je tvorená brúsenými, 7 dmimi rúrkami TRKR 38x1,5mm, uloženými v rovine, medzera medzí rúrkami je 28 mm. Podperná časť má na oboch krajoch lavice zosílenú konštrukciu tvorenú uzavretým antikorovým obdĺžnikovým profilom, zo spodnej strany zosilneným podperou, vyrobenou s kruhovým bezpečnostným prvkom s priemerom 8 mm. Všetky hrany a prechody musia byť z bezpečnostných dôvodov dokonale zaoblené a vybrúsené. Celá konštrukcia lavice musí zodpovedať platným legislatívnym predpisom.  Tvar, rozmery, statika a umiestenie vyplýva z PD. Prevedení v súlade s STN EN 13451</t>
  </si>
  <si>
    <t>Rúrková lavica rovná, zakončená perforovaným plechom - 1,0 m, bez vzduchovej masáže (v časti sprchy)</t>
  </si>
  <si>
    <t>6.0</t>
  </si>
  <si>
    <t xml:space="preserve">Skúšky tesnosti  nerezového bazéna vrátane prelivových žľabov</t>
  </si>
  <si>
    <t>05 - Technológia neplaveckého bazéna</t>
  </si>
  <si>
    <t>Pol34</t>
  </si>
  <si>
    <t xml:space="preserve">Filter 33 m³/h, d.920mm + 2"  6-cestný ventil  /ks/</t>
  </si>
  <si>
    <t xml:space="preserve">Poznámka k položke:_x000d_
Polyesterový povrchovo upravený filter , výška 1550mm + extratiché čerpadlo s predfiltrom  2,2 kW/400V. +  2"  6-cestný ventil + spojovacie armatúry a tvarovky /</t>
  </si>
  <si>
    <t>Pol35</t>
  </si>
  <si>
    <t xml:space="preserve">AFM - Aktivne filtračné médium  frakcia 0,4-1,0 mm      /balenie 21 kg/</t>
  </si>
  <si>
    <t>Pol36</t>
  </si>
  <si>
    <t xml:space="preserve">AFM - Aktivne filtračné médium  frakcia 1,0-2,0 mm      /balenie 21 kg/</t>
  </si>
  <si>
    <t>Poznámka k položke:_x000d_
Aktivované filtračné médiá AFM® sú priamou náhradou za piesok, čo zdvojnásobuje výkonnosť pieskových filtrov bez potreby ďalších investícií. AFM® je vyrobený zo špecifického typu skla, spracovaný na optimáluj veľkost a tvar zŕn. Je vystavený 3-stupňovému aktivačnému procesu, aby sa stal samo-sterilizujúcim a získal vynikajúci mechanický a elektrostatický filtračný výkon.</t>
  </si>
  <si>
    <t>Pol37</t>
  </si>
  <si>
    <t>Vyrovnávacias nádrž z PP V=6m³ / elektroventil na dopúšťanie vody + bezpečnostný prepad + sanie /</t>
  </si>
  <si>
    <t>Pol38</t>
  </si>
  <si>
    <t xml:space="preserve">Potrubné rozvody, armatúry, tvarovky, montážny          materiál pre technológie do 33m3/h</t>
  </si>
  <si>
    <t>Pol39</t>
  </si>
  <si>
    <t>Elektrický rozvádzač pre bazény s prepadovým žľabom, teplovodným ohrevom, digitálnym termostatom na nastavenie teploty v bazéne a podhladinovým osvetlením. Automatické udržiavanie hladiny vody v bazéne. Silová časť.</t>
  </si>
  <si>
    <t>Pol40</t>
  </si>
  <si>
    <t>Poolconsulting 400 V - riadiaca jednotka /ks/</t>
  </si>
  <si>
    <t>Poznámka k položke:_x000d_
Digitálna riadiaca jednotka pre bazény s teplovodným alebo solárnym ohrevom. Pre bazény s čerpadlami na 400 V. Cena vrátane teplotného čidla. Elektronická ochrana motora čerpadla filrácie.</t>
  </si>
  <si>
    <t>Pol41</t>
  </si>
  <si>
    <t>Balance Tank Control - automatické dopúšťanie vody do vyrovnávacej nádrže /ks/</t>
  </si>
  <si>
    <t>Poznámka k položke:_x000d_
Hladinová automatika pre bazény s prelivným žľabom. Určené pre 5 ks hladinových snímačov. Cena vrátane hladinových snímačov a držiaku elektród hladinovej automatiky</t>
  </si>
  <si>
    <t>Pol42</t>
  </si>
  <si>
    <t>Hladinový snímač pre Balance Tank Control. Cena za 1 ks</t>
  </si>
  <si>
    <t>Pol43</t>
  </si>
  <si>
    <t xml:space="preserve">Držiak elektród hladinovej automatiky.  /ks/</t>
  </si>
  <si>
    <t>Pol44</t>
  </si>
  <si>
    <t>BAYROL - ANALYT 3 Hotel. Pre hotelové bazény do 150 m3. /ks/</t>
  </si>
  <si>
    <t xml:space="preserve">Poznámka k položke:_x000d_
Meranie a zobrazenie hodnôt na displeji :  voľný chlór,  redox, pH  a  teplota + 2x dávkovacie čerpadlo. Ovládanie cez menu pomocou farebného dotykového displeja ! Ovládanie a nastavovanie cez prehľadné  menu v 15 jazykoch vrátane Slovenčiny. Možnosť pripojenia k internetu a externého ovládania a kontroly. Včetne 2 ks peristaltických dávkovacích čerpadiel.</t>
  </si>
  <si>
    <t>Pol45</t>
  </si>
  <si>
    <t xml:space="preserve">BAYROL - Flockmatic -  /ks/</t>
  </si>
  <si>
    <t>Poznámka k položke:_x000d_
nepretržité automatické dávkovanie koagulantu pre privátne a malé hotelové bazény. Čerpadlo s konštatným dávkovacím výkonom 10 ml/h. Použitie iba pre pieskové filtre a s koagulantom Quickflock automatic.</t>
  </si>
  <si>
    <t>Pol46</t>
  </si>
  <si>
    <t>Bezpečnostná záchytná vaňa - pre 22 - 35 L bandasky s bazénovou chémiou. /ks/</t>
  </si>
  <si>
    <t>Poznámka k položke:_x000d_
Zachytí celý objem 35 L v prípade jej poškodenia. S podstavcom pre naklonenie bandasky smerom k sacej trubici, aby mohol byť vyčerpaný celý objem bandasky.</t>
  </si>
  <si>
    <t>Pol47</t>
  </si>
  <si>
    <t>Pol48</t>
  </si>
  <si>
    <t xml:space="preserve">VGE Pro UV INOX lampa pre verejné bazény -390W Amalgam.     /ks/</t>
  </si>
  <si>
    <t>Poznámka k položke:_x000d_
UV reaktor pre vysokozaťažené verejné bazény. Odporúčaný prietok pri 49 m3/h. Priemer reaktora 219 mm, napojenie d. 3" Vybavené riadiacou jednotkou. 3x lampa lampa VGE LightTech T6 130W Amalgam - životnosť 16.000 hod.</t>
  </si>
  <si>
    <t>Pol49</t>
  </si>
  <si>
    <t>Nerezový teplovodný protiprúdový výmeník 122 /ks/</t>
  </si>
  <si>
    <t>Poznámka k položke:_x000d_
pre ohrev (146kW - 90/70 st.C, 83kW - 60/40st.C)</t>
  </si>
  <si>
    <t>Pol50</t>
  </si>
  <si>
    <t xml:space="preserve">Čerpadlo masážnych trysiek  1,5 kW/400V /ks/</t>
  </si>
  <si>
    <t>Poznámka k položke:_x000d_
4A, 55 m³/h - 5m.</t>
  </si>
  <si>
    <t>Pol51</t>
  </si>
  <si>
    <t xml:space="preserve">Čerpadlo vodného chrliča  3,0 kW/400V /ks/</t>
  </si>
  <si>
    <t>Poznámka k položke:_x000d_
6A, 80 m³/h - 5m.</t>
  </si>
  <si>
    <t>Pol52</t>
  </si>
  <si>
    <t>06 - Technológia detského bazéna</t>
  </si>
  <si>
    <t>Pol53</t>
  </si>
  <si>
    <t xml:space="preserve">Filter 10 m³/h, d.500mm   /ks/</t>
  </si>
  <si>
    <t xml:space="preserve">Poznámka k položke:_x000d_
Polyesterový povrchovo upravený filter ,  extratiché čerpadlo s predfiltrom  0,5 kW/400V. +  1,5"  6-cestný ventil + spojovacie armatúry a tvarovky /</t>
  </si>
  <si>
    <t>Pol54</t>
  </si>
  <si>
    <t>Vyrovnávacias nádrž z PP V=3m³ / elektroventil na dopúšťanie vody + bezpečnostný prepad + sanie /</t>
  </si>
  <si>
    <t>Pol55</t>
  </si>
  <si>
    <t xml:space="preserve">Potrubné rozvody, armatúry, tvarovky, montážny          materiál pre technológie do 15m3/h</t>
  </si>
  <si>
    <t>Pol56</t>
  </si>
  <si>
    <t>VGE Pro UV INOX lampa pre verejné bazény - 130W Amalgam. /ks/</t>
  </si>
  <si>
    <t xml:space="preserve">Poznámka k položke:_x000d_
UV reaktor pre vysokozaťažené verejné bazény. Odporúčaný prietok pri  22 m3/h. Priemer reaktora 114 mm, napojenie 2" závit. Životnosť lampy VGE LightTech T6 130W Amalgam - 16.000 hod.</t>
  </si>
  <si>
    <t>Pol57</t>
  </si>
  <si>
    <t>Nerezový teplovodný protiprúdový výmeník 65 /ks/</t>
  </si>
  <si>
    <t>Poznámka k položke:_x000d_
pre ohrev (76kW - 90/70 st.C, 43kW - 60/40 st.C)</t>
  </si>
  <si>
    <t>Pol58</t>
  </si>
  <si>
    <t xml:space="preserve">Čerpadlo vodného ježka  230v,3,2A, 0,75 kW  /ks/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</si>
</sst>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45" t="s">
        <v>42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43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46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51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52</v>
      </c>
      <c r="AI60" s="39"/>
      <c r="AJ60" s="39"/>
      <c r="AK60" s="39"/>
      <c r="AL60" s="39"/>
      <c r="AM60" s="67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54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55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52</v>
      </c>
      <c r="AI75" s="39"/>
      <c r="AJ75" s="39"/>
      <c r="AK75" s="39"/>
      <c r="AL75" s="39"/>
      <c r="AM75" s="67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2021/17_VO1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Nerezové bazény a bazénové technológie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Žiar nad Hronom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24. 11. 2021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Technické služby Žiar nad Hronom s.r.o.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83" t="str">
        <f>IF(E17="","",E17)</f>
        <v>Magic Design Henč s.r.o.</v>
      </c>
      <c r="AN89" s="74"/>
      <c r="AO89" s="74"/>
      <c r="AP89" s="74"/>
      <c r="AQ89" s="37"/>
      <c r="AR89" s="41"/>
      <c r="AS89" s="84" t="s">
        <v>57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83" t="str">
        <f>IF(E20="","",E20)</f>
        <v>Pilnik Vladimír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58</v>
      </c>
      <c r="D92" s="97"/>
      <c r="E92" s="97"/>
      <c r="F92" s="97"/>
      <c r="G92" s="97"/>
      <c r="H92" s="98"/>
      <c r="I92" s="99" t="s">
        <v>59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60</v>
      </c>
      <c r="AH92" s="97"/>
      <c r="AI92" s="97"/>
      <c r="AJ92" s="97"/>
      <c r="AK92" s="97"/>
      <c r="AL92" s="97"/>
      <c r="AM92" s="97"/>
      <c r="AN92" s="99" t="s">
        <v>61</v>
      </c>
      <c r="AO92" s="97"/>
      <c r="AP92" s="101"/>
      <c r="AQ92" s="102" t="s">
        <v>62</v>
      </c>
      <c r="AR92" s="41"/>
      <c r="AS92" s="103" t="s">
        <v>63</v>
      </c>
      <c r="AT92" s="104" t="s">
        <v>64</v>
      </c>
      <c r="AU92" s="104" t="s">
        <v>65</v>
      </c>
      <c r="AV92" s="104" t="s">
        <v>66</v>
      </c>
      <c r="AW92" s="104" t="s">
        <v>67</v>
      </c>
      <c r="AX92" s="104" t="s">
        <v>68</v>
      </c>
      <c r="AY92" s="104" t="s">
        <v>69</v>
      </c>
      <c r="AZ92" s="104" t="s">
        <v>70</v>
      </c>
      <c r="BA92" s="104" t="s">
        <v>71</v>
      </c>
      <c r="BB92" s="104" t="s">
        <v>72</v>
      </c>
      <c r="BC92" s="104" t="s">
        <v>73</v>
      </c>
      <c r="BD92" s="105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75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ROUND(AG95+AG98,2)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ROUND(AS95+AS98,2)</f>
        <v>0</v>
      </c>
      <c r="AT94" s="117">
        <f>ROUND(SUM(AV94:AW94),2)</f>
        <v>0</v>
      </c>
      <c r="AU94" s="118">
        <f>ROUND(AU95+AU98,5)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ROUND(AZ95+AZ98,2)</f>
        <v>0</v>
      </c>
      <c r="BA94" s="117">
        <f>ROUND(BA95+BA98,2)</f>
        <v>0</v>
      </c>
      <c r="BB94" s="117">
        <f>ROUND(BB95+BB98,2)</f>
        <v>0</v>
      </c>
      <c r="BC94" s="117">
        <f>ROUND(BC95+BC98,2)</f>
        <v>0</v>
      </c>
      <c r="BD94" s="119">
        <f>ROUND(BD95+BD98,2)</f>
        <v>0</v>
      </c>
      <c r="BE94" s="6"/>
      <c r="BS94" s="120" t="s">
        <v>76</v>
      </c>
      <c r="BT94" s="120" t="s">
        <v>77</v>
      </c>
      <c r="BU94" s="121" t="s">
        <v>78</v>
      </c>
      <c r="BV94" s="120" t="s">
        <v>79</v>
      </c>
      <c r="BW94" s="120" t="s">
        <v>5</v>
      </c>
      <c r="BX94" s="120" t="s">
        <v>80</v>
      </c>
      <c r="CL94" s="120" t="s">
        <v>1</v>
      </c>
    </row>
    <row r="95" s="7" customFormat="1" ht="37.5" customHeight="1">
      <c r="A95" s="7"/>
      <c r="B95" s="122"/>
      <c r="C95" s="123"/>
      <c r="D95" s="124" t="s">
        <v>81</v>
      </c>
      <c r="E95" s="124"/>
      <c r="F95" s="124"/>
      <c r="G95" s="124"/>
      <c r="H95" s="124"/>
      <c r="I95" s="125"/>
      <c r="J95" s="124" t="s">
        <v>82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ROUND(SUM(AG96:AG97),2)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83</v>
      </c>
      <c r="AR95" s="129"/>
      <c r="AS95" s="130">
        <f>ROUND(SUM(AS96:AS97),2)</f>
        <v>0</v>
      </c>
      <c r="AT95" s="131">
        <f>ROUND(SUM(AV95:AW95),2)</f>
        <v>0</v>
      </c>
      <c r="AU95" s="132">
        <f>ROUND(SUM(AU96:AU97),5)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ROUND(SUM(AZ96:AZ97),2)</f>
        <v>0</v>
      </c>
      <c r="BA95" s="131">
        <f>ROUND(SUM(BA96:BA97),2)</f>
        <v>0</v>
      </c>
      <c r="BB95" s="131">
        <f>ROUND(SUM(BB96:BB97),2)</f>
        <v>0</v>
      </c>
      <c r="BC95" s="131">
        <f>ROUND(SUM(BC96:BC97),2)</f>
        <v>0</v>
      </c>
      <c r="BD95" s="133">
        <f>ROUND(SUM(BD96:BD97),2)</f>
        <v>0</v>
      </c>
      <c r="BE95" s="7"/>
      <c r="BS95" s="134" t="s">
        <v>76</v>
      </c>
      <c r="BT95" s="134" t="s">
        <v>84</v>
      </c>
      <c r="BU95" s="134" t="s">
        <v>78</v>
      </c>
      <c r="BV95" s="134" t="s">
        <v>79</v>
      </c>
      <c r="BW95" s="134" t="s">
        <v>85</v>
      </c>
      <c r="BX95" s="134" t="s">
        <v>5</v>
      </c>
      <c r="CL95" s="134" t="s">
        <v>1</v>
      </c>
      <c r="CM95" s="134" t="s">
        <v>77</v>
      </c>
    </row>
    <row r="96" s="4" customFormat="1" ht="16.5" customHeight="1">
      <c r="A96" s="135" t="s">
        <v>86</v>
      </c>
      <c r="B96" s="73"/>
      <c r="C96" s="136"/>
      <c r="D96" s="136"/>
      <c r="E96" s="137" t="s">
        <v>87</v>
      </c>
      <c r="F96" s="137"/>
      <c r="G96" s="137"/>
      <c r="H96" s="137"/>
      <c r="I96" s="137"/>
      <c r="J96" s="136"/>
      <c r="K96" s="137" t="s">
        <v>88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'01 - 25m nerezový plaveck...'!J32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89</v>
      </c>
      <c r="AR96" s="75"/>
      <c r="AS96" s="140">
        <v>0</v>
      </c>
      <c r="AT96" s="141">
        <f>ROUND(SUM(AV96:AW96),2)</f>
        <v>0</v>
      </c>
      <c r="AU96" s="142">
        <f>'01 - 25m nerezový plaveck...'!P128</f>
        <v>0</v>
      </c>
      <c r="AV96" s="141">
        <f>'01 - 25m nerezový plaveck...'!J35</f>
        <v>0</v>
      </c>
      <c r="AW96" s="141">
        <f>'01 - 25m nerezový plaveck...'!J36</f>
        <v>0</v>
      </c>
      <c r="AX96" s="141">
        <f>'01 - 25m nerezový plaveck...'!J37</f>
        <v>0</v>
      </c>
      <c r="AY96" s="141">
        <f>'01 - 25m nerezový plaveck...'!J38</f>
        <v>0</v>
      </c>
      <c r="AZ96" s="141">
        <f>'01 - 25m nerezový plaveck...'!F35</f>
        <v>0</v>
      </c>
      <c r="BA96" s="141">
        <f>'01 - 25m nerezový plaveck...'!F36</f>
        <v>0</v>
      </c>
      <c r="BB96" s="141">
        <f>'01 - 25m nerezový plaveck...'!F37</f>
        <v>0</v>
      </c>
      <c r="BC96" s="141">
        <f>'01 - 25m nerezový plaveck...'!F38</f>
        <v>0</v>
      </c>
      <c r="BD96" s="143">
        <f>'01 - 25m nerezový plaveck...'!F39</f>
        <v>0</v>
      </c>
      <c r="BE96" s="4"/>
      <c r="BT96" s="144" t="s">
        <v>90</v>
      </c>
      <c r="BV96" s="144" t="s">
        <v>79</v>
      </c>
      <c r="BW96" s="144" t="s">
        <v>91</v>
      </c>
      <c r="BX96" s="144" t="s">
        <v>85</v>
      </c>
      <c r="CL96" s="144" t="s">
        <v>1</v>
      </c>
    </row>
    <row r="97" s="4" customFormat="1" ht="16.5" customHeight="1">
      <c r="A97" s="135" t="s">
        <v>86</v>
      </c>
      <c r="B97" s="73"/>
      <c r="C97" s="136"/>
      <c r="D97" s="136"/>
      <c r="E97" s="137" t="s">
        <v>92</v>
      </c>
      <c r="F97" s="137"/>
      <c r="G97" s="137"/>
      <c r="H97" s="137"/>
      <c r="I97" s="137"/>
      <c r="J97" s="136"/>
      <c r="K97" s="137" t="s">
        <v>93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'02 - Technológia 25m plav...'!J32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89</v>
      </c>
      <c r="AR97" s="75"/>
      <c r="AS97" s="140">
        <v>0</v>
      </c>
      <c r="AT97" s="141">
        <f>ROUND(SUM(AV97:AW97),2)</f>
        <v>0</v>
      </c>
      <c r="AU97" s="142">
        <f>'02 - Technológia 25m plav...'!P122</f>
        <v>0</v>
      </c>
      <c r="AV97" s="141">
        <f>'02 - Technológia 25m plav...'!J35</f>
        <v>0</v>
      </c>
      <c r="AW97" s="141">
        <f>'02 - Technológia 25m plav...'!J36</f>
        <v>0</v>
      </c>
      <c r="AX97" s="141">
        <f>'02 - Technológia 25m plav...'!J37</f>
        <v>0</v>
      </c>
      <c r="AY97" s="141">
        <f>'02 - Technológia 25m plav...'!J38</f>
        <v>0</v>
      </c>
      <c r="AZ97" s="141">
        <f>'02 - Technológia 25m plav...'!F35</f>
        <v>0</v>
      </c>
      <c r="BA97" s="141">
        <f>'02 - Technológia 25m plav...'!F36</f>
        <v>0</v>
      </c>
      <c r="BB97" s="141">
        <f>'02 - Technológia 25m plav...'!F37</f>
        <v>0</v>
      </c>
      <c r="BC97" s="141">
        <f>'02 - Technológia 25m plav...'!F38</f>
        <v>0</v>
      </c>
      <c r="BD97" s="143">
        <f>'02 - Technológia 25m plav...'!F39</f>
        <v>0</v>
      </c>
      <c r="BE97" s="4"/>
      <c r="BT97" s="144" t="s">
        <v>90</v>
      </c>
      <c r="BV97" s="144" t="s">
        <v>79</v>
      </c>
      <c r="BW97" s="144" t="s">
        <v>94</v>
      </c>
      <c r="BX97" s="144" t="s">
        <v>85</v>
      </c>
      <c r="CL97" s="144" t="s">
        <v>1</v>
      </c>
    </row>
    <row r="98" s="7" customFormat="1" ht="24.75" customHeight="1">
      <c r="A98" s="7"/>
      <c r="B98" s="122"/>
      <c r="C98" s="123"/>
      <c r="D98" s="124" t="s">
        <v>95</v>
      </c>
      <c r="E98" s="124"/>
      <c r="F98" s="124"/>
      <c r="G98" s="124"/>
      <c r="H98" s="124"/>
      <c r="I98" s="125"/>
      <c r="J98" s="124" t="s">
        <v>96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ROUND(SUM(AG99:AG101),2)</f>
        <v>0</v>
      </c>
      <c r="AH98" s="125"/>
      <c r="AI98" s="125"/>
      <c r="AJ98" s="125"/>
      <c r="AK98" s="125"/>
      <c r="AL98" s="125"/>
      <c r="AM98" s="125"/>
      <c r="AN98" s="127">
        <f>SUM(AG98,AT98)</f>
        <v>0</v>
      </c>
      <c r="AO98" s="125"/>
      <c r="AP98" s="125"/>
      <c r="AQ98" s="128" t="s">
        <v>83</v>
      </c>
      <c r="AR98" s="129"/>
      <c r="AS98" s="130">
        <f>ROUND(SUM(AS99:AS101),2)</f>
        <v>0</v>
      </c>
      <c r="AT98" s="131">
        <f>ROUND(SUM(AV98:AW98),2)</f>
        <v>0</v>
      </c>
      <c r="AU98" s="132">
        <f>ROUND(SUM(AU99:AU101),5)</f>
        <v>0</v>
      </c>
      <c r="AV98" s="131">
        <f>ROUND(AZ98*L29,2)</f>
        <v>0</v>
      </c>
      <c r="AW98" s="131">
        <f>ROUND(BA98*L30,2)</f>
        <v>0</v>
      </c>
      <c r="AX98" s="131">
        <f>ROUND(BB98*L29,2)</f>
        <v>0</v>
      </c>
      <c r="AY98" s="131">
        <f>ROUND(BC98*L30,2)</f>
        <v>0</v>
      </c>
      <c r="AZ98" s="131">
        <f>ROUND(SUM(AZ99:AZ101),2)</f>
        <v>0</v>
      </c>
      <c r="BA98" s="131">
        <f>ROUND(SUM(BA99:BA101),2)</f>
        <v>0</v>
      </c>
      <c r="BB98" s="131">
        <f>ROUND(SUM(BB99:BB101),2)</f>
        <v>0</v>
      </c>
      <c r="BC98" s="131">
        <f>ROUND(SUM(BC99:BC101),2)</f>
        <v>0</v>
      </c>
      <c r="BD98" s="133">
        <f>ROUND(SUM(BD99:BD101),2)</f>
        <v>0</v>
      </c>
      <c r="BE98" s="7"/>
      <c r="BS98" s="134" t="s">
        <v>76</v>
      </c>
      <c r="BT98" s="134" t="s">
        <v>84</v>
      </c>
      <c r="BU98" s="134" t="s">
        <v>78</v>
      </c>
      <c r="BV98" s="134" t="s">
        <v>79</v>
      </c>
      <c r="BW98" s="134" t="s">
        <v>97</v>
      </c>
      <c r="BX98" s="134" t="s">
        <v>5</v>
      </c>
      <c r="CL98" s="134" t="s">
        <v>1</v>
      </c>
      <c r="CM98" s="134" t="s">
        <v>77</v>
      </c>
    </row>
    <row r="99" s="4" customFormat="1" ht="16.5" customHeight="1">
      <c r="A99" s="135" t="s">
        <v>86</v>
      </c>
      <c r="B99" s="73"/>
      <c r="C99" s="136"/>
      <c r="D99" s="136"/>
      <c r="E99" s="137" t="s">
        <v>98</v>
      </c>
      <c r="F99" s="137"/>
      <c r="G99" s="137"/>
      <c r="H99" s="137"/>
      <c r="I99" s="137"/>
      <c r="J99" s="136"/>
      <c r="K99" s="137" t="s">
        <v>99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'04 - Nerezový neplavecký ...'!J32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89</v>
      </c>
      <c r="AR99" s="75"/>
      <c r="AS99" s="140">
        <v>0</v>
      </c>
      <c r="AT99" s="141">
        <f>ROUND(SUM(AV99:AW99),2)</f>
        <v>0</v>
      </c>
      <c r="AU99" s="142">
        <f>'04 - Nerezový neplavecký ...'!P128</f>
        <v>0</v>
      </c>
      <c r="AV99" s="141">
        <f>'04 - Nerezový neplavecký ...'!J35</f>
        <v>0</v>
      </c>
      <c r="AW99" s="141">
        <f>'04 - Nerezový neplavecký ...'!J36</f>
        <v>0</v>
      </c>
      <c r="AX99" s="141">
        <f>'04 - Nerezový neplavecký ...'!J37</f>
        <v>0</v>
      </c>
      <c r="AY99" s="141">
        <f>'04 - Nerezový neplavecký ...'!J38</f>
        <v>0</v>
      </c>
      <c r="AZ99" s="141">
        <f>'04 - Nerezový neplavecký ...'!F35</f>
        <v>0</v>
      </c>
      <c r="BA99" s="141">
        <f>'04 - Nerezový neplavecký ...'!F36</f>
        <v>0</v>
      </c>
      <c r="BB99" s="141">
        <f>'04 - Nerezový neplavecký ...'!F37</f>
        <v>0</v>
      </c>
      <c r="BC99" s="141">
        <f>'04 - Nerezový neplavecký ...'!F38</f>
        <v>0</v>
      </c>
      <c r="BD99" s="143">
        <f>'04 - Nerezový neplavecký ...'!F39</f>
        <v>0</v>
      </c>
      <c r="BE99" s="4"/>
      <c r="BT99" s="144" t="s">
        <v>90</v>
      </c>
      <c r="BV99" s="144" t="s">
        <v>79</v>
      </c>
      <c r="BW99" s="144" t="s">
        <v>100</v>
      </c>
      <c r="BX99" s="144" t="s">
        <v>97</v>
      </c>
      <c r="CL99" s="144" t="s">
        <v>1</v>
      </c>
    </row>
    <row r="100" s="4" customFormat="1" ht="16.5" customHeight="1">
      <c r="A100" s="135" t="s">
        <v>86</v>
      </c>
      <c r="B100" s="73"/>
      <c r="C100" s="136"/>
      <c r="D100" s="136"/>
      <c r="E100" s="137" t="s">
        <v>101</v>
      </c>
      <c r="F100" s="137"/>
      <c r="G100" s="137"/>
      <c r="H100" s="137"/>
      <c r="I100" s="137"/>
      <c r="J100" s="136"/>
      <c r="K100" s="137" t="s">
        <v>102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'05 - Technológia neplavec...'!J32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89</v>
      </c>
      <c r="AR100" s="75"/>
      <c r="AS100" s="140">
        <v>0</v>
      </c>
      <c r="AT100" s="141">
        <f>ROUND(SUM(AV100:AW100),2)</f>
        <v>0</v>
      </c>
      <c r="AU100" s="142">
        <f>'05 - Technológia neplavec...'!P122</f>
        <v>0</v>
      </c>
      <c r="AV100" s="141">
        <f>'05 - Technológia neplavec...'!J35</f>
        <v>0</v>
      </c>
      <c r="AW100" s="141">
        <f>'05 - Technológia neplavec...'!J36</f>
        <v>0</v>
      </c>
      <c r="AX100" s="141">
        <f>'05 - Technológia neplavec...'!J37</f>
        <v>0</v>
      </c>
      <c r="AY100" s="141">
        <f>'05 - Technológia neplavec...'!J38</f>
        <v>0</v>
      </c>
      <c r="AZ100" s="141">
        <f>'05 - Technológia neplavec...'!F35</f>
        <v>0</v>
      </c>
      <c r="BA100" s="141">
        <f>'05 - Technológia neplavec...'!F36</f>
        <v>0</v>
      </c>
      <c r="BB100" s="141">
        <f>'05 - Technológia neplavec...'!F37</f>
        <v>0</v>
      </c>
      <c r="BC100" s="141">
        <f>'05 - Technológia neplavec...'!F38</f>
        <v>0</v>
      </c>
      <c r="BD100" s="143">
        <f>'05 - Technológia neplavec...'!F39</f>
        <v>0</v>
      </c>
      <c r="BE100" s="4"/>
      <c r="BT100" s="144" t="s">
        <v>90</v>
      </c>
      <c r="BV100" s="144" t="s">
        <v>79</v>
      </c>
      <c r="BW100" s="144" t="s">
        <v>103</v>
      </c>
      <c r="BX100" s="144" t="s">
        <v>97</v>
      </c>
      <c r="CL100" s="144" t="s">
        <v>1</v>
      </c>
    </row>
    <row r="101" s="4" customFormat="1" ht="16.5" customHeight="1">
      <c r="A101" s="135" t="s">
        <v>86</v>
      </c>
      <c r="B101" s="73"/>
      <c r="C101" s="136"/>
      <c r="D101" s="136"/>
      <c r="E101" s="137" t="s">
        <v>104</v>
      </c>
      <c r="F101" s="137"/>
      <c r="G101" s="137"/>
      <c r="H101" s="137"/>
      <c r="I101" s="137"/>
      <c r="J101" s="136"/>
      <c r="K101" s="137" t="s">
        <v>105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'06 - Technológia detského...'!J32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89</v>
      </c>
      <c r="AR101" s="75"/>
      <c r="AS101" s="145">
        <v>0</v>
      </c>
      <c r="AT101" s="146">
        <f>ROUND(SUM(AV101:AW101),2)</f>
        <v>0</v>
      </c>
      <c r="AU101" s="147">
        <f>'06 - Technológia detského...'!P122</f>
        <v>0</v>
      </c>
      <c r="AV101" s="146">
        <f>'06 - Technológia detského...'!J35</f>
        <v>0</v>
      </c>
      <c r="AW101" s="146">
        <f>'06 - Technológia detského...'!J36</f>
        <v>0</v>
      </c>
      <c r="AX101" s="146">
        <f>'06 - Technológia detského...'!J37</f>
        <v>0</v>
      </c>
      <c r="AY101" s="146">
        <f>'06 - Technológia detského...'!J38</f>
        <v>0</v>
      </c>
      <c r="AZ101" s="146">
        <f>'06 - Technológia detského...'!F35</f>
        <v>0</v>
      </c>
      <c r="BA101" s="146">
        <f>'06 - Technológia detského...'!F36</f>
        <v>0</v>
      </c>
      <c r="BB101" s="146">
        <f>'06 - Technológia detského...'!F37</f>
        <v>0</v>
      </c>
      <c r="BC101" s="146">
        <f>'06 - Technológia detského...'!F38</f>
        <v>0</v>
      </c>
      <c r="BD101" s="148">
        <f>'06 - Technológia detského...'!F39</f>
        <v>0</v>
      </c>
      <c r="BE101" s="4"/>
      <c r="BT101" s="144" t="s">
        <v>90</v>
      </c>
      <c r="BV101" s="144" t="s">
        <v>79</v>
      </c>
      <c r="BW101" s="144" t="s">
        <v>106</v>
      </c>
      <c r="BX101" s="144" t="s">
        <v>97</v>
      </c>
      <c r="CL101" s="144" t="s">
        <v>1</v>
      </c>
    </row>
    <row r="102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41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sheet="1" formatColumns="0" formatRows="0" objects="1" scenarios="1" spinCount="100000" saltValue="ommDMnoy7gaPaD3a5Lv7GkeGcjf5zOAVfRreXltlWy59uoywOSBOn4+S7BqJacEP6yFH6rfv5XnQudSHxiHMPA==" hashValue="61KwVX8uEsA/SVvKGJkobP50hIy5Vtvjdud8dcJXM81c6te5DGybTuHfmbfOIxVfAD0kL3zkhBenQ7bJRwx1Cw==" algorithmName="SHA-512" password="CC35"/>
  <mergeCells count="6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25m nerezový plaveck...'!C2" display="/"/>
    <hyperlink ref="A97" location="'02 - Technológia 25m plav...'!C2" display="/"/>
    <hyperlink ref="A99" location="'04 - Nerezový neplavecký ...'!C2" display="/"/>
    <hyperlink ref="A100" location="'05 - Technológia neplavec...'!C2" display="/"/>
    <hyperlink ref="A101" location="'06 - Technológia detské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77</v>
      </c>
    </row>
    <row r="4" s="1" customFormat="1" ht="24.96" customHeight="1">
      <c r="B4" s="17"/>
      <c r="D4" s="151" t="s">
        <v>107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Nerezové bazény a bazénové technológie</v>
      </c>
      <c r="F7" s="153"/>
      <c r="G7" s="153"/>
      <c r="H7" s="153"/>
      <c r="L7" s="17"/>
    </row>
    <row r="8" s="1" customFormat="1" ht="12" customHeight="1">
      <c r="B8" s="17"/>
      <c r="D8" s="153" t="s">
        <v>108</v>
      </c>
      <c r="L8" s="17"/>
    </row>
    <row r="9" s="2" customFormat="1" ht="23.25" customHeight="1">
      <c r="A9" s="35"/>
      <c r="B9" s="41"/>
      <c r="C9" s="35"/>
      <c r="D9" s="35"/>
      <c r="E9" s="154" t="s">
        <v>109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110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111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24. 11. 2021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53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29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31</v>
      </c>
      <c r="E22" s="35"/>
      <c r="F22" s="35"/>
      <c r="G22" s="35"/>
      <c r="H22" s="35"/>
      <c r="I22" s="153" t="s">
        <v>24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32</v>
      </c>
      <c r="F23" s="35"/>
      <c r="G23" s="35"/>
      <c r="H23" s="35"/>
      <c r="I23" s="153" t="s">
        <v>27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34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3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36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37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39</v>
      </c>
      <c r="G34" s="35"/>
      <c r="H34" s="35"/>
      <c r="I34" s="164" t="s">
        <v>38</v>
      </c>
      <c r="J34" s="164" t="s">
        <v>40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41</v>
      </c>
      <c r="E35" s="166" t="s">
        <v>42</v>
      </c>
      <c r="F35" s="167">
        <f>ROUND((SUM(BE128:BE207)),  2)</f>
        <v>0</v>
      </c>
      <c r="G35" s="168"/>
      <c r="H35" s="168"/>
      <c r="I35" s="169">
        <v>0.20000000000000001</v>
      </c>
      <c r="J35" s="167">
        <f>ROUND(((SUM(BE128:BE207))*I35),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43</v>
      </c>
      <c r="F36" s="167">
        <f>ROUND((SUM(BF128:BF207)),  2)</f>
        <v>0</v>
      </c>
      <c r="G36" s="168"/>
      <c r="H36" s="168"/>
      <c r="I36" s="169">
        <v>0.20000000000000001</v>
      </c>
      <c r="J36" s="167">
        <f>ROUND(((SUM(BF128:BF207))*I36),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44</v>
      </c>
      <c r="F37" s="170">
        <f>ROUND((SUM(BG128:BG207)),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45</v>
      </c>
      <c r="F38" s="170">
        <f>ROUND((SUM(BH128:BH207)),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46</v>
      </c>
      <c r="F39" s="167">
        <f>ROUND((SUM(BI128:BI207)),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Nerezové bazény a bazénové technológie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90" t="s">
        <v>109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110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01 - 25m nerezový plavecký bazén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Žiar nad Hronom</v>
      </c>
      <c r="G91" s="37"/>
      <c r="H91" s="37"/>
      <c r="I91" s="29" t="s">
        <v>21</v>
      </c>
      <c r="J91" s="82" t="str">
        <f>IF(J14="","",J14)</f>
        <v>24. 11. 2021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Technické služby Žiar nad Hronom s.r.o.</v>
      </c>
      <c r="G93" s="37"/>
      <c r="H93" s="37"/>
      <c r="I93" s="29" t="s">
        <v>31</v>
      </c>
      <c r="J93" s="33" t="str">
        <f>E23</f>
        <v>Magic Design Henč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Pilnik Vladimír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113</v>
      </c>
      <c r="D96" s="192"/>
      <c r="E96" s="192"/>
      <c r="F96" s="192"/>
      <c r="G96" s="192"/>
      <c r="H96" s="192"/>
      <c r="I96" s="192"/>
      <c r="J96" s="193" t="s">
        <v>114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115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116</v>
      </c>
    </row>
    <row r="99" s="9" customFormat="1" ht="24.96" customHeight="1">
      <c r="A99" s="9"/>
      <c r="B99" s="195"/>
      <c r="C99" s="196"/>
      <c r="D99" s="197" t="s">
        <v>117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118</v>
      </c>
      <c r="E100" s="203"/>
      <c r="F100" s="203"/>
      <c r="G100" s="203"/>
      <c r="H100" s="203"/>
      <c r="I100" s="203"/>
      <c r="J100" s="204">
        <f>J130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1"/>
      <c r="C101" s="136"/>
      <c r="D101" s="202" t="s">
        <v>119</v>
      </c>
      <c r="E101" s="203"/>
      <c r="F101" s="203"/>
      <c r="G101" s="203"/>
      <c r="H101" s="203"/>
      <c r="I101" s="203"/>
      <c r="J101" s="204">
        <f>J131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1"/>
      <c r="C102" s="136"/>
      <c r="D102" s="202" t="s">
        <v>120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1"/>
      <c r="C103" s="136"/>
      <c r="D103" s="202" t="s">
        <v>121</v>
      </c>
      <c r="E103" s="203"/>
      <c r="F103" s="203"/>
      <c r="G103" s="203"/>
      <c r="H103" s="203"/>
      <c r="I103" s="203"/>
      <c r="J103" s="204">
        <f>J151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1"/>
      <c r="C104" s="136"/>
      <c r="D104" s="202" t="s">
        <v>122</v>
      </c>
      <c r="E104" s="203"/>
      <c r="F104" s="203"/>
      <c r="G104" s="203"/>
      <c r="H104" s="203"/>
      <c r="I104" s="203"/>
      <c r="J104" s="204">
        <f>J171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1"/>
      <c r="C105" s="136"/>
      <c r="D105" s="202" t="s">
        <v>123</v>
      </c>
      <c r="E105" s="203"/>
      <c r="F105" s="203"/>
      <c r="G105" s="203"/>
      <c r="H105" s="203"/>
      <c r="I105" s="203"/>
      <c r="J105" s="204">
        <f>J184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201"/>
      <c r="C106" s="136"/>
      <c r="D106" s="202" t="s">
        <v>124</v>
      </c>
      <c r="E106" s="203"/>
      <c r="F106" s="203"/>
      <c r="G106" s="203"/>
      <c r="H106" s="203"/>
      <c r="I106" s="203"/>
      <c r="J106" s="204">
        <f>J199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90" t="str">
        <f>E7</f>
        <v>Nerezové bazény a bazénové technológie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108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23.25" customHeight="1">
      <c r="A118" s="35"/>
      <c r="B118" s="36"/>
      <c r="C118" s="37"/>
      <c r="D118" s="37"/>
      <c r="E118" s="190" t="s">
        <v>109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110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E11</f>
        <v>01 - 25m nerezový plavecký bazén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7"/>
      <c r="E122" s="37"/>
      <c r="F122" s="24" t="str">
        <f>F14</f>
        <v>Žiar nad Hronom</v>
      </c>
      <c r="G122" s="37"/>
      <c r="H122" s="37"/>
      <c r="I122" s="29" t="s">
        <v>21</v>
      </c>
      <c r="J122" s="82" t="str">
        <f>IF(J14="","",J14)</f>
        <v>24. 11. 2021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23</v>
      </c>
      <c r="D124" s="37"/>
      <c r="E124" s="37"/>
      <c r="F124" s="24" t="str">
        <f>E17</f>
        <v>Technické služby Žiar nad Hronom s.r.o.</v>
      </c>
      <c r="G124" s="37"/>
      <c r="H124" s="37"/>
      <c r="I124" s="29" t="s">
        <v>31</v>
      </c>
      <c r="J124" s="33" t="str">
        <f>E23</f>
        <v>Magic Design Henč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29</v>
      </c>
      <c r="D125" s="37"/>
      <c r="E125" s="37"/>
      <c r="F125" s="24" t="str">
        <f>IF(E20="","",E20)</f>
        <v>Vyplň údaj</v>
      </c>
      <c r="G125" s="37"/>
      <c r="H125" s="37"/>
      <c r="I125" s="29" t="s">
        <v>34</v>
      </c>
      <c r="J125" s="33" t="str">
        <f>E26</f>
        <v>Pilnik Vladimír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126</v>
      </c>
      <c r="D127" s="209" t="s">
        <v>62</v>
      </c>
      <c r="E127" s="209" t="s">
        <v>58</v>
      </c>
      <c r="F127" s="209" t="s">
        <v>59</v>
      </c>
      <c r="G127" s="209" t="s">
        <v>127</v>
      </c>
      <c r="H127" s="209" t="s">
        <v>128</v>
      </c>
      <c r="I127" s="209" t="s">
        <v>129</v>
      </c>
      <c r="J127" s="210" t="s">
        <v>114</v>
      </c>
      <c r="K127" s="211" t="s">
        <v>130</v>
      </c>
      <c r="L127" s="212"/>
      <c r="M127" s="103" t="s">
        <v>1</v>
      </c>
      <c r="N127" s="104" t="s">
        <v>41</v>
      </c>
      <c r="O127" s="104" t="s">
        <v>131</v>
      </c>
      <c r="P127" s="104" t="s">
        <v>132</v>
      </c>
      <c r="Q127" s="104" t="s">
        <v>133</v>
      </c>
      <c r="R127" s="104" t="s">
        <v>134</v>
      </c>
      <c r="S127" s="104" t="s">
        <v>135</v>
      </c>
      <c r="T127" s="105" t="s">
        <v>136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115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</f>
        <v>0</v>
      </c>
      <c r="Q128" s="107"/>
      <c r="R128" s="215">
        <f>R129</f>
        <v>0</v>
      </c>
      <c r="S128" s="107"/>
      <c r="T128" s="216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76</v>
      </c>
      <c r="AU128" s="14" t="s">
        <v>116</v>
      </c>
      <c r="BK128" s="217">
        <f>BK129</f>
        <v>0</v>
      </c>
    </row>
    <row r="129" s="12" customFormat="1" ht="25.92" customHeight="1">
      <c r="A129" s="12"/>
      <c r="B129" s="218"/>
      <c r="C129" s="219"/>
      <c r="D129" s="220" t="s">
        <v>76</v>
      </c>
      <c r="E129" s="221" t="s">
        <v>137</v>
      </c>
      <c r="F129" s="221" t="s">
        <v>138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</f>
        <v>0</v>
      </c>
      <c r="Q129" s="226"/>
      <c r="R129" s="227">
        <f>R130</f>
        <v>0</v>
      </c>
      <c r="S129" s="226"/>
      <c r="T129" s="228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139</v>
      </c>
      <c r="AT129" s="230" t="s">
        <v>76</v>
      </c>
      <c r="AU129" s="230" t="s">
        <v>77</v>
      </c>
      <c r="AY129" s="229" t="s">
        <v>140</v>
      </c>
      <c r="BK129" s="231">
        <f>BK130</f>
        <v>0</v>
      </c>
    </row>
    <row r="130" s="12" customFormat="1" ht="22.8" customHeight="1">
      <c r="A130" s="12"/>
      <c r="B130" s="218"/>
      <c r="C130" s="219"/>
      <c r="D130" s="220" t="s">
        <v>76</v>
      </c>
      <c r="E130" s="232" t="s">
        <v>141</v>
      </c>
      <c r="F130" s="232" t="s">
        <v>142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P131+P138+P151+P171+P184+P199</f>
        <v>0</v>
      </c>
      <c r="Q130" s="226"/>
      <c r="R130" s="227">
        <f>R131+R138+R151+R171+R184+R199</f>
        <v>0</v>
      </c>
      <c r="S130" s="226"/>
      <c r="T130" s="228">
        <f>T131+T138+T151+T171+T184+T199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76</v>
      </c>
      <c r="AU130" s="230" t="s">
        <v>84</v>
      </c>
      <c r="AY130" s="229" t="s">
        <v>140</v>
      </c>
      <c r="BK130" s="231">
        <f>BK131+BK138+BK151+BK171+BK184+BK199</f>
        <v>0</v>
      </c>
    </row>
    <row r="131" s="12" customFormat="1" ht="20.88" customHeight="1">
      <c r="A131" s="12"/>
      <c r="B131" s="218"/>
      <c r="C131" s="219"/>
      <c r="D131" s="220" t="s">
        <v>76</v>
      </c>
      <c r="E131" s="232" t="s">
        <v>143</v>
      </c>
      <c r="F131" s="232" t="s">
        <v>144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SUM(P132:P137)</f>
        <v>0</v>
      </c>
      <c r="Q131" s="226"/>
      <c r="R131" s="227">
        <f>SUM(R132:R137)</f>
        <v>0</v>
      </c>
      <c r="S131" s="226"/>
      <c r="T131" s="228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84</v>
      </c>
      <c r="AT131" s="230" t="s">
        <v>76</v>
      </c>
      <c r="AU131" s="230" t="s">
        <v>90</v>
      </c>
      <c r="AY131" s="229" t="s">
        <v>140</v>
      </c>
      <c r="BK131" s="231">
        <f>SUM(BK132:BK137)</f>
        <v>0</v>
      </c>
    </row>
    <row r="132" s="2" customFormat="1" ht="33" customHeight="1">
      <c r="A132" s="35"/>
      <c r="B132" s="36"/>
      <c r="C132" s="234" t="s">
        <v>84</v>
      </c>
      <c r="D132" s="234" t="s">
        <v>145</v>
      </c>
      <c r="E132" s="235" t="s">
        <v>146</v>
      </c>
      <c r="F132" s="236" t="s">
        <v>147</v>
      </c>
      <c r="G132" s="237" t="s">
        <v>148</v>
      </c>
      <c r="H132" s="238">
        <v>1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43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149</v>
      </c>
      <c r="AT132" s="246" t="s">
        <v>145</v>
      </c>
      <c r="AU132" s="246" t="s">
        <v>139</v>
      </c>
      <c r="AY132" s="14" t="s">
        <v>140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90</v>
      </c>
      <c r="BK132" s="247">
        <f>ROUND(I132*H132,2)</f>
        <v>0</v>
      </c>
      <c r="BL132" s="14" t="s">
        <v>149</v>
      </c>
      <c r="BM132" s="246" t="s">
        <v>150</v>
      </c>
    </row>
    <row r="133" s="2" customFormat="1">
      <c r="A133" s="35"/>
      <c r="B133" s="36"/>
      <c r="C133" s="37"/>
      <c r="D133" s="248" t="s">
        <v>151</v>
      </c>
      <c r="E133" s="37"/>
      <c r="F133" s="249" t="s">
        <v>152</v>
      </c>
      <c r="G133" s="37"/>
      <c r="H133" s="37"/>
      <c r="I133" s="250"/>
      <c r="J133" s="37"/>
      <c r="K133" s="37"/>
      <c r="L133" s="41"/>
      <c r="M133" s="251"/>
      <c r="N133" s="252"/>
      <c r="O133" s="94"/>
      <c r="P133" s="94"/>
      <c r="Q133" s="94"/>
      <c r="R133" s="94"/>
      <c r="S133" s="94"/>
      <c r="T133" s="9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151</v>
      </c>
      <c r="AU133" s="14" t="s">
        <v>139</v>
      </c>
    </row>
    <row r="134" s="2" customFormat="1" ht="21.75" customHeight="1">
      <c r="A134" s="35"/>
      <c r="B134" s="36"/>
      <c r="C134" s="234" t="s">
        <v>90</v>
      </c>
      <c r="D134" s="234" t="s">
        <v>145</v>
      </c>
      <c r="E134" s="235" t="s">
        <v>153</v>
      </c>
      <c r="F134" s="236" t="s">
        <v>154</v>
      </c>
      <c r="G134" s="237" t="s">
        <v>155</v>
      </c>
      <c r="H134" s="238">
        <v>316.5</v>
      </c>
      <c r="I134" s="239"/>
      <c r="J134" s="240">
        <f>ROUND(I134*H134,2)</f>
        <v>0</v>
      </c>
      <c r="K134" s="241"/>
      <c r="L134" s="41"/>
      <c r="M134" s="242" t="s">
        <v>1</v>
      </c>
      <c r="N134" s="243" t="s">
        <v>43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149</v>
      </c>
      <c r="AT134" s="246" t="s">
        <v>145</v>
      </c>
      <c r="AU134" s="246" t="s">
        <v>139</v>
      </c>
      <c r="AY134" s="14" t="s">
        <v>140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90</v>
      </c>
      <c r="BK134" s="247">
        <f>ROUND(I134*H134,2)</f>
        <v>0</v>
      </c>
      <c r="BL134" s="14" t="s">
        <v>149</v>
      </c>
      <c r="BM134" s="246" t="s">
        <v>90</v>
      </c>
    </row>
    <row r="135" s="2" customFormat="1">
      <c r="A135" s="35"/>
      <c r="B135" s="36"/>
      <c r="C135" s="37"/>
      <c r="D135" s="248" t="s">
        <v>151</v>
      </c>
      <c r="E135" s="37"/>
      <c r="F135" s="249" t="s">
        <v>156</v>
      </c>
      <c r="G135" s="37"/>
      <c r="H135" s="37"/>
      <c r="I135" s="250"/>
      <c r="J135" s="37"/>
      <c r="K135" s="37"/>
      <c r="L135" s="41"/>
      <c r="M135" s="251"/>
      <c r="N135" s="252"/>
      <c r="O135" s="94"/>
      <c r="P135" s="94"/>
      <c r="Q135" s="94"/>
      <c r="R135" s="94"/>
      <c r="S135" s="94"/>
      <c r="T135" s="9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151</v>
      </c>
      <c r="AU135" s="14" t="s">
        <v>139</v>
      </c>
    </row>
    <row r="136" s="2" customFormat="1" ht="16.5" customHeight="1">
      <c r="A136" s="35"/>
      <c r="B136" s="36"/>
      <c r="C136" s="234" t="s">
        <v>139</v>
      </c>
      <c r="D136" s="234" t="s">
        <v>145</v>
      </c>
      <c r="E136" s="235" t="s">
        <v>157</v>
      </c>
      <c r="F136" s="236" t="s">
        <v>158</v>
      </c>
      <c r="G136" s="237" t="s">
        <v>159</v>
      </c>
      <c r="H136" s="238">
        <v>80</v>
      </c>
      <c r="I136" s="239"/>
      <c r="J136" s="240">
        <f>ROUND(I136*H136,2)</f>
        <v>0</v>
      </c>
      <c r="K136" s="241"/>
      <c r="L136" s="41"/>
      <c r="M136" s="242" t="s">
        <v>1</v>
      </c>
      <c r="N136" s="243" t="s">
        <v>43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149</v>
      </c>
      <c r="AT136" s="246" t="s">
        <v>145</v>
      </c>
      <c r="AU136" s="246" t="s">
        <v>139</v>
      </c>
      <c r="AY136" s="14" t="s">
        <v>140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90</v>
      </c>
      <c r="BK136" s="247">
        <f>ROUND(I136*H136,2)</f>
        <v>0</v>
      </c>
      <c r="BL136" s="14" t="s">
        <v>149</v>
      </c>
      <c r="BM136" s="246" t="s">
        <v>160</v>
      </c>
    </row>
    <row r="137" s="2" customFormat="1">
      <c r="A137" s="35"/>
      <c r="B137" s="36"/>
      <c r="C137" s="37"/>
      <c r="D137" s="248" t="s">
        <v>151</v>
      </c>
      <c r="E137" s="37"/>
      <c r="F137" s="249" t="s">
        <v>161</v>
      </c>
      <c r="G137" s="37"/>
      <c r="H137" s="37"/>
      <c r="I137" s="250"/>
      <c r="J137" s="37"/>
      <c r="K137" s="37"/>
      <c r="L137" s="41"/>
      <c r="M137" s="251"/>
      <c r="N137" s="252"/>
      <c r="O137" s="94"/>
      <c r="P137" s="94"/>
      <c r="Q137" s="94"/>
      <c r="R137" s="94"/>
      <c r="S137" s="94"/>
      <c r="T137" s="9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151</v>
      </c>
      <c r="AU137" s="14" t="s">
        <v>139</v>
      </c>
    </row>
    <row r="138" s="12" customFormat="1" ht="20.88" customHeight="1">
      <c r="A138" s="12"/>
      <c r="B138" s="218"/>
      <c r="C138" s="219"/>
      <c r="D138" s="220" t="s">
        <v>76</v>
      </c>
      <c r="E138" s="232" t="s">
        <v>162</v>
      </c>
      <c r="F138" s="232" t="s">
        <v>163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SUM(P139:P150)</f>
        <v>0</v>
      </c>
      <c r="Q138" s="226"/>
      <c r="R138" s="227">
        <f>SUM(R139:R150)</f>
        <v>0</v>
      </c>
      <c r="S138" s="226"/>
      <c r="T138" s="228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84</v>
      </c>
      <c r="AT138" s="230" t="s">
        <v>76</v>
      </c>
      <c r="AU138" s="230" t="s">
        <v>90</v>
      </c>
      <c r="AY138" s="229" t="s">
        <v>140</v>
      </c>
      <c r="BK138" s="231">
        <f>SUM(BK139:BK150)</f>
        <v>0</v>
      </c>
    </row>
    <row r="139" s="2" customFormat="1" ht="24.15" customHeight="1">
      <c r="A139" s="35"/>
      <c r="B139" s="36"/>
      <c r="C139" s="234" t="s">
        <v>160</v>
      </c>
      <c r="D139" s="234" t="s">
        <v>145</v>
      </c>
      <c r="E139" s="235" t="s">
        <v>164</v>
      </c>
      <c r="F139" s="236" t="s">
        <v>165</v>
      </c>
      <c r="G139" s="237" t="s">
        <v>148</v>
      </c>
      <c r="H139" s="238">
        <v>1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43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149</v>
      </c>
      <c r="AT139" s="246" t="s">
        <v>145</v>
      </c>
      <c r="AU139" s="246" t="s">
        <v>139</v>
      </c>
      <c r="AY139" s="14" t="s">
        <v>140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90</v>
      </c>
      <c r="BK139" s="247">
        <f>ROUND(I139*H139,2)</f>
        <v>0</v>
      </c>
      <c r="BL139" s="14" t="s">
        <v>149</v>
      </c>
      <c r="BM139" s="246" t="s">
        <v>166</v>
      </c>
    </row>
    <row r="140" s="2" customFormat="1">
      <c r="A140" s="35"/>
      <c r="B140" s="36"/>
      <c r="C140" s="37"/>
      <c r="D140" s="248" t="s">
        <v>151</v>
      </c>
      <c r="E140" s="37"/>
      <c r="F140" s="249" t="s">
        <v>167</v>
      </c>
      <c r="G140" s="37"/>
      <c r="H140" s="37"/>
      <c r="I140" s="250"/>
      <c r="J140" s="37"/>
      <c r="K140" s="37"/>
      <c r="L140" s="41"/>
      <c r="M140" s="251"/>
      <c r="N140" s="252"/>
      <c r="O140" s="94"/>
      <c r="P140" s="94"/>
      <c r="Q140" s="94"/>
      <c r="R140" s="94"/>
      <c r="S140" s="94"/>
      <c r="T140" s="9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151</v>
      </c>
      <c r="AU140" s="14" t="s">
        <v>139</v>
      </c>
    </row>
    <row r="141" s="2" customFormat="1" ht="16.5" customHeight="1">
      <c r="A141" s="35"/>
      <c r="B141" s="36"/>
      <c r="C141" s="234" t="s">
        <v>168</v>
      </c>
      <c r="D141" s="234" t="s">
        <v>145</v>
      </c>
      <c r="E141" s="235" t="s">
        <v>169</v>
      </c>
      <c r="F141" s="236" t="s">
        <v>170</v>
      </c>
      <c r="G141" s="237" t="s">
        <v>148</v>
      </c>
      <c r="H141" s="238">
        <v>4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43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149</v>
      </c>
      <c r="AT141" s="246" t="s">
        <v>145</v>
      </c>
      <c r="AU141" s="246" t="s">
        <v>139</v>
      </c>
      <c r="AY141" s="14" t="s">
        <v>140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90</v>
      </c>
      <c r="BK141" s="247">
        <f>ROUND(I141*H141,2)</f>
        <v>0</v>
      </c>
      <c r="BL141" s="14" t="s">
        <v>149</v>
      </c>
      <c r="BM141" s="246" t="s">
        <v>171</v>
      </c>
    </row>
    <row r="142" s="2" customFormat="1">
      <c r="A142" s="35"/>
      <c r="B142" s="36"/>
      <c r="C142" s="37"/>
      <c r="D142" s="248" t="s">
        <v>151</v>
      </c>
      <c r="E142" s="37"/>
      <c r="F142" s="249" t="s">
        <v>172</v>
      </c>
      <c r="G142" s="37"/>
      <c r="H142" s="37"/>
      <c r="I142" s="250"/>
      <c r="J142" s="37"/>
      <c r="K142" s="37"/>
      <c r="L142" s="41"/>
      <c r="M142" s="251"/>
      <c r="N142" s="252"/>
      <c r="O142" s="94"/>
      <c r="P142" s="94"/>
      <c r="Q142" s="94"/>
      <c r="R142" s="94"/>
      <c r="S142" s="94"/>
      <c r="T142" s="9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151</v>
      </c>
      <c r="AU142" s="14" t="s">
        <v>139</v>
      </c>
    </row>
    <row r="143" s="2" customFormat="1" ht="16.5" customHeight="1">
      <c r="A143" s="35"/>
      <c r="B143" s="36"/>
      <c r="C143" s="234" t="s">
        <v>166</v>
      </c>
      <c r="D143" s="234" t="s">
        <v>145</v>
      </c>
      <c r="E143" s="235" t="s">
        <v>173</v>
      </c>
      <c r="F143" s="236" t="s">
        <v>174</v>
      </c>
      <c r="G143" s="237" t="s">
        <v>148</v>
      </c>
      <c r="H143" s="238">
        <v>8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43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149</v>
      </c>
      <c r="AT143" s="246" t="s">
        <v>145</v>
      </c>
      <c r="AU143" s="246" t="s">
        <v>139</v>
      </c>
      <c r="AY143" s="14" t="s">
        <v>140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90</v>
      </c>
      <c r="BK143" s="247">
        <f>ROUND(I143*H143,2)</f>
        <v>0</v>
      </c>
      <c r="BL143" s="14" t="s">
        <v>149</v>
      </c>
      <c r="BM143" s="246" t="s">
        <v>175</v>
      </c>
    </row>
    <row r="144" s="2" customFormat="1">
      <c r="A144" s="35"/>
      <c r="B144" s="36"/>
      <c r="C144" s="37"/>
      <c r="D144" s="248" t="s">
        <v>151</v>
      </c>
      <c r="E144" s="37"/>
      <c r="F144" s="249" t="s">
        <v>176</v>
      </c>
      <c r="G144" s="37"/>
      <c r="H144" s="37"/>
      <c r="I144" s="250"/>
      <c r="J144" s="37"/>
      <c r="K144" s="37"/>
      <c r="L144" s="41"/>
      <c r="M144" s="251"/>
      <c r="N144" s="252"/>
      <c r="O144" s="94"/>
      <c r="P144" s="94"/>
      <c r="Q144" s="94"/>
      <c r="R144" s="94"/>
      <c r="S144" s="94"/>
      <c r="T144" s="9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151</v>
      </c>
      <c r="AU144" s="14" t="s">
        <v>139</v>
      </c>
    </row>
    <row r="145" s="2" customFormat="1" ht="33" customHeight="1">
      <c r="A145" s="35"/>
      <c r="B145" s="36"/>
      <c r="C145" s="234" t="s">
        <v>177</v>
      </c>
      <c r="D145" s="234" t="s">
        <v>145</v>
      </c>
      <c r="E145" s="235" t="s">
        <v>178</v>
      </c>
      <c r="F145" s="236" t="s">
        <v>179</v>
      </c>
      <c r="G145" s="237" t="s">
        <v>148</v>
      </c>
      <c r="H145" s="238">
        <v>1</v>
      </c>
      <c r="I145" s="239"/>
      <c r="J145" s="240">
        <f>ROUND(I145*H145,2)</f>
        <v>0</v>
      </c>
      <c r="K145" s="241"/>
      <c r="L145" s="41"/>
      <c r="M145" s="242" t="s">
        <v>1</v>
      </c>
      <c r="N145" s="243" t="s">
        <v>43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149</v>
      </c>
      <c r="AT145" s="246" t="s">
        <v>145</v>
      </c>
      <c r="AU145" s="246" t="s">
        <v>139</v>
      </c>
      <c r="AY145" s="14" t="s">
        <v>140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90</v>
      </c>
      <c r="BK145" s="247">
        <f>ROUND(I145*H145,2)</f>
        <v>0</v>
      </c>
      <c r="BL145" s="14" t="s">
        <v>149</v>
      </c>
      <c r="BM145" s="246" t="s">
        <v>180</v>
      </c>
    </row>
    <row r="146" s="2" customFormat="1">
      <c r="A146" s="35"/>
      <c r="B146" s="36"/>
      <c r="C146" s="37"/>
      <c r="D146" s="248" t="s">
        <v>151</v>
      </c>
      <c r="E146" s="37"/>
      <c r="F146" s="249" t="s">
        <v>181</v>
      </c>
      <c r="G146" s="37"/>
      <c r="H146" s="37"/>
      <c r="I146" s="250"/>
      <c r="J146" s="37"/>
      <c r="K146" s="37"/>
      <c r="L146" s="41"/>
      <c r="M146" s="251"/>
      <c r="N146" s="252"/>
      <c r="O146" s="94"/>
      <c r="P146" s="94"/>
      <c r="Q146" s="94"/>
      <c r="R146" s="94"/>
      <c r="S146" s="94"/>
      <c r="T146" s="9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151</v>
      </c>
      <c r="AU146" s="14" t="s">
        <v>139</v>
      </c>
    </row>
    <row r="147" s="2" customFormat="1" ht="16.5" customHeight="1">
      <c r="A147" s="35"/>
      <c r="B147" s="36"/>
      <c r="C147" s="234" t="s">
        <v>171</v>
      </c>
      <c r="D147" s="234" t="s">
        <v>145</v>
      </c>
      <c r="E147" s="235" t="s">
        <v>182</v>
      </c>
      <c r="F147" s="236" t="s">
        <v>183</v>
      </c>
      <c r="G147" s="237" t="s">
        <v>148</v>
      </c>
      <c r="H147" s="238">
        <v>1</v>
      </c>
      <c r="I147" s="239"/>
      <c r="J147" s="240">
        <f>ROUND(I147*H147,2)</f>
        <v>0</v>
      </c>
      <c r="K147" s="241"/>
      <c r="L147" s="41"/>
      <c r="M147" s="242" t="s">
        <v>1</v>
      </c>
      <c r="N147" s="243" t="s">
        <v>43</v>
      </c>
      <c r="O147" s="94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149</v>
      </c>
      <c r="AT147" s="246" t="s">
        <v>145</v>
      </c>
      <c r="AU147" s="246" t="s">
        <v>139</v>
      </c>
      <c r="AY147" s="14" t="s">
        <v>140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90</v>
      </c>
      <c r="BK147" s="247">
        <f>ROUND(I147*H147,2)</f>
        <v>0</v>
      </c>
      <c r="BL147" s="14" t="s">
        <v>149</v>
      </c>
      <c r="BM147" s="246" t="s">
        <v>184</v>
      </c>
    </row>
    <row r="148" s="2" customFormat="1">
      <c r="A148" s="35"/>
      <c r="B148" s="36"/>
      <c r="C148" s="37"/>
      <c r="D148" s="248" t="s">
        <v>151</v>
      </c>
      <c r="E148" s="37"/>
      <c r="F148" s="249" t="s">
        <v>185</v>
      </c>
      <c r="G148" s="37"/>
      <c r="H148" s="37"/>
      <c r="I148" s="250"/>
      <c r="J148" s="37"/>
      <c r="K148" s="37"/>
      <c r="L148" s="41"/>
      <c r="M148" s="251"/>
      <c r="N148" s="252"/>
      <c r="O148" s="94"/>
      <c r="P148" s="94"/>
      <c r="Q148" s="94"/>
      <c r="R148" s="94"/>
      <c r="S148" s="94"/>
      <c r="T148" s="9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151</v>
      </c>
      <c r="AU148" s="14" t="s">
        <v>139</v>
      </c>
    </row>
    <row r="149" s="2" customFormat="1" ht="16.5" customHeight="1">
      <c r="A149" s="35"/>
      <c r="B149" s="36"/>
      <c r="C149" s="234" t="s">
        <v>186</v>
      </c>
      <c r="D149" s="234" t="s">
        <v>145</v>
      </c>
      <c r="E149" s="235" t="s">
        <v>187</v>
      </c>
      <c r="F149" s="236" t="s">
        <v>188</v>
      </c>
      <c r="G149" s="237" t="s">
        <v>148</v>
      </c>
      <c r="H149" s="238">
        <v>1</v>
      </c>
      <c r="I149" s="239"/>
      <c r="J149" s="240">
        <f>ROUND(I149*H149,2)</f>
        <v>0</v>
      </c>
      <c r="K149" s="241"/>
      <c r="L149" s="41"/>
      <c r="M149" s="242" t="s">
        <v>1</v>
      </c>
      <c r="N149" s="243" t="s">
        <v>43</v>
      </c>
      <c r="O149" s="94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149</v>
      </c>
      <c r="AT149" s="246" t="s">
        <v>145</v>
      </c>
      <c r="AU149" s="246" t="s">
        <v>139</v>
      </c>
      <c r="AY149" s="14" t="s">
        <v>140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90</v>
      </c>
      <c r="BK149" s="247">
        <f>ROUND(I149*H149,2)</f>
        <v>0</v>
      </c>
      <c r="BL149" s="14" t="s">
        <v>149</v>
      </c>
      <c r="BM149" s="246" t="s">
        <v>189</v>
      </c>
    </row>
    <row r="150" s="2" customFormat="1">
      <c r="A150" s="35"/>
      <c r="B150" s="36"/>
      <c r="C150" s="37"/>
      <c r="D150" s="248" t="s">
        <v>151</v>
      </c>
      <c r="E150" s="37"/>
      <c r="F150" s="249" t="s">
        <v>190</v>
      </c>
      <c r="G150" s="37"/>
      <c r="H150" s="37"/>
      <c r="I150" s="250"/>
      <c r="J150" s="37"/>
      <c r="K150" s="37"/>
      <c r="L150" s="41"/>
      <c r="M150" s="251"/>
      <c r="N150" s="252"/>
      <c r="O150" s="94"/>
      <c r="P150" s="94"/>
      <c r="Q150" s="94"/>
      <c r="R150" s="94"/>
      <c r="S150" s="94"/>
      <c r="T150" s="9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151</v>
      </c>
      <c r="AU150" s="14" t="s">
        <v>139</v>
      </c>
    </row>
    <row r="151" s="12" customFormat="1" ht="20.88" customHeight="1">
      <c r="A151" s="12"/>
      <c r="B151" s="218"/>
      <c r="C151" s="219"/>
      <c r="D151" s="220" t="s">
        <v>76</v>
      </c>
      <c r="E151" s="232" t="s">
        <v>191</v>
      </c>
      <c r="F151" s="232" t="s">
        <v>192</v>
      </c>
      <c r="G151" s="219"/>
      <c r="H151" s="219"/>
      <c r="I151" s="222"/>
      <c r="J151" s="233">
        <f>BK151</f>
        <v>0</v>
      </c>
      <c r="K151" s="219"/>
      <c r="L151" s="224"/>
      <c r="M151" s="225"/>
      <c r="N151" s="226"/>
      <c r="O151" s="226"/>
      <c r="P151" s="227">
        <f>SUM(P152:P170)</f>
        <v>0</v>
      </c>
      <c r="Q151" s="226"/>
      <c r="R151" s="227">
        <f>SUM(R152:R170)</f>
        <v>0</v>
      </c>
      <c r="S151" s="226"/>
      <c r="T151" s="228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9" t="s">
        <v>84</v>
      </c>
      <c r="AT151" s="230" t="s">
        <v>76</v>
      </c>
      <c r="AU151" s="230" t="s">
        <v>90</v>
      </c>
      <c r="AY151" s="229" t="s">
        <v>140</v>
      </c>
      <c r="BK151" s="231">
        <f>SUM(BK152:BK170)</f>
        <v>0</v>
      </c>
    </row>
    <row r="152" s="2" customFormat="1" ht="16.5" customHeight="1">
      <c r="A152" s="35"/>
      <c r="B152" s="36"/>
      <c r="C152" s="234" t="s">
        <v>175</v>
      </c>
      <c r="D152" s="234" t="s">
        <v>145</v>
      </c>
      <c r="E152" s="235" t="s">
        <v>193</v>
      </c>
      <c r="F152" s="236" t="s">
        <v>194</v>
      </c>
      <c r="G152" s="237" t="s">
        <v>159</v>
      </c>
      <c r="H152" s="238">
        <v>50</v>
      </c>
      <c r="I152" s="239"/>
      <c r="J152" s="240">
        <f>ROUND(I152*H152,2)</f>
        <v>0</v>
      </c>
      <c r="K152" s="241"/>
      <c r="L152" s="41"/>
      <c r="M152" s="242" t="s">
        <v>1</v>
      </c>
      <c r="N152" s="243" t="s">
        <v>43</v>
      </c>
      <c r="O152" s="94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149</v>
      </c>
      <c r="AT152" s="246" t="s">
        <v>145</v>
      </c>
      <c r="AU152" s="246" t="s">
        <v>139</v>
      </c>
      <c r="AY152" s="14" t="s">
        <v>140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90</v>
      </c>
      <c r="BK152" s="247">
        <f>ROUND(I152*H152,2)</f>
        <v>0</v>
      </c>
      <c r="BL152" s="14" t="s">
        <v>149</v>
      </c>
      <c r="BM152" s="246" t="s">
        <v>195</v>
      </c>
    </row>
    <row r="153" s="2" customFormat="1">
      <c r="A153" s="35"/>
      <c r="B153" s="36"/>
      <c r="C153" s="37"/>
      <c r="D153" s="248" t="s">
        <v>151</v>
      </c>
      <c r="E153" s="37"/>
      <c r="F153" s="249" t="s">
        <v>196</v>
      </c>
      <c r="G153" s="37"/>
      <c r="H153" s="37"/>
      <c r="I153" s="250"/>
      <c r="J153" s="37"/>
      <c r="K153" s="37"/>
      <c r="L153" s="41"/>
      <c r="M153" s="251"/>
      <c r="N153" s="252"/>
      <c r="O153" s="94"/>
      <c r="P153" s="94"/>
      <c r="Q153" s="94"/>
      <c r="R153" s="94"/>
      <c r="S153" s="94"/>
      <c r="T153" s="9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151</v>
      </c>
      <c r="AU153" s="14" t="s">
        <v>139</v>
      </c>
    </row>
    <row r="154" s="2" customFormat="1" ht="24.15" customHeight="1">
      <c r="A154" s="35"/>
      <c r="B154" s="36"/>
      <c r="C154" s="234" t="s">
        <v>197</v>
      </c>
      <c r="D154" s="234" t="s">
        <v>145</v>
      </c>
      <c r="E154" s="235" t="s">
        <v>198</v>
      </c>
      <c r="F154" s="236" t="s">
        <v>199</v>
      </c>
      <c r="G154" s="237" t="s">
        <v>148</v>
      </c>
      <c r="H154" s="238">
        <v>4</v>
      </c>
      <c r="I154" s="239"/>
      <c r="J154" s="240">
        <f>ROUND(I154*H154,2)</f>
        <v>0</v>
      </c>
      <c r="K154" s="241"/>
      <c r="L154" s="41"/>
      <c r="M154" s="242" t="s">
        <v>1</v>
      </c>
      <c r="N154" s="243" t="s">
        <v>43</v>
      </c>
      <c r="O154" s="94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149</v>
      </c>
      <c r="AT154" s="246" t="s">
        <v>145</v>
      </c>
      <c r="AU154" s="246" t="s">
        <v>139</v>
      </c>
      <c r="AY154" s="14" t="s">
        <v>140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90</v>
      </c>
      <c r="BK154" s="247">
        <f>ROUND(I154*H154,2)</f>
        <v>0</v>
      </c>
      <c r="BL154" s="14" t="s">
        <v>149</v>
      </c>
      <c r="BM154" s="246" t="s">
        <v>7</v>
      </c>
    </row>
    <row r="155" s="2" customFormat="1">
      <c r="A155" s="35"/>
      <c r="B155" s="36"/>
      <c r="C155" s="37"/>
      <c r="D155" s="248" t="s">
        <v>151</v>
      </c>
      <c r="E155" s="37"/>
      <c r="F155" s="249" t="s">
        <v>200</v>
      </c>
      <c r="G155" s="37"/>
      <c r="H155" s="37"/>
      <c r="I155" s="250"/>
      <c r="J155" s="37"/>
      <c r="K155" s="37"/>
      <c r="L155" s="41"/>
      <c r="M155" s="251"/>
      <c r="N155" s="252"/>
      <c r="O155" s="94"/>
      <c r="P155" s="94"/>
      <c r="Q155" s="94"/>
      <c r="R155" s="94"/>
      <c r="S155" s="94"/>
      <c r="T155" s="9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151</v>
      </c>
      <c r="AU155" s="14" t="s">
        <v>139</v>
      </c>
    </row>
    <row r="156" s="2" customFormat="1" ht="24.15" customHeight="1">
      <c r="A156" s="35"/>
      <c r="B156" s="36"/>
      <c r="C156" s="234" t="s">
        <v>180</v>
      </c>
      <c r="D156" s="234" t="s">
        <v>145</v>
      </c>
      <c r="E156" s="235" t="s">
        <v>201</v>
      </c>
      <c r="F156" s="236" t="s">
        <v>202</v>
      </c>
      <c r="G156" s="237" t="s">
        <v>148</v>
      </c>
      <c r="H156" s="238">
        <v>1</v>
      </c>
      <c r="I156" s="239"/>
      <c r="J156" s="240">
        <f>ROUND(I156*H156,2)</f>
        <v>0</v>
      </c>
      <c r="K156" s="241"/>
      <c r="L156" s="41"/>
      <c r="M156" s="242" t="s">
        <v>1</v>
      </c>
      <c r="N156" s="243" t="s">
        <v>43</v>
      </c>
      <c r="O156" s="94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6" t="s">
        <v>149</v>
      </c>
      <c r="AT156" s="246" t="s">
        <v>145</v>
      </c>
      <c r="AU156" s="246" t="s">
        <v>139</v>
      </c>
      <c r="AY156" s="14" t="s">
        <v>140</v>
      </c>
      <c r="BE156" s="247">
        <f>IF(N156="základná",J156,0)</f>
        <v>0</v>
      </c>
      <c r="BF156" s="247">
        <f>IF(N156="znížená",J156,0)</f>
        <v>0</v>
      </c>
      <c r="BG156" s="247">
        <f>IF(N156="zákl. prenesená",J156,0)</f>
        <v>0</v>
      </c>
      <c r="BH156" s="247">
        <f>IF(N156="zníž. prenesená",J156,0)</f>
        <v>0</v>
      </c>
      <c r="BI156" s="247">
        <f>IF(N156="nulová",J156,0)</f>
        <v>0</v>
      </c>
      <c r="BJ156" s="14" t="s">
        <v>90</v>
      </c>
      <c r="BK156" s="247">
        <f>ROUND(I156*H156,2)</f>
        <v>0</v>
      </c>
      <c r="BL156" s="14" t="s">
        <v>149</v>
      </c>
      <c r="BM156" s="246" t="s">
        <v>203</v>
      </c>
    </row>
    <row r="157" s="2" customFormat="1">
      <c r="A157" s="35"/>
      <c r="B157" s="36"/>
      <c r="C157" s="37"/>
      <c r="D157" s="248" t="s">
        <v>151</v>
      </c>
      <c r="E157" s="37"/>
      <c r="F157" s="249" t="s">
        <v>204</v>
      </c>
      <c r="G157" s="37"/>
      <c r="H157" s="37"/>
      <c r="I157" s="250"/>
      <c r="J157" s="37"/>
      <c r="K157" s="37"/>
      <c r="L157" s="41"/>
      <c r="M157" s="251"/>
      <c r="N157" s="252"/>
      <c r="O157" s="94"/>
      <c r="P157" s="94"/>
      <c r="Q157" s="94"/>
      <c r="R157" s="94"/>
      <c r="S157" s="94"/>
      <c r="T157" s="9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151</v>
      </c>
      <c r="AU157" s="14" t="s">
        <v>139</v>
      </c>
    </row>
    <row r="158" s="2" customFormat="1" ht="16.5" customHeight="1">
      <c r="A158" s="35"/>
      <c r="B158" s="36"/>
      <c r="C158" s="234" t="s">
        <v>205</v>
      </c>
      <c r="D158" s="234" t="s">
        <v>145</v>
      </c>
      <c r="E158" s="235" t="s">
        <v>206</v>
      </c>
      <c r="F158" s="236" t="s">
        <v>207</v>
      </c>
      <c r="G158" s="237" t="s">
        <v>148</v>
      </c>
      <c r="H158" s="238">
        <v>2</v>
      </c>
      <c r="I158" s="239"/>
      <c r="J158" s="240">
        <f>ROUND(I158*H158,2)</f>
        <v>0</v>
      </c>
      <c r="K158" s="241"/>
      <c r="L158" s="41"/>
      <c r="M158" s="242" t="s">
        <v>1</v>
      </c>
      <c r="N158" s="243" t="s">
        <v>43</v>
      </c>
      <c r="O158" s="94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6" t="s">
        <v>149</v>
      </c>
      <c r="AT158" s="246" t="s">
        <v>145</v>
      </c>
      <c r="AU158" s="246" t="s">
        <v>139</v>
      </c>
      <c r="AY158" s="14" t="s">
        <v>140</v>
      </c>
      <c r="BE158" s="247">
        <f>IF(N158="základná",J158,0)</f>
        <v>0</v>
      </c>
      <c r="BF158" s="247">
        <f>IF(N158="znížená",J158,0)</f>
        <v>0</v>
      </c>
      <c r="BG158" s="247">
        <f>IF(N158="zákl. prenesená",J158,0)</f>
        <v>0</v>
      </c>
      <c r="BH158" s="247">
        <f>IF(N158="zníž. prenesená",J158,0)</f>
        <v>0</v>
      </c>
      <c r="BI158" s="247">
        <f>IF(N158="nulová",J158,0)</f>
        <v>0</v>
      </c>
      <c r="BJ158" s="14" t="s">
        <v>90</v>
      </c>
      <c r="BK158" s="247">
        <f>ROUND(I158*H158,2)</f>
        <v>0</v>
      </c>
      <c r="BL158" s="14" t="s">
        <v>149</v>
      </c>
      <c r="BM158" s="246" t="s">
        <v>208</v>
      </c>
    </row>
    <row r="159" s="2" customFormat="1">
      <c r="A159" s="35"/>
      <c r="B159" s="36"/>
      <c r="C159" s="37"/>
      <c r="D159" s="248" t="s">
        <v>151</v>
      </c>
      <c r="E159" s="37"/>
      <c r="F159" s="249" t="s">
        <v>209</v>
      </c>
      <c r="G159" s="37"/>
      <c r="H159" s="37"/>
      <c r="I159" s="250"/>
      <c r="J159" s="37"/>
      <c r="K159" s="37"/>
      <c r="L159" s="41"/>
      <c r="M159" s="251"/>
      <c r="N159" s="252"/>
      <c r="O159" s="94"/>
      <c r="P159" s="94"/>
      <c r="Q159" s="94"/>
      <c r="R159" s="94"/>
      <c r="S159" s="94"/>
      <c r="T159" s="9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151</v>
      </c>
      <c r="AU159" s="14" t="s">
        <v>139</v>
      </c>
    </row>
    <row r="160" s="2" customFormat="1" ht="16.5" customHeight="1">
      <c r="A160" s="35"/>
      <c r="B160" s="36"/>
      <c r="C160" s="234" t="s">
        <v>184</v>
      </c>
      <c r="D160" s="234" t="s">
        <v>145</v>
      </c>
      <c r="E160" s="235" t="s">
        <v>210</v>
      </c>
      <c r="F160" s="236" t="s">
        <v>211</v>
      </c>
      <c r="G160" s="237" t="s">
        <v>148</v>
      </c>
      <c r="H160" s="238">
        <v>4</v>
      </c>
      <c r="I160" s="239"/>
      <c r="J160" s="240">
        <f>ROUND(I160*H160,2)</f>
        <v>0</v>
      </c>
      <c r="K160" s="241"/>
      <c r="L160" s="41"/>
      <c r="M160" s="242" t="s">
        <v>1</v>
      </c>
      <c r="N160" s="243" t="s">
        <v>43</v>
      </c>
      <c r="O160" s="94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6" t="s">
        <v>149</v>
      </c>
      <c r="AT160" s="246" t="s">
        <v>145</v>
      </c>
      <c r="AU160" s="246" t="s">
        <v>139</v>
      </c>
      <c r="AY160" s="14" t="s">
        <v>140</v>
      </c>
      <c r="BE160" s="247">
        <f>IF(N160="základná",J160,0)</f>
        <v>0</v>
      </c>
      <c r="BF160" s="247">
        <f>IF(N160="znížená",J160,0)</f>
        <v>0</v>
      </c>
      <c r="BG160" s="247">
        <f>IF(N160="zákl. prenesená",J160,0)</f>
        <v>0</v>
      </c>
      <c r="BH160" s="247">
        <f>IF(N160="zníž. prenesená",J160,0)</f>
        <v>0</v>
      </c>
      <c r="BI160" s="247">
        <f>IF(N160="nulová",J160,0)</f>
        <v>0</v>
      </c>
      <c r="BJ160" s="14" t="s">
        <v>90</v>
      </c>
      <c r="BK160" s="247">
        <f>ROUND(I160*H160,2)</f>
        <v>0</v>
      </c>
      <c r="BL160" s="14" t="s">
        <v>149</v>
      </c>
      <c r="BM160" s="246" t="s">
        <v>212</v>
      </c>
    </row>
    <row r="161" s="2" customFormat="1">
      <c r="A161" s="35"/>
      <c r="B161" s="36"/>
      <c r="C161" s="37"/>
      <c r="D161" s="248" t="s">
        <v>151</v>
      </c>
      <c r="E161" s="37"/>
      <c r="F161" s="249" t="s">
        <v>213</v>
      </c>
      <c r="G161" s="37"/>
      <c r="H161" s="37"/>
      <c r="I161" s="250"/>
      <c r="J161" s="37"/>
      <c r="K161" s="37"/>
      <c r="L161" s="41"/>
      <c r="M161" s="251"/>
      <c r="N161" s="252"/>
      <c r="O161" s="94"/>
      <c r="P161" s="94"/>
      <c r="Q161" s="94"/>
      <c r="R161" s="94"/>
      <c r="S161" s="94"/>
      <c r="T161" s="9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151</v>
      </c>
      <c r="AU161" s="14" t="s">
        <v>139</v>
      </c>
    </row>
    <row r="162" s="2" customFormat="1" ht="16.5" customHeight="1">
      <c r="A162" s="35"/>
      <c r="B162" s="36"/>
      <c r="C162" s="234" t="s">
        <v>214</v>
      </c>
      <c r="D162" s="234" t="s">
        <v>145</v>
      </c>
      <c r="E162" s="235" t="s">
        <v>215</v>
      </c>
      <c r="F162" s="236" t="s">
        <v>216</v>
      </c>
      <c r="G162" s="237" t="s">
        <v>148</v>
      </c>
      <c r="H162" s="238">
        <v>8</v>
      </c>
      <c r="I162" s="239"/>
      <c r="J162" s="240">
        <f>ROUND(I162*H162,2)</f>
        <v>0</v>
      </c>
      <c r="K162" s="241"/>
      <c r="L162" s="41"/>
      <c r="M162" s="242" t="s">
        <v>1</v>
      </c>
      <c r="N162" s="243" t="s">
        <v>43</v>
      </c>
      <c r="O162" s="94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6" t="s">
        <v>149</v>
      </c>
      <c r="AT162" s="246" t="s">
        <v>145</v>
      </c>
      <c r="AU162" s="246" t="s">
        <v>139</v>
      </c>
      <c r="AY162" s="14" t="s">
        <v>140</v>
      </c>
      <c r="BE162" s="247">
        <f>IF(N162="základná",J162,0)</f>
        <v>0</v>
      </c>
      <c r="BF162" s="247">
        <f>IF(N162="znížená",J162,0)</f>
        <v>0</v>
      </c>
      <c r="BG162" s="247">
        <f>IF(N162="zákl. prenesená",J162,0)</f>
        <v>0</v>
      </c>
      <c r="BH162" s="247">
        <f>IF(N162="zníž. prenesená",J162,0)</f>
        <v>0</v>
      </c>
      <c r="BI162" s="247">
        <f>IF(N162="nulová",J162,0)</f>
        <v>0</v>
      </c>
      <c r="BJ162" s="14" t="s">
        <v>90</v>
      </c>
      <c r="BK162" s="247">
        <f>ROUND(I162*H162,2)</f>
        <v>0</v>
      </c>
      <c r="BL162" s="14" t="s">
        <v>149</v>
      </c>
      <c r="BM162" s="246" t="s">
        <v>217</v>
      </c>
    </row>
    <row r="163" s="2" customFormat="1">
      <c r="A163" s="35"/>
      <c r="B163" s="36"/>
      <c r="C163" s="37"/>
      <c r="D163" s="248" t="s">
        <v>151</v>
      </c>
      <c r="E163" s="37"/>
      <c r="F163" s="249" t="s">
        <v>218</v>
      </c>
      <c r="G163" s="37"/>
      <c r="H163" s="37"/>
      <c r="I163" s="250"/>
      <c r="J163" s="37"/>
      <c r="K163" s="37"/>
      <c r="L163" s="41"/>
      <c r="M163" s="251"/>
      <c r="N163" s="252"/>
      <c r="O163" s="94"/>
      <c r="P163" s="94"/>
      <c r="Q163" s="94"/>
      <c r="R163" s="94"/>
      <c r="S163" s="94"/>
      <c r="T163" s="9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151</v>
      </c>
      <c r="AU163" s="14" t="s">
        <v>139</v>
      </c>
    </row>
    <row r="164" s="2" customFormat="1" ht="16.5" customHeight="1">
      <c r="A164" s="35"/>
      <c r="B164" s="36"/>
      <c r="C164" s="234" t="s">
        <v>189</v>
      </c>
      <c r="D164" s="234" t="s">
        <v>145</v>
      </c>
      <c r="E164" s="235" t="s">
        <v>219</v>
      </c>
      <c r="F164" s="236" t="s">
        <v>220</v>
      </c>
      <c r="G164" s="237" t="s">
        <v>148</v>
      </c>
      <c r="H164" s="238">
        <v>4</v>
      </c>
      <c r="I164" s="239"/>
      <c r="J164" s="240">
        <f>ROUND(I164*H164,2)</f>
        <v>0</v>
      </c>
      <c r="K164" s="241"/>
      <c r="L164" s="41"/>
      <c r="M164" s="242" t="s">
        <v>1</v>
      </c>
      <c r="N164" s="243" t="s">
        <v>43</v>
      </c>
      <c r="O164" s="94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6" t="s">
        <v>149</v>
      </c>
      <c r="AT164" s="246" t="s">
        <v>145</v>
      </c>
      <c r="AU164" s="246" t="s">
        <v>139</v>
      </c>
      <c r="AY164" s="14" t="s">
        <v>140</v>
      </c>
      <c r="BE164" s="247">
        <f>IF(N164="základná",J164,0)</f>
        <v>0</v>
      </c>
      <c r="BF164" s="247">
        <f>IF(N164="znížená",J164,0)</f>
        <v>0</v>
      </c>
      <c r="BG164" s="247">
        <f>IF(N164="zákl. prenesená",J164,0)</f>
        <v>0</v>
      </c>
      <c r="BH164" s="247">
        <f>IF(N164="zníž. prenesená",J164,0)</f>
        <v>0</v>
      </c>
      <c r="BI164" s="247">
        <f>IF(N164="nulová",J164,0)</f>
        <v>0</v>
      </c>
      <c r="BJ164" s="14" t="s">
        <v>90</v>
      </c>
      <c r="BK164" s="247">
        <f>ROUND(I164*H164,2)</f>
        <v>0</v>
      </c>
      <c r="BL164" s="14" t="s">
        <v>149</v>
      </c>
      <c r="BM164" s="246" t="s">
        <v>221</v>
      </c>
    </row>
    <row r="165" s="2" customFormat="1">
      <c r="A165" s="35"/>
      <c r="B165" s="36"/>
      <c r="C165" s="37"/>
      <c r="D165" s="248" t="s">
        <v>151</v>
      </c>
      <c r="E165" s="37"/>
      <c r="F165" s="249" t="s">
        <v>222</v>
      </c>
      <c r="G165" s="37"/>
      <c r="H165" s="37"/>
      <c r="I165" s="250"/>
      <c r="J165" s="37"/>
      <c r="K165" s="37"/>
      <c r="L165" s="41"/>
      <c r="M165" s="251"/>
      <c r="N165" s="252"/>
      <c r="O165" s="94"/>
      <c r="P165" s="94"/>
      <c r="Q165" s="94"/>
      <c r="R165" s="94"/>
      <c r="S165" s="94"/>
      <c r="T165" s="9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151</v>
      </c>
      <c r="AU165" s="14" t="s">
        <v>139</v>
      </c>
    </row>
    <row r="166" s="2" customFormat="1" ht="21.75" customHeight="1">
      <c r="A166" s="35"/>
      <c r="B166" s="36"/>
      <c r="C166" s="234" t="s">
        <v>223</v>
      </c>
      <c r="D166" s="234" t="s">
        <v>145</v>
      </c>
      <c r="E166" s="235" t="s">
        <v>224</v>
      </c>
      <c r="F166" s="236" t="s">
        <v>225</v>
      </c>
      <c r="G166" s="237" t="s">
        <v>148</v>
      </c>
      <c r="H166" s="238">
        <v>1</v>
      </c>
      <c r="I166" s="239"/>
      <c r="J166" s="240">
        <f>ROUND(I166*H166,2)</f>
        <v>0</v>
      </c>
      <c r="K166" s="241"/>
      <c r="L166" s="41"/>
      <c r="M166" s="242" t="s">
        <v>1</v>
      </c>
      <c r="N166" s="243" t="s">
        <v>43</v>
      </c>
      <c r="O166" s="94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6" t="s">
        <v>149</v>
      </c>
      <c r="AT166" s="246" t="s">
        <v>145</v>
      </c>
      <c r="AU166" s="246" t="s">
        <v>139</v>
      </c>
      <c r="AY166" s="14" t="s">
        <v>140</v>
      </c>
      <c r="BE166" s="247">
        <f>IF(N166="základná",J166,0)</f>
        <v>0</v>
      </c>
      <c r="BF166" s="247">
        <f>IF(N166="znížená",J166,0)</f>
        <v>0</v>
      </c>
      <c r="BG166" s="247">
        <f>IF(N166="zákl. prenesená",J166,0)</f>
        <v>0</v>
      </c>
      <c r="BH166" s="247">
        <f>IF(N166="zníž. prenesená",J166,0)</f>
        <v>0</v>
      </c>
      <c r="BI166" s="247">
        <f>IF(N166="nulová",J166,0)</f>
        <v>0</v>
      </c>
      <c r="BJ166" s="14" t="s">
        <v>90</v>
      </c>
      <c r="BK166" s="247">
        <f>ROUND(I166*H166,2)</f>
        <v>0</v>
      </c>
      <c r="BL166" s="14" t="s">
        <v>149</v>
      </c>
      <c r="BM166" s="246" t="s">
        <v>226</v>
      </c>
    </row>
    <row r="167" s="2" customFormat="1">
      <c r="A167" s="35"/>
      <c r="B167" s="36"/>
      <c r="C167" s="37"/>
      <c r="D167" s="248" t="s">
        <v>151</v>
      </c>
      <c r="E167" s="37"/>
      <c r="F167" s="249" t="s">
        <v>227</v>
      </c>
      <c r="G167" s="37"/>
      <c r="H167" s="37"/>
      <c r="I167" s="250"/>
      <c r="J167" s="37"/>
      <c r="K167" s="37"/>
      <c r="L167" s="41"/>
      <c r="M167" s="251"/>
      <c r="N167" s="252"/>
      <c r="O167" s="94"/>
      <c r="P167" s="94"/>
      <c r="Q167" s="94"/>
      <c r="R167" s="94"/>
      <c r="S167" s="94"/>
      <c r="T167" s="9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151</v>
      </c>
      <c r="AU167" s="14" t="s">
        <v>139</v>
      </c>
    </row>
    <row r="168" s="2" customFormat="1" ht="16.5" customHeight="1">
      <c r="A168" s="35"/>
      <c r="B168" s="36"/>
      <c r="C168" s="234" t="s">
        <v>195</v>
      </c>
      <c r="D168" s="234" t="s">
        <v>145</v>
      </c>
      <c r="E168" s="235" t="s">
        <v>228</v>
      </c>
      <c r="F168" s="236" t="s">
        <v>229</v>
      </c>
      <c r="G168" s="237" t="s">
        <v>148</v>
      </c>
      <c r="H168" s="238">
        <v>2</v>
      </c>
      <c r="I168" s="239"/>
      <c r="J168" s="240">
        <f>ROUND(I168*H168,2)</f>
        <v>0</v>
      </c>
      <c r="K168" s="241"/>
      <c r="L168" s="41"/>
      <c r="M168" s="242" t="s">
        <v>1</v>
      </c>
      <c r="N168" s="243" t="s">
        <v>43</v>
      </c>
      <c r="O168" s="94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6" t="s">
        <v>149</v>
      </c>
      <c r="AT168" s="246" t="s">
        <v>145</v>
      </c>
      <c r="AU168" s="246" t="s">
        <v>139</v>
      </c>
      <c r="AY168" s="14" t="s">
        <v>140</v>
      </c>
      <c r="BE168" s="247">
        <f>IF(N168="základná",J168,0)</f>
        <v>0</v>
      </c>
      <c r="BF168" s="247">
        <f>IF(N168="znížená",J168,0)</f>
        <v>0</v>
      </c>
      <c r="BG168" s="247">
        <f>IF(N168="zákl. prenesená",J168,0)</f>
        <v>0</v>
      </c>
      <c r="BH168" s="247">
        <f>IF(N168="zníž. prenesená",J168,0)</f>
        <v>0</v>
      </c>
      <c r="BI168" s="247">
        <f>IF(N168="nulová",J168,0)</f>
        <v>0</v>
      </c>
      <c r="BJ168" s="14" t="s">
        <v>90</v>
      </c>
      <c r="BK168" s="247">
        <f>ROUND(I168*H168,2)</f>
        <v>0</v>
      </c>
      <c r="BL168" s="14" t="s">
        <v>149</v>
      </c>
      <c r="BM168" s="246" t="s">
        <v>230</v>
      </c>
    </row>
    <row r="169" s="2" customFormat="1">
      <c r="A169" s="35"/>
      <c r="B169" s="36"/>
      <c r="C169" s="37"/>
      <c r="D169" s="248" t="s">
        <v>151</v>
      </c>
      <c r="E169" s="37"/>
      <c r="F169" s="249" t="s">
        <v>231</v>
      </c>
      <c r="G169" s="37"/>
      <c r="H169" s="37"/>
      <c r="I169" s="250"/>
      <c r="J169" s="37"/>
      <c r="K169" s="37"/>
      <c r="L169" s="41"/>
      <c r="M169" s="251"/>
      <c r="N169" s="252"/>
      <c r="O169" s="94"/>
      <c r="P169" s="94"/>
      <c r="Q169" s="94"/>
      <c r="R169" s="94"/>
      <c r="S169" s="94"/>
      <c r="T169" s="9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151</v>
      </c>
      <c r="AU169" s="14" t="s">
        <v>139</v>
      </c>
    </row>
    <row r="170" s="2" customFormat="1" ht="16.5" customHeight="1">
      <c r="A170" s="35"/>
      <c r="B170" s="36"/>
      <c r="C170" s="234" t="s">
        <v>232</v>
      </c>
      <c r="D170" s="234" t="s">
        <v>145</v>
      </c>
      <c r="E170" s="235" t="s">
        <v>233</v>
      </c>
      <c r="F170" s="236" t="s">
        <v>234</v>
      </c>
      <c r="G170" s="237" t="s">
        <v>148</v>
      </c>
      <c r="H170" s="238">
        <v>1</v>
      </c>
      <c r="I170" s="239"/>
      <c r="J170" s="240">
        <f>ROUND(I170*H170,2)</f>
        <v>0</v>
      </c>
      <c r="K170" s="241"/>
      <c r="L170" s="41"/>
      <c r="M170" s="242" t="s">
        <v>1</v>
      </c>
      <c r="N170" s="243" t="s">
        <v>43</v>
      </c>
      <c r="O170" s="94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6" t="s">
        <v>149</v>
      </c>
      <c r="AT170" s="246" t="s">
        <v>145</v>
      </c>
      <c r="AU170" s="246" t="s">
        <v>139</v>
      </c>
      <c r="AY170" s="14" t="s">
        <v>140</v>
      </c>
      <c r="BE170" s="247">
        <f>IF(N170="základná",J170,0)</f>
        <v>0</v>
      </c>
      <c r="BF170" s="247">
        <f>IF(N170="znížená",J170,0)</f>
        <v>0</v>
      </c>
      <c r="BG170" s="247">
        <f>IF(N170="zákl. prenesená",J170,0)</f>
        <v>0</v>
      </c>
      <c r="BH170" s="247">
        <f>IF(N170="zníž. prenesená",J170,0)</f>
        <v>0</v>
      </c>
      <c r="BI170" s="247">
        <f>IF(N170="nulová",J170,0)</f>
        <v>0</v>
      </c>
      <c r="BJ170" s="14" t="s">
        <v>90</v>
      </c>
      <c r="BK170" s="247">
        <f>ROUND(I170*H170,2)</f>
        <v>0</v>
      </c>
      <c r="BL170" s="14" t="s">
        <v>149</v>
      </c>
      <c r="BM170" s="246" t="s">
        <v>235</v>
      </c>
    </row>
    <row r="171" s="12" customFormat="1" ht="20.88" customHeight="1">
      <c r="A171" s="12"/>
      <c r="B171" s="218"/>
      <c r="C171" s="219"/>
      <c r="D171" s="220" t="s">
        <v>76</v>
      </c>
      <c r="E171" s="232" t="s">
        <v>236</v>
      </c>
      <c r="F171" s="232" t="s">
        <v>237</v>
      </c>
      <c r="G171" s="219"/>
      <c r="H171" s="219"/>
      <c r="I171" s="222"/>
      <c r="J171" s="233">
        <f>BK171</f>
        <v>0</v>
      </c>
      <c r="K171" s="219"/>
      <c r="L171" s="224"/>
      <c r="M171" s="225"/>
      <c r="N171" s="226"/>
      <c r="O171" s="226"/>
      <c r="P171" s="227">
        <f>SUM(P172:P183)</f>
        <v>0</v>
      </c>
      <c r="Q171" s="226"/>
      <c r="R171" s="227">
        <f>SUM(R172:R183)</f>
        <v>0</v>
      </c>
      <c r="S171" s="226"/>
      <c r="T171" s="228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9" t="s">
        <v>84</v>
      </c>
      <c r="AT171" s="230" t="s">
        <v>76</v>
      </c>
      <c r="AU171" s="230" t="s">
        <v>90</v>
      </c>
      <c r="AY171" s="229" t="s">
        <v>140</v>
      </c>
      <c r="BK171" s="231">
        <f>SUM(BK172:BK183)</f>
        <v>0</v>
      </c>
    </row>
    <row r="172" s="2" customFormat="1" ht="16.5" customHeight="1">
      <c r="A172" s="35"/>
      <c r="B172" s="36"/>
      <c r="C172" s="234" t="s">
        <v>7</v>
      </c>
      <c r="D172" s="234" t="s">
        <v>145</v>
      </c>
      <c r="E172" s="235" t="s">
        <v>238</v>
      </c>
      <c r="F172" s="236" t="s">
        <v>239</v>
      </c>
      <c r="G172" s="237" t="s">
        <v>159</v>
      </c>
      <c r="H172" s="238">
        <v>78</v>
      </c>
      <c r="I172" s="239"/>
      <c r="J172" s="240">
        <f>ROUND(I172*H172,2)</f>
        <v>0</v>
      </c>
      <c r="K172" s="241"/>
      <c r="L172" s="41"/>
      <c r="M172" s="242" t="s">
        <v>1</v>
      </c>
      <c r="N172" s="243" t="s">
        <v>43</v>
      </c>
      <c r="O172" s="94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6" t="s">
        <v>149</v>
      </c>
      <c r="AT172" s="246" t="s">
        <v>145</v>
      </c>
      <c r="AU172" s="246" t="s">
        <v>139</v>
      </c>
      <c r="AY172" s="14" t="s">
        <v>140</v>
      </c>
      <c r="BE172" s="247">
        <f>IF(N172="základná",J172,0)</f>
        <v>0</v>
      </c>
      <c r="BF172" s="247">
        <f>IF(N172="znížená",J172,0)</f>
        <v>0</v>
      </c>
      <c r="BG172" s="247">
        <f>IF(N172="zákl. prenesená",J172,0)</f>
        <v>0</v>
      </c>
      <c r="BH172" s="247">
        <f>IF(N172="zníž. prenesená",J172,0)</f>
        <v>0</v>
      </c>
      <c r="BI172" s="247">
        <f>IF(N172="nulová",J172,0)</f>
        <v>0</v>
      </c>
      <c r="BJ172" s="14" t="s">
        <v>90</v>
      </c>
      <c r="BK172" s="247">
        <f>ROUND(I172*H172,2)</f>
        <v>0</v>
      </c>
      <c r="BL172" s="14" t="s">
        <v>149</v>
      </c>
      <c r="BM172" s="246" t="s">
        <v>240</v>
      </c>
    </row>
    <row r="173" s="2" customFormat="1">
      <c r="A173" s="35"/>
      <c r="B173" s="36"/>
      <c r="C173" s="37"/>
      <c r="D173" s="248" t="s">
        <v>151</v>
      </c>
      <c r="E173" s="37"/>
      <c r="F173" s="249" t="s">
        <v>241</v>
      </c>
      <c r="G173" s="37"/>
      <c r="H173" s="37"/>
      <c r="I173" s="250"/>
      <c r="J173" s="37"/>
      <c r="K173" s="37"/>
      <c r="L173" s="41"/>
      <c r="M173" s="251"/>
      <c r="N173" s="252"/>
      <c r="O173" s="94"/>
      <c r="P173" s="94"/>
      <c r="Q173" s="94"/>
      <c r="R173" s="94"/>
      <c r="S173" s="94"/>
      <c r="T173" s="9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151</v>
      </c>
      <c r="AU173" s="14" t="s">
        <v>139</v>
      </c>
    </row>
    <row r="174" s="2" customFormat="1" ht="16.5" customHeight="1">
      <c r="A174" s="35"/>
      <c r="B174" s="36"/>
      <c r="C174" s="234" t="s">
        <v>203</v>
      </c>
      <c r="D174" s="234" t="s">
        <v>145</v>
      </c>
      <c r="E174" s="235" t="s">
        <v>242</v>
      </c>
      <c r="F174" s="236" t="s">
        <v>243</v>
      </c>
      <c r="G174" s="237" t="s">
        <v>148</v>
      </c>
      <c r="H174" s="238">
        <v>8</v>
      </c>
      <c r="I174" s="239"/>
      <c r="J174" s="240">
        <f>ROUND(I174*H174,2)</f>
        <v>0</v>
      </c>
      <c r="K174" s="241"/>
      <c r="L174" s="41"/>
      <c r="M174" s="242" t="s">
        <v>1</v>
      </c>
      <c r="N174" s="243" t="s">
        <v>43</v>
      </c>
      <c r="O174" s="94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6" t="s">
        <v>149</v>
      </c>
      <c r="AT174" s="246" t="s">
        <v>145</v>
      </c>
      <c r="AU174" s="246" t="s">
        <v>139</v>
      </c>
      <c r="AY174" s="14" t="s">
        <v>140</v>
      </c>
      <c r="BE174" s="247">
        <f>IF(N174="základná",J174,0)</f>
        <v>0</v>
      </c>
      <c r="BF174" s="247">
        <f>IF(N174="znížená",J174,0)</f>
        <v>0</v>
      </c>
      <c r="BG174" s="247">
        <f>IF(N174="zákl. prenesená",J174,0)</f>
        <v>0</v>
      </c>
      <c r="BH174" s="247">
        <f>IF(N174="zníž. prenesená",J174,0)</f>
        <v>0</v>
      </c>
      <c r="BI174" s="247">
        <f>IF(N174="nulová",J174,0)</f>
        <v>0</v>
      </c>
      <c r="BJ174" s="14" t="s">
        <v>90</v>
      </c>
      <c r="BK174" s="247">
        <f>ROUND(I174*H174,2)</f>
        <v>0</v>
      </c>
      <c r="BL174" s="14" t="s">
        <v>149</v>
      </c>
      <c r="BM174" s="246" t="s">
        <v>244</v>
      </c>
    </row>
    <row r="175" s="2" customFormat="1">
      <c r="A175" s="35"/>
      <c r="B175" s="36"/>
      <c r="C175" s="37"/>
      <c r="D175" s="248" t="s">
        <v>151</v>
      </c>
      <c r="E175" s="37"/>
      <c r="F175" s="249" t="s">
        <v>245</v>
      </c>
      <c r="G175" s="37"/>
      <c r="H175" s="37"/>
      <c r="I175" s="250"/>
      <c r="J175" s="37"/>
      <c r="K175" s="37"/>
      <c r="L175" s="41"/>
      <c r="M175" s="251"/>
      <c r="N175" s="252"/>
      <c r="O175" s="94"/>
      <c r="P175" s="94"/>
      <c r="Q175" s="94"/>
      <c r="R175" s="94"/>
      <c r="S175" s="94"/>
      <c r="T175" s="9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151</v>
      </c>
      <c r="AU175" s="14" t="s">
        <v>139</v>
      </c>
    </row>
    <row r="176" s="2" customFormat="1" ht="16.5" customHeight="1">
      <c r="A176" s="35"/>
      <c r="B176" s="36"/>
      <c r="C176" s="234" t="s">
        <v>246</v>
      </c>
      <c r="D176" s="234" t="s">
        <v>145</v>
      </c>
      <c r="E176" s="235" t="s">
        <v>247</v>
      </c>
      <c r="F176" s="236" t="s">
        <v>248</v>
      </c>
      <c r="G176" s="237" t="s">
        <v>148</v>
      </c>
      <c r="H176" s="238">
        <v>10</v>
      </c>
      <c r="I176" s="239"/>
      <c r="J176" s="240">
        <f>ROUND(I176*H176,2)</f>
        <v>0</v>
      </c>
      <c r="K176" s="241"/>
      <c r="L176" s="41"/>
      <c r="M176" s="242" t="s">
        <v>1</v>
      </c>
      <c r="N176" s="243" t="s">
        <v>43</v>
      </c>
      <c r="O176" s="94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6" t="s">
        <v>149</v>
      </c>
      <c r="AT176" s="246" t="s">
        <v>145</v>
      </c>
      <c r="AU176" s="246" t="s">
        <v>139</v>
      </c>
      <c r="AY176" s="14" t="s">
        <v>140</v>
      </c>
      <c r="BE176" s="247">
        <f>IF(N176="základná",J176,0)</f>
        <v>0</v>
      </c>
      <c r="BF176" s="247">
        <f>IF(N176="znížená",J176,0)</f>
        <v>0</v>
      </c>
      <c r="BG176" s="247">
        <f>IF(N176="zákl. prenesená",J176,0)</f>
        <v>0</v>
      </c>
      <c r="BH176" s="247">
        <f>IF(N176="zníž. prenesená",J176,0)</f>
        <v>0</v>
      </c>
      <c r="BI176" s="247">
        <f>IF(N176="nulová",J176,0)</f>
        <v>0</v>
      </c>
      <c r="BJ176" s="14" t="s">
        <v>90</v>
      </c>
      <c r="BK176" s="247">
        <f>ROUND(I176*H176,2)</f>
        <v>0</v>
      </c>
      <c r="BL176" s="14" t="s">
        <v>149</v>
      </c>
      <c r="BM176" s="246" t="s">
        <v>249</v>
      </c>
    </row>
    <row r="177" s="2" customFormat="1">
      <c r="A177" s="35"/>
      <c r="B177" s="36"/>
      <c r="C177" s="37"/>
      <c r="D177" s="248" t="s">
        <v>151</v>
      </c>
      <c r="E177" s="37"/>
      <c r="F177" s="249" t="s">
        <v>250</v>
      </c>
      <c r="G177" s="37"/>
      <c r="H177" s="37"/>
      <c r="I177" s="250"/>
      <c r="J177" s="37"/>
      <c r="K177" s="37"/>
      <c r="L177" s="41"/>
      <c r="M177" s="251"/>
      <c r="N177" s="252"/>
      <c r="O177" s="94"/>
      <c r="P177" s="94"/>
      <c r="Q177" s="94"/>
      <c r="R177" s="94"/>
      <c r="S177" s="94"/>
      <c r="T177" s="9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151</v>
      </c>
      <c r="AU177" s="14" t="s">
        <v>139</v>
      </c>
    </row>
    <row r="178" s="2" customFormat="1" ht="16.5" customHeight="1">
      <c r="A178" s="35"/>
      <c r="B178" s="36"/>
      <c r="C178" s="234" t="s">
        <v>208</v>
      </c>
      <c r="D178" s="234" t="s">
        <v>145</v>
      </c>
      <c r="E178" s="235" t="s">
        <v>251</v>
      </c>
      <c r="F178" s="236" t="s">
        <v>252</v>
      </c>
      <c r="G178" s="237" t="s">
        <v>148</v>
      </c>
      <c r="H178" s="238">
        <v>1</v>
      </c>
      <c r="I178" s="239"/>
      <c r="J178" s="240">
        <f>ROUND(I178*H178,2)</f>
        <v>0</v>
      </c>
      <c r="K178" s="241"/>
      <c r="L178" s="41"/>
      <c r="M178" s="242" t="s">
        <v>1</v>
      </c>
      <c r="N178" s="243" t="s">
        <v>43</v>
      </c>
      <c r="O178" s="94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6" t="s">
        <v>149</v>
      </c>
      <c r="AT178" s="246" t="s">
        <v>145</v>
      </c>
      <c r="AU178" s="246" t="s">
        <v>139</v>
      </c>
      <c r="AY178" s="14" t="s">
        <v>140</v>
      </c>
      <c r="BE178" s="247">
        <f>IF(N178="základná",J178,0)</f>
        <v>0</v>
      </c>
      <c r="BF178" s="247">
        <f>IF(N178="znížená",J178,0)</f>
        <v>0</v>
      </c>
      <c r="BG178" s="247">
        <f>IF(N178="zákl. prenesená",J178,0)</f>
        <v>0</v>
      </c>
      <c r="BH178" s="247">
        <f>IF(N178="zníž. prenesená",J178,0)</f>
        <v>0</v>
      </c>
      <c r="BI178" s="247">
        <f>IF(N178="nulová",J178,0)</f>
        <v>0</v>
      </c>
      <c r="BJ178" s="14" t="s">
        <v>90</v>
      </c>
      <c r="BK178" s="247">
        <f>ROUND(I178*H178,2)</f>
        <v>0</v>
      </c>
      <c r="BL178" s="14" t="s">
        <v>149</v>
      </c>
      <c r="BM178" s="246" t="s">
        <v>253</v>
      </c>
    </row>
    <row r="179" s="2" customFormat="1">
      <c r="A179" s="35"/>
      <c r="B179" s="36"/>
      <c r="C179" s="37"/>
      <c r="D179" s="248" t="s">
        <v>151</v>
      </c>
      <c r="E179" s="37"/>
      <c r="F179" s="249" t="s">
        <v>254</v>
      </c>
      <c r="G179" s="37"/>
      <c r="H179" s="37"/>
      <c r="I179" s="250"/>
      <c r="J179" s="37"/>
      <c r="K179" s="37"/>
      <c r="L179" s="41"/>
      <c r="M179" s="251"/>
      <c r="N179" s="252"/>
      <c r="O179" s="94"/>
      <c r="P179" s="94"/>
      <c r="Q179" s="94"/>
      <c r="R179" s="94"/>
      <c r="S179" s="94"/>
      <c r="T179" s="9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151</v>
      </c>
      <c r="AU179" s="14" t="s">
        <v>139</v>
      </c>
    </row>
    <row r="180" s="2" customFormat="1" ht="24.15" customHeight="1">
      <c r="A180" s="35"/>
      <c r="B180" s="36"/>
      <c r="C180" s="234" t="s">
        <v>255</v>
      </c>
      <c r="D180" s="234" t="s">
        <v>145</v>
      </c>
      <c r="E180" s="235" t="s">
        <v>256</v>
      </c>
      <c r="F180" s="236" t="s">
        <v>257</v>
      </c>
      <c r="G180" s="237" t="s">
        <v>159</v>
      </c>
      <c r="H180" s="238">
        <v>150</v>
      </c>
      <c r="I180" s="239"/>
      <c r="J180" s="240">
        <f>ROUND(I180*H180,2)</f>
        <v>0</v>
      </c>
      <c r="K180" s="241"/>
      <c r="L180" s="41"/>
      <c r="M180" s="242" t="s">
        <v>1</v>
      </c>
      <c r="N180" s="243" t="s">
        <v>43</v>
      </c>
      <c r="O180" s="94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6" t="s">
        <v>149</v>
      </c>
      <c r="AT180" s="246" t="s">
        <v>145</v>
      </c>
      <c r="AU180" s="246" t="s">
        <v>139</v>
      </c>
      <c r="AY180" s="14" t="s">
        <v>140</v>
      </c>
      <c r="BE180" s="247">
        <f>IF(N180="základná",J180,0)</f>
        <v>0</v>
      </c>
      <c r="BF180" s="247">
        <f>IF(N180="znížená",J180,0)</f>
        <v>0</v>
      </c>
      <c r="BG180" s="247">
        <f>IF(N180="zákl. prenesená",J180,0)</f>
        <v>0</v>
      </c>
      <c r="BH180" s="247">
        <f>IF(N180="zníž. prenesená",J180,0)</f>
        <v>0</v>
      </c>
      <c r="BI180" s="247">
        <f>IF(N180="nulová",J180,0)</f>
        <v>0</v>
      </c>
      <c r="BJ180" s="14" t="s">
        <v>90</v>
      </c>
      <c r="BK180" s="247">
        <f>ROUND(I180*H180,2)</f>
        <v>0</v>
      </c>
      <c r="BL180" s="14" t="s">
        <v>149</v>
      </c>
      <c r="BM180" s="246" t="s">
        <v>258</v>
      </c>
    </row>
    <row r="181" s="2" customFormat="1">
      <c r="A181" s="35"/>
      <c r="B181" s="36"/>
      <c r="C181" s="37"/>
      <c r="D181" s="248" t="s">
        <v>151</v>
      </c>
      <c r="E181" s="37"/>
      <c r="F181" s="249" t="s">
        <v>259</v>
      </c>
      <c r="G181" s="37"/>
      <c r="H181" s="37"/>
      <c r="I181" s="250"/>
      <c r="J181" s="37"/>
      <c r="K181" s="37"/>
      <c r="L181" s="41"/>
      <c r="M181" s="251"/>
      <c r="N181" s="252"/>
      <c r="O181" s="94"/>
      <c r="P181" s="94"/>
      <c r="Q181" s="94"/>
      <c r="R181" s="94"/>
      <c r="S181" s="94"/>
      <c r="T181" s="9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151</v>
      </c>
      <c r="AU181" s="14" t="s">
        <v>139</v>
      </c>
    </row>
    <row r="182" s="2" customFormat="1" ht="21.75" customHeight="1">
      <c r="A182" s="35"/>
      <c r="B182" s="36"/>
      <c r="C182" s="234" t="s">
        <v>212</v>
      </c>
      <c r="D182" s="234" t="s">
        <v>145</v>
      </c>
      <c r="E182" s="235" t="s">
        <v>260</v>
      </c>
      <c r="F182" s="236" t="s">
        <v>261</v>
      </c>
      <c r="G182" s="237" t="s">
        <v>148</v>
      </c>
      <c r="H182" s="238">
        <v>1</v>
      </c>
      <c r="I182" s="239"/>
      <c r="J182" s="240">
        <f>ROUND(I182*H182,2)</f>
        <v>0</v>
      </c>
      <c r="K182" s="241"/>
      <c r="L182" s="41"/>
      <c r="M182" s="242" t="s">
        <v>1</v>
      </c>
      <c r="N182" s="243" t="s">
        <v>43</v>
      </c>
      <c r="O182" s="94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6" t="s">
        <v>149</v>
      </c>
      <c r="AT182" s="246" t="s">
        <v>145</v>
      </c>
      <c r="AU182" s="246" t="s">
        <v>139</v>
      </c>
      <c r="AY182" s="14" t="s">
        <v>140</v>
      </c>
      <c r="BE182" s="247">
        <f>IF(N182="základná",J182,0)</f>
        <v>0</v>
      </c>
      <c r="BF182" s="247">
        <f>IF(N182="znížená",J182,0)</f>
        <v>0</v>
      </c>
      <c r="BG182" s="247">
        <f>IF(N182="zákl. prenesená",J182,0)</f>
        <v>0</v>
      </c>
      <c r="BH182" s="247">
        <f>IF(N182="zníž. prenesená",J182,0)</f>
        <v>0</v>
      </c>
      <c r="BI182" s="247">
        <f>IF(N182="nulová",J182,0)</f>
        <v>0</v>
      </c>
      <c r="BJ182" s="14" t="s">
        <v>90</v>
      </c>
      <c r="BK182" s="247">
        <f>ROUND(I182*H182,2)</f>
        <v>0</v>
      </c>
      <c r="BL182" s="14" t="s">
        <v>149</v>
      </c>
      <c r="BM182" s="246" t="s">
        <v>262</v>
      </c>
    </row>
    <row r="183" s="2" customFormat="1">
      <c r="A183" s="35"/>
      <c r="B183" s="36"/>
      <c r="C183" s="37"/>
      <c r="D183" s="248" t="s">
        <v>151</v>
      </c>
      <c r="E183" s="37"/>
      <c r="F183" s="249" t="s">
        <v>263</v>
      </c>
      <c r="G183" s="37"/>
      <c r="H183" s="37"/>
      <c r="I183" s="250"/>
      <c r="J183" s="37"/>
      <c r="K183" s="37"/>
      <c r="L183" s="41"/>
      <c r="M183" s="251"/>
      <c r="N183" s="252"/>
      <c r="O183" s="94"/>
      <c r="P183" s="94"/>
      <c r="Q183" s="94"/>
      <c r="R183" s="94"/>
      <c r="S183" s="94"/>
      <c r="T183" s="9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151</v>
      </c>
      <c r="AU183" s="14" t="s">
        <v>139</v>
      </c>
    </row>
    <row r="184" s="12" customFormat="1" ht="20.88" customHeight="1">
      <c r="A184" s="12"/>
      <c r="B184" s="218"/>
      <c r="C184" s="219"/>
      <c r="D184" s="220" t="s">
        <v>76</v>
      </c>
      <c r="E184" s="232" t="s">
        <v>264</v>
      </c>
      <c r="F184" s="232" t="s">
        <v>265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SUM(P185:P198)</f>
        <v>0</v>
      </c>
      <c r="Q184" s="226"/>
      <c r="R184" s="227">
        <f>SUM(R185:R198)</f>
        <v>0</v>
      </c>
      <c r="S184" s="226"/>
      <c r="T184" s="228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9" t="s">
        <v>84</v>
      </c>
      <c r="AT184" s="230" t="s">
        <v>76</v>
      </c>
      <c r="AU184" s="230" t="s">
        <v>90</v>
      </c>
      <c r="AY184" s="229" t="s">
        <v>140</v>
      </c>
      <c r="BK184" s="231">
        <f>SUM(BK185:BK198)</f>
        <v>0</v>
      </c>
    </row>
    <row r="185" s="2" customFormat="1" ht="16.5" customHeight="1">
      <c r="A185" s="35"/>
      <c r="B185" s="36"/>
      <c r="C185" s="234" t="s">
        <v>266</v>
      </c>
      <c r="D185" s="234" t="s">
        <v>145</v>
      </c>
      <c r="E185" s="235" t="s">
        <v>267</v>
      </c>
      <c r="F185" s="236" t="s">
        <v>268</v>
      </c>
      <c r="G185" s="237" t="s">
        <v>148</v>
      </c>
      <c r="H185" s="238">
        <v>6</v>
      </c>
      <c r="I185" s="239"/>
      <c r="J185" s="240">
        <f>ROUND(I185*H185,2)</f>
        <v>0</v>
      </c>
      <c r="K185" s="241"/>
      <c r="L185" s="41"/>
      <c r="M185" s="242" t="s">
        <v>1</v>
      </c>
      <c r="N185" s="243" t="s">
        <v>43</v>
      </c>
      <c r="O185" s="94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6" t="s">
        <v>149</v>
      </c>
      <c r="AT185" s="246" t="s">
        <v>145</v>
      </c>
      <c r="AU185" s="246" t="s">
        <v>139</v>
      </c>
      <c r="AY185" s="14" t="s">
        <v>140</v>
      </c>
      <c r="BE185" s="247">
        <f>IF(N185="základná",J185,0)</f>
        <v>0</v>
      </c>
      <c r="BF185" s="247">
        <f>IF(N185="znížená",J185,0)</f>
        <v>0</v>
      </c>
      <c r="BG185" s="247">
        <f>IF(N185="zákl. prenesená",J185,0)</f>
        <v>0</v>
      </c>
      <c r="BH185" s="247">
        <f>IF(N185="zníž. prenesená",J185,0)</f>
        <v>0</v>
      </c>
      <c r="BI185" s="247">
        <f>IF(N185="nulová",J185,0)</f>
        <v>0</v>
      </c>
      <c r="BJ185" s="14" t="s">
        <v>90</v>
      </c>
      <c r="BK185" s="247">
        <f>ROUND(I185*H185,2)</f>
        <v>0</v>
      </c>
      <c r="BL185" s="14" t="s">
        <v>149</v>
      </c>
      <c r="BM185" s="246" t="s">
        <v>269</v>
      </c>
    </row>
    <row r="186" s="2" customFormat="1">
      <c r="A186" s="35"/>
      <c r="B186" s="36"/>
      <c r="C186" s="37"/>
      <c r="D186" s="248" t="s">
        <v>151</v>
      </c>
      <c r="E186" s="37"/>
      <c r="F186" s="249" t="s">
        <v>270</v>
      </c>
      <c r="G186" s="37"/>
      <c r="H186" s="37"/>
      <c r="I186" s="250"/>
      <c r="J186" s="37"/>
      <c r="K186" s="37"/>
      <c r="L186" s="41"/>
      <c r="M186" s="251"/>
      <c r="N186" s="252"/>
      <c r="O186" s="94"/>
      <c r="P186" s="94"/>
      <c r="Q186" s="94"/>
      <c r="R186" s="94"/>
      <c r="S186" s="94"/>
      <c r="T186" s="9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151</v>
      </c>
      <c r="AU186" s="14" t="s">
        <v>139</v>
      </c>
    </row>
    <row r="187" s="2" customFormat="1" ht="16.5" customHeight="1">
      <c r="A187" s="35"/>
      <c r="B187" s="36"/>
      <c r="C187" s="234" t="s">
        <v>217</v>
      </c>
      <c r="D187" s="234" t="s">
        <v>145</v>
      </c>
      <c r="E187" s="235" t="s">
        <v>271</v>
      </c>
      <c r="F187" s="236" t="s">
        <v>272</v>
      </c>
      <c r="G187" s="237" t="s">
        <v>148</v>
      </c>
      <c r="H187" s="238">
        <v>10</v>
      </c>
      <c r="I187" s="239"/>
      <c r="J187" s="240">
        <f>ROUND(I187*H187,2)</f>
        <v>0</v>
      </c>
      <c r="K187" s="241"/>
      <c r="L187" s="41"/>
      <c r="M187" s="242" t="s">
        <v>1</v>
      </c>
      <c r="N187" s="243" t="s">
        <v>43</v>
      </c>
      <c r="O187" s="94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6" t="s">
        <v>149</v>
      </c>
      <c r="AT187" s="246" t="s">
        <v>145</v>
      </c>
      <c r="AU187" s="246" t="s">
        <v>139</v>
      </c>
      <c r="AY187" s="14" t="s">
        <v>140</v>
      </c>
      <c r="BE187" s="247">
        <f>IF(N187="základná",J187,0)</f>
        <v>0</v>
      </c>
      <c r="BF187" s="247">
        <f>IF(N187="znížená",J187,0)</f>
        <v>0</v>
      </c>
      <c r="BG187" s="247">
        <f>IF(N187="zákl. prenesená",J187,0)</f>
        <v>0</v>
      </c>
      <c r="BH187" s="247">
        <f>IF(N187="zníž. prenesená",J187,0)</f>
        <v>0</v>
      </c>
      <c r="BI187" s="247">
        <f>IF(N187="nulová",J187,0)</f>
        <v>0</v>
      </c>
      <c r="BJ187" s="14" t="s">
        <v>90</v>
      </c>
      <c r="BK187" s="247">
        <f>ROUND(I187*H187,2)</f>
        <v>0</v>
      </c>
      <c r="BL187" s="14" t="s">
        <v>149</v>
      </c>
      <c r="BM187" s="246" t="s">
        <v>273</v>
      </c>
    </row>
    <row r="188" s="2" customFormat="1">
      <c r="A188" s="35"/>
      <c r="B188" s="36"/>
      <c r="C188" s="37"/>
      <c r="D188" s="248" t="s">
        <v>151</v>
      </c>
      <c r="E188" s="37"/>
      <c r="F188" s="249" t="s">
        <v>274</v>
      </c>
      <c r="G188" s="37"/>
      <c r="H188" s="37"/>
      <c r="I188" s="250"/>
      <c r="J188" s="37"/>
      <c r="K188" s="37"/>
      <c r="L188" s="41"/>
      <c r="M188" s="251"/>
      <c r="N188" s="252"/>
      <c r="O188" s="94"/>
      <c r="P188" s="94"/>
      <c r="Q188" s="94"/>
      <c r="R188" s="94"/>
      <c r="S188" s="94"/>
      <c r="T188" s="9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151</v>
      </c>
      <c r="AU188" s="14" t="s">
        <v>139</v>
      </c>
    </row>
    <row r="189" s="2" customFormat="1" ht="16.5" customHeight="1">
      <c r="A189" s="35"/>
      <c r="B189" s="36"/>
      <c r="C189" s="234" t="s">
        <v>275</v>
      </c>
      <c r="D189" s="234" t="s">
        <v>145</v>
      </c>
      <c r="E189" s="235" t="s">
        <v>276</v>
      </c>
      <c r="F189" s="236" t="s">
        <v>277</v>
      </c>
      <c r="G189" s="237" t="s">
        <v>148</v>
      </c>
      <c r="H189" s="238">
        <v>5</v>
      </c>
      <c r="I189" s="239"/>
      <c r="J189" s="240">
        <f>ROUND(I189*H189,2)</f>
        <v>0</v>
      </c>
      <c r="K189" s="241"/>
      <c r="L189" s="41"/>
      <c r="M189" s="242" t="s">
        <v>1</v>
      </c>
      <c r="N189" s="243" t="s">
        <v>43</v>
      </c>
      <c r="O189" s="94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6" t="s">
        <v>149</v>
      </c>
      <c r="AT189" s="246" t="s">
        <v>145</v>
      </c>
      <c r="AU189" s="246" t="s">
        <v>139</v>
      </c>
      <c r="AY189" s="14" t="s">
        <v>140</v>
      </c>
      <c r="BE189" s="247">
        <f>IF(N189="základná",J189,0)</f>
        <v>0</v>
      </c>
      <c r="BF189" s="247">
        <f>IF(N189="znížená",J189,0)</f>
        <v>0</v>
      </c>
      <c r="BG189" s="247">
        <f>IF(N189="zákl. prenesená",J189,0)</f>
        <v>0</v>
      </c>
      <c r="BH189" s="247">
        <f>IF(N189="zníž. prenesená",J189,0)</f>
        <v>0</v>
      </c>
      <c r="BI189" s="247">
        <f>IF(N189="nulová",J189,0)</f>
        <v>0</v>
      </c>
      <c r="BJ189" s="14" t="s">
        <v>90</v>
      </c>
      <c r="BK189" s="247">
        <f>ROUND(I189*H189,2)</f>
        <v>0</v>
      </c>
      <c r="BL189" s="14" t="s">
        <v>149</v>
      </c>
      <c r="BM189" s="246" t="s">
        <v>278</v>
      </c>
    </row>
    <row r="190" s="2" customFormat="1">
      <c r="A190" s="35"/>
      <c r="B190" s="36"/>
      <c r="C190" s="37"/>
      <c r="D190" s="248" t="s">
        <v>151</v>
      </c>
      <c r="E190" s="37"/>
      <c r="F190" s="249" t="s">
        <v>279</v>
      </c>
      <c r="G190" s="37"/>
      <c r="H190" s="37"/>
      <c r="I190" s="250"/>
      <c r="J190" s="37"/>
      <c r="K190" s="37"/>
      <c r="L190" s="41"/>
      <c r="M190" s="251"/>
      <c r="N190" s="252"/>
      <c r="O190" s="94"/>
      <c r="P190" s="94"/>
      <c r="Q190" s="94"/>
      <c r="R190" s="94"/>
      <c r="S190" s="94"/>
      <c r="T190" s="9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151</v>
      </c>
      <c r="AU190" s="14" t="s">
        <v>139</v>
      </c>
    </row>
    <row r="191" s="2" customFormat="1" ht="24.15" customHeight="1">
      <c r="A191" s="35"/>
      <c r="B191" s="36"/>
      <c r="C191" s="234" t="s">
        <v>221</v>
      </c>
      <c r="D191" s="234" t="s">
        <v>145</v>
      </c>
      <c r="E191" s="235" t="s">
        <v>280</v>
      </c>
      <c r="F191" s="236" t="s">
        <v>281</v>
      </c>
      <c r="G191" s="237" t="s">
        <v>148</v>
      </c>
      <c r="H191" s="238">
        <v>5</v>
      </c>
      <c r="I191" s="239"/>
      <c r="J191" s="240">
        <f>ROUND(I191*H191,2)</f>
        <v>0</v>
      </c>
      <c r="K191" s="241"/>
      <c r="L191" s="41"/>
      <c r="M191" s="242" t="s">
        <v>1</v>
      </c>
      <c r="N191" s="243" t="s">
        <v>43</v>
      </c>
      <c r="O191" s="94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6" t="s">
        <v>149</v>
      </c>
      <c r="AT191" s="246" t="s">
        <v>145</v>
      </c>
      <c r="AU191" s="246" t="s">
        <v>139</v>
      </c>
      <c r="AY191" s="14" t="s">
        <v>140</v>
      </c>
      <c r="BE191" s="247">
        <f>IF(N191="základná",J191,0)</f>
        <v>0</v>
      </c>
      <c r="BF191" s="247">
        <f>IF(N191="znížená",J191,0)</f>
        <v>0</v>
      </c>
      <c r="BG191" s="247">
        <f>IF(N191="zákl. prenesená",J191,0)</f>
        <v>0</v>
      </c>
      <c r="BH191" s="247">
        <f>IF(N191="zníž. prenesená",J191,0)</f>
        <v>0</v>
      </c>
      <c r="BI191" s="247">
        <f>IF(N191="nulová",J191,0)</f>
        <v>0</v>
      </c>
      <c r="BJ191" s="14" t="s">
        <v>90</v>
      </c>
      <c r="BK191" s="247">
        <f>ROUND(I191*H191,2)</f>
        <v>0</v>
      </c>
      <c r="BL191" s="14" t="s">
        <v>149</v>
      </c>
      <c r="BM191" s="246" t="s">
        <v>282</v>
      </c>
    </row>
    <row r="192" s="2" customFormat="1">
      <c r="A192" s="35"/>
      <c r="B192" s="36"/>
      <c r="C192" s="37"/>
      <c r="D192" s="248" t="s">
        <v>151</v>
      </c>
      <c r="E192" s="37"/>
      <c r="F192" s="249" t="s">
        <v>283</v>
      </c>
      <c r="G192" s="37"/>
      <c r="H192" s="37"/>
      <c r="I192" s="250"/>
      <c r="J192" s="37"/>
      <c r="K192" s="37"/>
      <c r="L192" s="41"/>
      <c r="M192" s="251"/>
      <c r="N192" s="252"/>
      <c r="O192" s="94"/>
      <c r="P192" s="94"/>
      <c r="Q192" s="94"/>
      <c r="R192" s="94"/>
      <c r="S192" s="94"/>
      <c r="T192" s="9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151</v>
      </c>
      <c r="AU192" s="14" t="s">
        <v>139</v>
      </c>
    </row>
    <row r="193" s="2" customFormat="1" ht="16.5" customHeight="1">
      <c r="A193" s="35"/>
      <c r="B193" s="36"/>
      <c r="C193" s="234" t="s">
        <v>284</v>
      </c>
      <c r="D193" s="234" t="s">
        <v>145</v>
      </c>
      <c r="E193" s="235" t="s">
        <v>285</v>
      </c>
      <c r="F193" s="236" t="s">
        <v>286</v>
      </c>
      <c r="G193" s="237" t="s">
        <v>148</v>
      </c>
      <c r="H193" s="238">
        <v>1</v>
      </c>
      <c r="I193" s="239"/>
      <c r="J193" s="240">
        <f>ROUND(I193*H193,2)</f>
        <v>0</v>
      </c>
      <c r="K193" s="241"/>
      <c r="L193" s="41"/>
      <c r="M193" s="242" t="s">
        <v>1</v>
      </c>
      <c r="N193" s="243" t="s">
        <v>43</v>
      </c>
      <c r="O193" s="94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6" t="s">
        <v>149</v>
      </c>
      <c r="AT193" s="246" t="s">
        <v>145</v>
      </c>
      <c r="AU193" s="246" t="s">
        <v>139</v>
      </c>
      <c r="AY193" s="14" t="s">
        <v>140</v>
      </c>
      <c r="BE193" s="247">
        <f>IF(N193="základná",J193,0)</f>
        <v>0</v>
      </c>
      <c r="BF193" s="247">
        <f>IF(N193="znížená",J193,0)</f>
        <v>0</v>
      </c>
      <c r="BG193" s="247">
        <f>IF(N193="zákl. prenesená",J193,0)</f>
        <v>0</v>
      </c>
      <c r="BH193" s="247">
        <f>IF(N193="zníž. prenesená",J193,0)</f>
        <v>0</v>
      </c>
      <c r="BI193" s="247">
        <f>IF(N193="nulová",J193,0)</f>
        <v>0</v>
      </c>
      <c r="BJ193" s="14" t="s">
        <v>90</v>
      </c>
      <c r="BK193" s="247">
        <f>ROUND(I193*H193,2)</f>
        <v>0</v>
      </c>
      <c r="BL193" s="14" t="s">
        <v>149</v>
      </c>
      <c r="BM193" s="246" t="s">
        <v>287</v>
      </c>
    </row>
    <row r="194" s="2" customFormat="1">
      <c r="A194" s="35"/>
      <c r="B194" s="36"/>
      <c r="C194" s="37"/>
      <c r="D194" s="248" t="s">
        <v>151</v>
      </c>
      <c r="E194" s="37"/>
      <c r="F194" s="249" t="s">
        <v>288</v>
      </c>
      <c r="G194" s="37"/>
      <c r="H194" s="37"/>
      <c r="I194" s="250"/>
      <c r="J194" s="37"/>
      <c r="K194" s="37"/>
      <c r="L194" s="41"/>
      <c r="M194" s="251"/>
      <c r="N194" s="252"/>
      <c r="O194" s="94"/>
      <c r="P194" s="94"/>
      <c r="Q194" s="94"/>
      <c r="R194" s="94"/>
      <c r="S194" s="94"/>
      <c r="T194" s="9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151</v>
      </c>
      <c r="AU194" s="14" t="s">
        <v>139</v>
      </c>
    </row>
    <row r="195" s="2" customFormat="1" ht="16.5" customHeight="1">
      <c r="A195" s="35"/>
      <c r="B195" s="36"/>
      <c r="C195" s="234" t="s">
        <v>226</v>
      </c>
      <c r="D195" s="234" t="s">
        <v>145</v>
      </c>
      <c r="E195" s="235" t="s">
        <v>289</v>
      </c>
      <c r="F195" s="236" t="s">
        <v>290</v>
      </c>
      <c r="G195" s="237" t="s">
        <v>148</v>
      </c>
      <c r="H195" s="238">
        <v>1</v>
      </c>
      <c r="I195" s="239"/>
      <c r="J195" s="240">
        <f>ROUND(I195*H195,2)</f>
        <v>0</v>
      </c>
      <c r="K195" s="241"/>
      <c r="L195" s="41"/>
      <c r="M195" s="242" t="s">
        <v>1</v>
      </c>
      <c r="N195" s="243" t="s">
        <v>43</v>
      </c>
      <c r="O195" s="94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6" t="s">
        <v>149</v>
      </c>
      <c r="AT195" s="246" t="s">
        <v>145</v>
      </c>
      <c r="AU195" s="246" t="s">
        <v>139</v>
      </c>
      <c r="AY195" s="14" t="s">
        <v>140</v>
      </c>
      <c r="BE195" s="247">
        <f>IF(N195="základná",J195,0)</f>
        <v>0</v>
      </c>
      <c r="BF195" s="247">
        <f>IF(N195="znížená",J195,0)</f>
        <v>0</v>
      </c>
      <c r="BG195" s="247">
        <f>IF(N195="zákl. prenesená",J195,0)</f>
        <v>0</v>
      </c>
      <c r="BH195" s="247">
        <f>IF(N195="zníž. prenesená",J195,0)</f>
        <v>0</v>
      </c>
      <c r="BI195" s="247">
        <f>IF(N195="nulová",J195,0)</f>
        <v>0</v>
      </c>
      <c r="BJ195" s="14" t="s">
        <v>90</v>
      </c>
      <c r="BK195" s="247">
        <f>ROUND(I195*H195,2)</f>
        <v>0</v>
      </c>
      <c r="BL195" s="14" t="s">
        <v>149</v>
      </c>
      <c r="BM195" s="246" t="s">
        <v>291</v>
      </c>
    </row>
    <row r="196" s="2" customFormat="1">
      <c r="A196" s="35"/>
      <c r="B196" s="36"/>
      <c r="C196" s="37"/>
      <c r="D196" s="248" t="s">
        <v>151</v>
      </c>
      <c r="E196" s="37"/>
      <c r="F196" s="249" t="s">
        <v>292</v>
      </c>
      <c r="G196" s="37"/>
      <c r="H196" s="37"/>
      <c r="I196" s="250"/>
      <c r="J196" s="37"/>
      <c r="K196" s="37"/>
      <c r="L196" s="41"/>
      <c r="M196" s="251"/>
      <c r="N196" s="252"/>
      <c r="O196" s="94"/>
      <c r="P196" s="94"/>
      <c r="Q196" s="94"/>
      <c r="R196" s="94"/>
      <c r="S196" s="94"/>
      <c r="T196" s="9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151</v>
      </c>
      <c r="AU196" s="14" t="s">
        <v>139</v>
      </c>
    </row>
    <row r="197" s="2" customFormat="1" ht="16.5" customHeight="1">
      <c r="A197" s="35"/>
      <c r="B197" s="36"/>
      <c r="C197" s="234" t="s">
        <v>293</v>
      </c>
      <c r="D197" s="234" t="s">
        <v>145</v>
      </c>
      <c r="E197" s="235" t="s">
        <v>294</v>
      </c>
      <c r="F197" s="236" t="s">
        <v>295</v>
      </c>
      <c r="G197" s="237" t="s">
        <v>148</v>
      </c>
      <c r="H197" s="238">
        <v>1</v>
      </c>
      <c r="I197" s="239"/>
      <c r="J197" s="240">
        <f>ROUND(I197*H197,2)</f>
        <v>0</v>
      </c>
      <c r="K197" s="241"/>
      <c r="L197" s="41"/>
      <c r="M197" s="242" t="s">
        <v>1</v>
      </c>
      <c r="N197" s="243" t="s">
        <v>43</v>
      </c>
      <c r="O197" s="94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6" t="s">
        <v>149</v>
      </c>
      <c r="AT197" s="246" t="s">
        <v>145</v>
      </c>
      <c r="AU197" s="246" t="s">
        <v>139</v>
      </c>
      <c r="AY197" s="14" t="s">
        <v>140</v>
      </c>
      <c r="BE197" s="247">
        <f>IF(N197="základná",J197,0)</f>
        <v>0</v>
      </c>
      <c r="BF197" s="247">
        <f>IF(N197="znížená",J197,0)</f>
        <v>0</v>
      </c>
      <c r="BG197" s="247">
        <f>IF(N197="zákl. prenesená",J197,0)</f>
        <v>0</v>
      </c>
      <c r="BH197" s="247">
        <f>IF(N197="zníž. prenesená",J197,0)</f>
        <v>0</v>
      </c>
      <c r="BI197" s="247">
        <f>IF(N197="nulová",J197,0)</f>
        <v>0</v>
      </c>
      <c r="BJ197" s="14" t="s">
        <v>90</v>
      </c>
      <c r="BK197" s="247">
        <f>ROUND(I197*H197,2)</f>
        <v>0</v>
      </c>
      <c r="BL197" s="14" t="s">
        <v>149</v>
      </c>
      <c r="BM197" s="246" t="s">
        <v>149</v>
      </c>
    </row>
    <row r="198" s="2" customFormat="1" ht="16.5" customHeight="1">
      <c r="A198" s="35"/>
      <c r="B198" s="36"/>
      <c r="C198" s="234" t="s">
        <v>230</v>
      </c>
      <c r="D198" s="234" t="s">
        <v>145</v>
      </c>
      <c r="E198" s="235" t="s">
        <v>296</v>
      </c>
      <c r="F198" s="236" t="s">
        <v>297</v>
      </c>
      <c r="G198" s="237" t="s">
        <v>148</v>
      </c>
      <c r="H198" s="238">
        <v>6</v>
      </c>
      <c r="I198" s="239"/>
      <c r="J198" s="240">
        <f>ROUND(I198*H198,2)</f>
        <v>0</v>
      </c>
      <c r="K198" s="241"/>
      <c r="L198" s="41"/>
      <c r="M198" s="242" t="s">
        <v>1</v>
      </c>
      <c r="N198" s="243" t="s">
        <v>43</v>
      </c>
      <c r="O198" s="94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6" t="s">
        <v>149</v>
      </c>
      <c r="AT198" s="246" t="s">
        <v>145</v>
      </c>
      <c r="AU198" s="246" t="s">
        <v>139</v>
      </c>
      <c r="AY198" s="14" t="s">
        <v>140</v>
      </c>
      <c r="BE198" s="247">
        <f>IF(N198="základná",J198,0)</f>
        <v>0</v>
      </c>
      <c r="BF198" s="247">
        <f>IF(N198="znížená",J198,0)</f>
        <v>0</v>
      </c>
      <c r="BG198" s="247">
        <f>IF(N198="zákl. prenesená",J198,0)</f>
        <v>0</v>
      </c>
      <c r="BH198" s="247">
        <f>IF(N198="zníž. prenesená",J198,0)</f>
        <v>0</v>
      </c>
      <c r="BI198" s="247">
        <f>IF(N198="nulová",J198,0)</f>
        <v>0</v>
      </c>
      <c r="BJ198" s="14" t="s">
        <v>90</v>
      </c>
      <c r="BK198" s="247">
        <f>ROUND(I198*H198,2)</f>
        <v>0</v>
      </c>
      <c r="BL198" s="14" t="s">
        <v>149</v>
      </c>
      <c r="BM198" s="246" t="s">
        <v>298</v>
      </c>
    </row>
    <row r="199" s="12" customFormat="1" ht="20.88" customHeight="1">
      <c r="A199" s="12"/>
      <c r="B199" s="218"/>
      <c r="C199" s="219"/>
      <c r="D199" s="220" t="s">
        <v>76</v>
      </c>
      <c r="E199" s="232" t="s">
        <v>299</v>
      </c>
      <c r="F199" s="232" t="s">
        <v>300</v>
      </c>
      <c r="G199" s="219"/>
      <c r="H199" s="219"/>
      <c r="I199" s="222"/>
      <c r="J199" s="233">
        <f>BK199</f>
        <v>0</v>
      </c>
      <c r="K199" s="219"/>
      <c r="L199" s="224"/>
      <c r="M199" s="225"/>
      <c r="N199" s="226"/>
      <c r="O199" s="226"/>
      <c r="P199" s="227">
        <f>SUM(P200:P207)</f>
        <v>0</v>
      </c>
      <c r="Q199" s="226"/>
      <c r="R199" s="227">
        <f>SUM(R200:R207)</f>
        <v>0</v>
      </c>
      <c r="S199" s="226"/>
      <c r="T199" s="228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9" t="s">
        <v>84</v>
      </c>
      <c r="AT199" s="230" t="s">
        <v>76</v>
      </c>
      <c r="AU199" s="230" t="s">
        <v>90</v>
      </c>
      <c r="AY199" s="229" t="s">
        <v>140</v>
      </c>
      <c r="BK199" s="231">
        <f>SUM(BK200:BK207)</f>
        <v>0</v>
      </c>
    </row>
    <row r="200" s="2" customFormat="1" ht="24.15" customHeight="1">
      <c r="A200" s="35"/>
      <c r="B200" s="36"/>
      <c r="C200" s="234" t="s">
        <v>301</v>
      </c>
      <c r="D200" s="234" t="s">
        <v>145</v>
      </c>
      <c r="E200" s="235" t="s">
        <v>302</v>
      </c>
      <c r="F200" s="236" t="s">
        <v>303</v>
      </c>
      <c r="G200" s="237" t="s">
        <v>148</v>
      </c>
      <c r="H200" s="238">
        <v>1</v>
      </c>
      <c r="I200" s="239"/>
      <c r="J200" s="240">
        <f>ROUND(I200*H200,2)</f>
        <v>0</v>
      </c>
      <c r="K200" s="241"/>
      <c r="L200" s="41"/>
      <c r="M200" s="242" t="s">
        <v>1</v>
      </c>
      <c r="N200" s="243" t="s">
        <v>43</v>
      </c>
      <c r="O200" s="94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6" t="s">
        <v>149</v>
      </c>
      <c r="AT200" s="246" t="s">
        <v>145</v>
      </c>
      <c r="AU200" s="246" t="s">
        <v>139</v>
      </c>
      <c r="AY200" s="14" t="s">
        <v>140</v>
      </c>
      <c r="BE200" s="247">
        <f>IF(N200="základná",J200,0)</f>
        <v>0</v>
      </c>
      <c r="BF200" s="247">
        <f>IF(N200="znížená",J200,0)</f>
        <v>0</v>
      </c>
      <c r="BG200" s="247">
        <f>IF(N200="zákl. prenesená",J200,0)</f>
        <v>0</v>
      </c>
      <c r="BH200" s="247">
        <f>IF(N200="zníž. prenesená",J200,0)</f>
        <v>0</v>
      </c>
      <c r="BI200" s="247">
        <f>IF(N200="nulová",J200,0)</f>
        <v>0</v>
      </c>
      <c r="BJ200" s="14" t="s">
        <v>90</v>
      </c>
      <c r="BK200" s="247">
        <f>ROUND(I200*H200,2)</f>
        <v>0</v>
      </c>
      <c r="BL200" s="14" t="s">
        <v>149</v>
      </c>
      <c r="BM200" s="246" t="s">
        <v>304</v>
      </c>
    </row>
    <row r="201" s="2" customFormat="1">
      <c r="A201" s="35"/>
      <c r="B201" s="36"/>
      <c r="C201" s="37"/>
      <c r="D201" s="248" t="s">
        <v>151</v>
      </c>
      <c r="E201" s="37"/>
      <c r="F201" s="249" t="s">
        <v>305</v>
      </c>
      <c r="G201" s="37"/>
      <c r="H201" s="37"/>
      <c r="I201" s="250"/>
      <c r="J201" s="37"/>
      <c r="K201" s="37"/>
      <c r="L201" s="41"/>
      <c r="M201" s="251"/>
      <c r="N201" s="252"/>
      <c r="O201" s="94"/>
      <c r="P201" s="94"/>
      <c r="Q201" s="94"/>
      <c r="R201" s="94"/>
      <c r="S201" s="94"/>
      <c r="T201" s="9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151</v>
      </c>
      <c r="AU201" s="14" t="s">
        <v>139</v>
      </c>
    </row>
    <row r="202" s="2" customFormat="1" ht="24.15" customHeight="1">
      <c r="A202" s="35"/>
      <c r="B202" s="36"/>
      <c r="C202" s="234" t="s">
        <v>235</v>
      </c>
      <c r="D202" s="234" t="s">
        <v>145</v>
      </c>
      <c r="E202" s="235" t="s">
        <v>306</v>
      </c>
      <c r="F202" s="236" t="s">
        <v>307</v>
      </c>
      <c r="G202" s="237" t="s">
        <v>148</v>
      </c>
      <c r="H202" s="238">
        <v>12</v>
      </c>
      <c r="I202" s="239"/>
      <c r="J202" s="240">
        <f>ROUND(I202*H202,2)</f>
        <v>0</v>
      </c>
      <c r="K202" s="241"/>
      <c r="L202" s="41"/>
      <c r="M202" s="242" t="s">
        <v>1</v>
      </c>
      <c r="N202" s="243" t="s">
        <v>43</v>
      </c>
      <c r="O202" s="94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6" t="s">
        <v>149</v>
      </c>
      <c r="AT202" s="246" t="s">
        <v>145</v>
      </c>
      <c r="AU202" s="246" t="s">
        <v>139</v>
      </c>
      <c r="AY202" s="14" t="s">
        <v>140</v>
      </c>
      <c r="BE202" s="247">
        <f>IF(N202="základná",J202,0)</f>
        <v>0</v>
      </c>
      <c r="BF202" s="247">
        <f>IF(N202="znížená",J202,0)</f>
        <v>0</v>
      </c>
      <c r="BG202" s="247">
        <f>IF(N202="zákl. prenesená",J202,0)</f>
        <v>0</v>
      </c>
      <c r="BH202" s="247">
        <f>IF(N202="zníž. prenesená",J202,0)</f>
        <v>0</v>
      </c>
      <c r="BI202" s="247">
        <f>IF(N202="nulová",J202,0)</f>
        <v>0</v>
      </c>
      <c r="BJ202" s="14" t="s">
        <v>90</v>
      </c>
      <c r="BK202" s="247">
        <f>ROUND(I202*H202,2)</f>
        <v>0</v>
      </c>
      <c r="BL202" s="14" t="s">
        <v>149</v>
      </c>
      <c r="BM202" s="246" t="s">
        <v>308</v>
      </c>
    </row>
    <row r="203" s="2" customFormat="1">
      <c r="A203" s="35"/>
      <c r="B203" s="36"/>
      <c r="C203" s="37"/>
      <c r="D203" s="248" t="s">
        <v>151</v>
      </c>
      <c r="E203" s="37"/>
      <c r="F203" s="249" t="s">
        <v>309</v>
      </c>
      <c r="G203" s="37"/>
      <c r="H203" s="37"/>
      <c r="I203" s="250"/>
      <c r="J203" s="37"/>
      <c r="K203" s="37"/>
      <c r="L203" s="41"/>
      <c r="M203" s="251"/>
      <c r="N203" s="252"/>
      <c r="O203" s="94"/>
      <c r="P203" s="94"/>
      <c r="Q203" s="94"/>
      <c r="R203" s="94"/>
      <c r="S203" s="94"/>
      <c r="T203" s="9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151</v>
      </c>
      <c r="AU203" s="14" t="s">
        <v>139</v>
      </c>
    </row>
    <row r="204" s="2" customFormat="1" ht="16.5" customHeight="1">
      <c r="A204" s="35"/>
      <c r="B204" s="36"/>
      <c r="C204" s="234" t="s">
        <v>310</v>
      </c>
      <c r="D204" s="234" t="s">
        <v>145</v>
      </c>
      <c r="E204" s="235" t="s">
        <v>311</v>
      </c>
      <c r="F204" s="236" t="s">
        <v>312</v>
      </c>
      <c r="G204" s="237" t="s">
        <v>148</v>
      </c>
      <c r="H204" s="238">
        <v>1</v>
      </c>
      <c r="I204" s="239"/>
      <c r="J204" s="240">
        <f>ROUND(I204*H204,2)</f>
        <v>0</v>
      </c>
      <c r="K204" s="241"/>
      <c r="L204" s="41"/>
      <c r="M204" s="242" t="s">
        <v>1</v>
      </c>
      <c r="N204" s="243" t="s">
        <v>43</v>
      </c>
      <c r="O204" s="94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6" t="s">
        <v>149</v>
      </c>
      <c r="AT204" s="246" t="s">
        <v>145</v>
      </c>
      <c r="AU204" s="246" t="s">
        <v>139</v>
      </c>
      <c r="AY204" s="14" t="s">
        <v>140</v>
      </c>
      <c r="BE204" s="247">
        <f>IF(N204="základná",J204,0)</f>
        <v>0</v>
      </c>
      <c r="BF204" s="247">
        <f>IF(N204="znížená",J204,0)</f>
        <v>0</v>
      </c>
      <c r="BG204" s="247">
        <f>IF(N204="zákl. prenesená",J204,0)</f>
        <v>0</v>
      </c>
      <c r="BH204" s="247">
        <f>IF(N204="zníž. prenesená",J204,0)</f>
        <v>0</v>
      </c>
      <c r="BI204" s="247">
        <f>IF(N204="nulová",J204,0)</f>
        <v>0</v>
      </c>
      <c r="BJ204" s="14" t="s">
        <v>90</v>
      </c>
      <c r="BK204" s="247">
        <f>ROUND(I204*H204,2)</f>
        <v>0</v>
      </c>
      <c r="BL204" s="14" t="s">
        <v>149</v>
      </c>
      <c r="BM204" s="246" t="s">
        <v>313</v>
      </c>
    </row>
    <row r="205" s="2" customFormat="1">
      <c r="A205" s="35"/>
      <c r="B205" s="36"/>
      <c r="C205" s="37"/>
      <c r="D205" s="248" t="s">
        <v>151</v>
      </c>
      <c r="E205" s="37"/>
      <c r="F205" s="249" t="s">
        <v>314</v>
      </c>
      <c r="G205" s="37"/>
      <c r="H205" s="37"/>
      <c r="I205" s="250"/>
      <c r="J205" s="37"/>
      <c r="K205" s="37"/>
      <c r="L205" s="41"/>
      <c r="M205" s="251"/>
      <c r="N205" s="252"/>
      <c r="O205" s="94"/>
      <c r="P205" s="94"/>
      <c r="Q205" s="94"/>
      <c r="R205" s="94"/>
      <c r="S205" s="94"/>
      <c r="T205" s="9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151</v>
      </c>
      <c r="AU205" s="14" t="s">
        <v>139</v>
      </c>
    </row>
    <row r="206" s="2" customFormat="1" ht="24.15" customHeight="1">
      <c r="A206" s="35"/>
      <c r="B206" s="36"/>
      <c r="C206" s="234" t="s">
        <v>240</v>
      </c>
      <c r="D206" s="234" t="s">
        <v>145</v>
      </c>
      <c r="E206" s="235" t="s">
        <v>315</v>
      </c>
      <c r="F206" s="236" t="s">
        <v>316</v>
      </c>
      <c r="G206" s="237" t="s">
        <v>148</v>
      </c>
      <c r="H206" s="238">
        <v>1</v>
      </c>
      <c r="I206" s="239"/>
      <c r="J206" s="240">
        <f>ROUND(I206*H206,2)</f>
        <v>0</v>
      </c>
      <c r="K206" s="241"/>
      <c r="L206" s="41"/>
      <c r="M206" s="242" t="s">
        <v>1</v>
      </c>
      <c r="N206" s="243" t="s">
        <v>43</v>
      </c>
      <c r="O206" s="94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6" t="s">
        <v>149</v>
      </c>
      <c r="AT206" s="246" t="s">
        <v>145</v>
      </c>
      <c r="AU206" s="246" t="s">
        <v>139</v>
      </c>
      <c r="AY206" s="14" t="s">
        <v>140</v>
      </c>
      <c r="BE206" s="247">
        <f>IF(N206="základná",J206,0)</f>
        <v>0</v>
      </c>
      <c r="BF206" s="247">
        <f>IF(N206="znížená",J206,0)</f>
        <v>0</v>
      </c>
      <c r="BG206" s="247">
        <f>IF(N206="zákl. prenesená",J206,0)</f>
        <v>0</v>
      </c>
      <c r="BH206" s="247">
        <f>IF(N206="zníž. prenesená",J206,0)</f>
        <v>0</v>
      </c>
      <c r="BI206" s="247">
        <f>IF(N206="nulová",J206,0)</f>
        <v>0</v>
      </c>
      <c r="BJ206" s="14" t="s">
        <v>90</v>
      </c>
      <c r="BK206" s="247">
        <f>ROUND(I206*H206,2)</f>
        <v>0</v>
      </c>
      <c r="BL206" s="14" t="s">
        <v>149</v>
      </c>
      <c r="BM206" s="246" t="s">
        <v>317</v>
      </c>
    </row>
    <row r="207" s="2" customFormat="1" ht="24.15" customHeight="1">
      <c r="A207" s="35"/>
      <c r="B207" s="36"/>
      <c r="C207" s="234" t="s">
        <v>318</v>
      </c>
      <c r="D207" s="234" t="s">
        <v>145</v>
      </c>
      <c r="E207" s="235" t="s">
        <v>319</v>
      </c>
      <c r="F207" s="236" t="s">
        <v>320</v>
      </c>
      <c r="G207" s="237" t="s">
        <v>148</v>
      </c>
      <c r="H207" s="238">
        <v>1</v>
      </c>
      <c r="I207" s="239"/>
      <c r="J207" s="240">
        <f>ROUND(I207*H207,2)</f>
        <v>0</v>
      </c>
      <c r="K207" s="241"/>
      <c r="L207" s="41"/>
      <c r="M207" s="253" t="s">
        <v>1</v>
      </c>
      <c r="N207" s="254" t="s">
        <v>43</v>
      </c>
      <c r="O207" s="255"/>
      <c r="P207" s="256">
        <f>O207*H207</f>
        <v>0</v>
      </c>
      <c r="Q207" s="256">
        <v>0</v>
      </c>
      <c r="R207" s="256">
        <f>Q207*H207</f>
        <v>0</v>
      </c>
      <c r="S207" s="256">
        <v>0</v>
      </c>
      <c r="T207" s="25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6" t="s">
        <v>149</v>
      </c>
      <c r="AT207" s="246" t="s">
        <v>145</v>
      </c>
      <c r="AU207" s="246" t="s">
        <v>139</v>
      </c>
      <c r="AY207" s="14" t="s">
        <v>140</v>
      </c>
      <c r="BE207" s="247">
        <f>IF(N207="základná",J207,0)</f>
        <v>0</v>
      </c>
      <c r="BF207" s="247">
        <f>IF(N207="znížená",J207,0)</f>
        <v>0</v>
      </c>
      <c r="BG207" s="247">
        <f>IF(N207="zákl. prenesená",J207,0)</f>
        <v>0</v>
      </c>
      <c r="BH207" s="247">
        <f>IF(N207="zníž. prenesená",J207,0)</f>
        <v>0</v>
      </c>
      <c r="BI207" s="247">
        <f>IF(N207="nulová",J207,0)</f>
        <v>0</v>
      </c>
      <c r="BJ207" s="14" t="s">
        <v>90</v>
      </c>
      <c r="BK207" s="247">
        <f>ROUND(I207*H207,2)</f>
        <v>0</v>
      </c>
      <c r="BL207" s="14" t="s">
        <v>149</v>
      </c>
      <c r="BM207" s="246" t="s">
        <v>321</v>
      </c>
    </row>
    <row r="208" s="2" customFormat="1" ht="6.96" customHeight="1">
      <c r="A208" s="35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87Jve8gIzPyODhh5+ozE7MuJfqxXUxW6Ha6XjCq/BEZ1u2HPBd5gaRI7S++tZG7xqlktAiZicSHqJrGpKWp/qA==" hashValue="3auxwFj7BDL+PYsFzL9Neo25Nw5IAXvPsHGfMrTBLXDiHWT7irHRa4ZAecYNmBUhaQZE3mhGmXP4UIZyQdYCpA==" algorithmName="SHA-512" password="CC35"/>
  <autoFilter ref="C127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77</v>
      </c>
    </row>
    <row r="4" s="1" customFormat="1" ht="24.96" customHeight="1">
      <c r="B4" s="17"/>
      <c r="D4" s="151" t="s">
        <v>107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Nerezové bazény a bazénové technológie</v>
      </c>
      <c r="F7" s="153"/>
      <c r="G7" s="153"/>
      <c r="H7" s="153"/>
      <c r="L7" s="17"/>
    </row>
    <row r="8" s="1" customFormat="1" ht="12" customHeight="1">
      <c r="B8" s="17"/>
      <c r="D8" s="153" t="s">
        <v>108</v>
      </c>
      <c r="L8" s="17"/>
    </row>
    <row r="9" s="2" customFormat="1" ht="23.25" customHeight="1">
      <c r="A9" s="35"/>
      <c r="B9" s="41"/>
      <c r="C9" s="35"/>
      <c r="D9" s="35"/>
      <c r="E9" s="154" t="s">
        <v>109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110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322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24. 11. 2021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53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29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31</v>
      </c>
      <c r="E22" s="35"/>
      <c r="F22" s="35"/>
      <c r="G22" s="35"/>
      <c r="H22" s="35"/>
      <c r="I22" s="153" t="s">
        <v>24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32</v>
      </c>
      <c r="F23" s="35"/>
      <c r="G23" s="35"/>
      <c r="H23" s="35"/>
      <c r="I23" s="153" t="s">
        <v>27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34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3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36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37</v>
      </c>
      <c r="E32" s="35"/>
      <c r="F32" s="35"/>
      <c r="G32" s="35"/>
      <c r="H32" s="35"/>
      <c r="I32" s="35"/>
      <c r="J32" s="163">
        <f>ROUND(J122,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39</v>
      </c>
      <c r="G34" s="35"/>
      <c r="H34" s="35"/>
      <c r="I34" s="164" t="s">
        <v>38</v>
      </c>
      <c r="J34" s="164" t="s">
        <v>40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41</v>
      </c>
      <c r="E35" s="166" t="s">
        <v>42</v>
      </c>
      <c r="F35" s="167">
        <f>ROUND((SUM(BE122:BE142)),  2)</f>
        <v>0</v>
      </c>
      <c r="G35" s="168"/>
      <c r="H35" s="168"/>
      <c r="I35" s="169">
        <v>0.20000000000000001</v>
      </c>
      <c r="J35" s="167">
        <f>ROUND(((SUM(BE122:BE142))*I35),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43</v>
      </c>
      <c r="F36" s="167">
        <f>ROUND((SUM(BF122:BF142)),  2)</f>
        <v>0</v>
      </c>
      <c r="G36" s="168"/>
      <c r="H36" s="168"/>
      <c r="I36" s="169">
        <v>0.20000000000000001</v>
      </c>
      <c r="J36" s="167">
        <f>ROUND(((SUM(BF122:BF142))*I36),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44</v>
      </c>
      <c r="F37" s="170">
        <f>ROUND((SUM(BG122:BG142)),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45</v>
      </c>
      <c r="F38" s="170">
        <f>ROUND((SUM(BH122:BH142)),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46</v>
      </c>
      <c r="F39" s="167">
        <f>ROUND((SUM(BI122:BI142)),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Nerezové bazény a bazénové technológie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90" t="s">
        <v>109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110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02 - Technológia 25m plaveckého bazéna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Žiar nad Hronom</v>
      </c>
      <c r="G91" s="37"/>
      <c r="H91" s="37"/>
      <c r="I91" s="29" t="s">
        <v>21</v>
      </c>
      <c r="J91" s="82" t="str">
        <f>IF(J14="","",J14)</f>
        <v>24. 11. 2021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Technické služby Žiar nad Hronom s.r.o.</v>
      </c>
      <c r="G93" s="37"/>
      <c r="H93" s="37"/>
      <c r="I93" s="29" t="s">
        <v>31</v>
      </c>
      <c r="J93" s="33" t="str">
        <f>E23</f>
        <v>Magic Design Henč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Pilnik Vladimír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113</v>
      </c>
      <c r="D96" s="192"/>
      <c r="E96" s="192"/>
      <c r="F96" s="192"/>
      <c r="G96" s="192"/>
      <c r="H96" s="192"/>
      <c r="I96" s="192"/>
      <c r="J96" s="193" t="s">
        <v>114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115</v>
      </c>
      <c r="D98" s="37"/>
      <c r="E98" s="37"/>
      <c r="F98" s="37"/>
      <c r="G98" s="37"/>
      <c r="H98" s="37"/>
      <c r="I98" s="37"/>
      <c r="J98" s="113">
        <f>J122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116</v>
      </c>
    </row>
    <row r="99" s="9" customFormat="1" ht="24.96" customHeight="1">
      <c r="A99" s="9"/>
      <c r="B99" s="195"/>
      <c r="C99" s="196"/>
      <c r="D99" s="197" t="s">
        <v>117</v>
      </c>
      <c r="E99" s="198"/>
      <c r="F99" s="198"/>
      <c r="G99" s="198"/>
      <c r="H99" s="198"/>
      <c r="I99" s="198"/>
      <c r="J99" s="199">
        <f>J123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323</v>
      </c>
      <c r="E100" s="203"/>
      <c r="F100" s="203"/>
      <c r="G100" s="203"/>
      <c r="H100" s="203"/>
      <c r="I100" s="203"/>
      <c r="J100" s="204">
        <f>J124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0" t="str">
        <f>E7</f>
        <v>Nerezové bazény a bazénové technológie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108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23.25" customHeight="1">
      <c r="A112" s="35"/>
      <c r="B112" s="36"/>
      <c r="C112" s="37"/>
      <c r="D112" s="37"/>
      <c r="E112" s="190" t="s">
        <v>109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E11</f>
        <v>02 - Technológia 25m plaveckého bazéna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F14</f>
        <v>Žiar nad Hronom</v>
      </c>
      <c r="G116" s="37"/>
      <c r="H116" s="37"/>
      <c r="I116" s="29" t="s">
        <v>21</v>
      </c>
      <c r="J116" s="82" t="str">
        <f>IF(J14="","",J14)</f>
        <v>24. 11. 2021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23</v>
      </c>
      <c r="D118" s="37"/>
      <c r="E118" s="37"/>
      <c r="F118" s="24" t="str">
        <f>E17</f>
        <v>Technické služby Žiar nad Hronom s.r.o.</v>
      </c>
      <c r="G118" s="37"/>
      <c r="H118" s="37"/>
      <c r="I118" s="29" t="s">
        <v>31</v>
      </c>
      <c r="J118" s="33" t="str">
        <f>E23</f>
        <v>Magic Design Henč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IF(E20="","",E20)</f>
        <v>Vyplň údaj</v>
      </c>
      <c r="G119" s="37"/>
      <c r="H119" s="37"/>
      <c r="I119" s="29" t="s">
        <v>34</v>
      </c>
      <c r="J119" s="33" t="str">
        <f>E26</f>
        <v>Pilnik Vladimír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6"/>
      <c r="B121" s="207"/>
      <c r="C121" s="208" t="s">
        <v>126</v>
      </c>
      <c r="D121" s="209" t="s">
        <v>62</v>
      </c>
      <c r="E121" s="209" t="s">
        <v>58</v>
      </c>
      <c r="F121" s="209" t="s">
        <v>59</v>
      </c>
      <c r="G121" s="209" t="s">
        <v>127</v>
      </c>
      <c r="H121" s="209" t="s">
        <v>128</v>
      </c>
      <c r="I121" s="209" t="s">
        <v>129</v>
      </c>
      <c r="J121" s="210" t="s">
        <v>114</v>
      </c>
      <c r="K121" s="211" t="s">
        <v>130</v>
      </c>
      <c r="L121" s="212"/>
      <c r="M121" s="103" t="s">
        <v>1</v>
      </c>
      <c r="N121" s="104" t="s">
        <v>41</v>
      </c>
      <c r="O121" s="104" t="s">
        <v>131</v>
      </c>
      <c r="P121" s="104" t="s">
        <v>132</v>
      </c>
      <c r="Q121" s="104" t="s">
        <v>133</v>
      </c>
      <c r="R121" s="104" t="s">
        <v>134</v>
      </c>
      <c r="S121" s="104" t="s">
        <v>135</v>
      </c>
      <c r="T121" s="105" t="s">
        <v>136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5"/>
      <c r="B122" s="36"/>
      <c r="C122" s="110" t="s">
        <v>115</v>
      </c>
      <c r="D122" s="37"/>
      <c r="E122" s="37"/>
      <c r="F122" s="37"/>
      <c r="G122" s="37"/>
      <c r="H122" s="37"/>
      <c r="I122" s="37"/>
      <c r="J122" s="213">
        <f>BK122</f>
        <v>0</v>
      </c>
      <c r="K122" s="37"/>
      <c r="L122" s="41"/>
      <c r="M122" s="106"/>
      <c r="N122" s="214"/>
      <c r="O122" s="107"/>
      <c r="P122" s="215">
        <f>P123</f>
        <v>0</v>
      </c>
      <c r="Q122" s="107"/>
      <c r="R122" s="215">
        <f>R123</f>
        <v>0</v>
      </c>
      <c r="S122" s="107"/>
      <c r="T122" s="21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116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76</v>
      </c>
      <c r="E123" s="221" t="s">
        <v>137</v>
      </c>
      <c r="F123" s="221" t="s">
        <v>138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</f>
        <v>0</v>
      </c>
      <c r="Q123" s="226"/>
      <c r="R123" s="227">
        <f>R124</f>
        <v>0</v>
      </c>
      <c r="S123" s="226"/>
      <c r="T123" s="22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139</v>
      </c>
      <c r="AT123" s="230" t="s">
        <v>76</v>
      </c>
      <c r="AU123" s="230" t="s">
        <v>77</v>
      </c>
      <c r="AY123" s="229" t="s">
        <v>140</v>
      </c>
      <c r="BK123" s="231">
        <f>BK124</f>
        <v>0</v>
      </c>
    </row>
    <row r="124" s="12" customFormat="1" ht="22.8" customHeight="1">
      <c r="A124" s="12"/>
      <c r="B124" s="218"/>
      <c r="C124" s="219"/>
      <c r="D124" s="220" t="s">
        <v>76</v>
      </c>
      <c r="E124" s="232" t="s">
        <v>141</v>
      </c>
      <c r="F124" s="232" t="s">
        <v>324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SUM(P125:P142)</f>
        <v>0</v>
      </c>
      <c r="Q124" s="226"/>
      <c r="R124" s="227">
        <f>SUM(R125:R142)</f>
        <v>0</v>
      </c>
      <c r="S124" s="226"/>
      <c r="T124" s="228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139</v>
      </c>
      <c r="AT124" s="230" t="s">
        <v>76</v>
      </c>
      <c r="AU124" s="230" t="s">
        <v>84</v>
      </c>
      <c r="AY124" s="229" t="s">
        <v>140</v>
      </c>
      <c r="BK124" s="231">
        <f>SUM(BK125:BK142)</f>
        <v>0</v>
      </c>
    </row>
    <row r="125" s="2" customFormat="1" ht="66.75" customHeight="1">
      <c r="A125" s="35"/>
      <c r="B125" s="36"/>
      <c r="C125" s="234" t="s">
        <v>84</v>
      </c>
      <c r="D125" s="234" t="s">
        <v>145</v>
      </c>
      <c r="E125" s="235" t="s">
        <v>325</v>
      </c>
      <c r="F125" s="236" t="s">
        <v>326</v>
      </c>
      <c r="G125" s="237" t="s">
        <v>327</v>
      </c>
      <c r="H125" s="238">
        <v>0</v>
      </c>
      <c r="I125" s="239"/>
      <c r="J125" s="240">
        <f>ROUND(I125*H125,2)</f>
        <v>0</v>
      </c>
      <c r="K125" s="241"/>
      <c r="L125" s="41"/>
      <c r="M125" s="242" t="s">
        <v>1</v>
      </c>
      <c r="N125" s="243" t="s">
        <v>43</v>
      </c>
      <c r="O125" s="94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6" t="s">
        <v>149</v>
      </c>
      <c r="AT125" s="246" t="s">
        <v>145</v>
      </c>
      <c r="AU125" s="246" t="s">
        <v>90</v>
      </c>
      <c r="AY125" s="14" t="s">
        <v>140</v>
      </c>
      <c r="BE125" s="247">
        <f>IF(N125="základná",J125,0)</f>
        <v>0</v>
      </c>
      <c r="BF125" s="247">
        <f>IF(N125="znížená",J125,0)</f>
        <v>0</v>
      </c>
      <c r="BG125" s="247">
        <f>IF(N125="zákl. prenesená",J125,0)</f>
        <v>0</v>
      </c>
      <c r="BH125" s="247">
        <f>IF(N125="zníž. prenesená",J125,0)</f>
        <v>0</v>
      </c>
      <c r="BI125" s="247">
        <f>IF(N125="nulová",J125,0)</f>
        <v>0</v>
      </c>
      <c r="BJ125" s="14" t="s">
        <v>90</v>
      </c>
      <c r="BK125" s="247">
        <f>ROUND(I125*H125,2)</f>
        <v>0</v>
      </c>
      <c r="BL125" s="14" t="s">
        <v>149</v>
      </c>
      <c r="BM125" s="246" t="s">
        <v>90</v>
      </c>
    </row>
    <row r="126" s="2" customFormat="1">
      <c r="A126" s="35"/>
      <c r="B126" s="36"/>
      <c r="C126" s="37"/>
      <c r="D126" s="248" t="s">
        <v>151</v>
      </c>
      <c r="E126" s="37"/>
      <c r="F126" s="249" t="s">
        <v>328</v>
      </c>
      <c r="G126" s="37"/>
      <c r="H126" s="37"/>
      <c r="I126" s="250"/>
      <c r="J126" s="37"/>
      <c r="K126" s="37"/>
      <c r="L126" s="41"/>
      <c r="M126" s="251"/>
      <c r="N126" s="252"/>
      <c r="O126" s="94"/>
      <c r="P126" s="94"/>
      <c r="Q126" s="94"/>
      <c r="R126" s="94"/>
      <c r="S126" s="94"/>
      <c r="T126" s="9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151</v>
      </c>
      <c r="AU126" s="14" t="s">
        <v>90</v>
      </c>
    </row>
    <row r="127" s="2" customFormat="1" ht="21.75" customHeight="1">
      <c r="A127" s="35"/>
      <c r="B127" s="36"/>
      <c r="C127" s="234" t="s">
        <v>90</v>
      </c>
      <c r="D127" s="234" t="s">
        <v>145</v>
      </c>
      <c r="E127" s="235" t="s">
        <v>329</v>
      </c>
      <c r="F127" s="236" t="s">
        <v>330</v>
      </c>
      <c r="G127" s="237" t="s">
        <v>327</v>
      </c>
      <c r="H127" s="238">
        <v>171</v>
      </c>
      <c r="I127" s="239"/>
      <c r="J127" s="240">
        <f>ROUND(I127*H127,2)</f>
        <v>0</v>
      </c>
      <c r="K127" s="241"/>
      <c r="L127" s="41"/>
      <c r="M127" s="242" t="s">
        <v>1</v>
      </c>
      <c r="N127" s="243" t="s">
        <v>43</v>
      </c>
      <c r="O127" s="94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6" t="s">
        <v>149</v>
      </c>
      <c r="AT127" s="246" t="s">
        <v>145</v>
      </c>
      <c r="AU127" s="246" t="s">
        <v>90</v>
      </c>
      <c r="AY127" s="14" t="s">
        <v>140</v>
      </c>
      <c r="BE127" s="247">
        <f>IF(N127="základná",J127,0)</f>
        <v>0</v>
      </c>
      <c r="BF127" s="247">
        <f>IF(N127="znížená",J127,0)</f>
        <v>0</v>
      </c>
      <c r="BG127" s="247">
        <f>IF(N127="zákl. prenesená",J127,0)</f>
        <v>0</v>
      </c>
      <c r="BH127" s="247">
        <f>IF(N127="zníž. prenesená",J127,0)</f>
        <v>0</v>
      </c>
      <c r="BI127" s="247">
        <f>IF(N127="nulová",J127,0)</f>
        <v>0</v>
      </c>
      <c r="BJ127" s="14" t="s">
        <v>90</v>
      </c>
      <c r="BK127" s="247">
        <f>ROUND(I127*H127,2)</f>
        <v>0</v>
      </c>
      <c r="BL127" s="14" t="s">
        <v>149</v>
      </c>
      <c r="BM127" s="246" t="s">
        <v>160</v>
      </c>
    </row>
    <row r="128" s="2" customFormat="1" ht="21.75" customHeight="1">
      <c r="A128" s="35"/>
      <c r="B128" s="36"/>
      <c r="C128" s="234" t="s">
        <v>139</v>
      </c>
      <c r="D128" s="234" t="s">
        <v>145</v>
      </c>
      <c r="E128" s="235" t="s">
        <v>331</v>
      </c>
      <c r="F128" s="236" t="s">
        <v>332</v>
      </c>
      <c r="G128" s="237" t="s">
        <v>327</v>
      </c>
      <c r="H128" s="238">
        <v>42</v>
      </c>
      <c r="I128" s="239"/>
      <c r="J128" s="240">
        <f>ROUND(I128*H128,2)</f>
        <v>0</v>
      </c>
      <c r="K128" s="241"/>
      <c r="L128" s="41"/>
      <c r="M128" s="242" t="s">
        <v>1</v>
      </c>
      <c r="N128" s="243" t="s">
        <v>43</v>
      </c>
      <c r="O128" s="94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6" t="s">
        <v>149</v>
      </c>
      <c r="AT128" s="246" t="s">
        <v>145</v>
      </c>
      <c r="AU128" s="246" t="s">
        <v>90</v>
      </c>
      <c r="AY128" s="14" t="s">
        <v>140</v>
      </c>
      <c r="BE128" s="247">
        <f>IF(N128="základná",J128,0)</f>
        <v>0</v>
      </c>
      <c r="BF128" s="247">
        <f>IF(N128="znížená",J128,0)</f>
        <v>0</v>
      </c>
      <c r="BG128" s="247">
        <f>IF(N128="zákl. prenesená",J128,0)</f>
        <v>0</v>
      </c>
      <c r="BH128" s="247">
        <f>IF(N128="zníž. prenesená",J128,0)</f>
        <v>0</v>
      </c>
      <c r="BI128" s="247">
        <f>IF(N128="nulová",J128,0)</f>
        <v>0</v>
      </c>
      <c r="BJ128" s="14" t="s">
        <v>90</v>
      </c>
      <c r="BK128" s="247">
        <f>ROUND(I128*H128,2)</f>
        <v>0</v>
      </c>
      <c r="BL128" s="14" t="s">
        <v>149</v>
      </c>
      <c r="BM128" s="246" t="s">
        <v>166</v>
      </c>
    </row>
    <row r="129" s="2" customFormat="1" ht="78" customHeight="1">
      <c r="A129" s="35"/>
      <c r="B129" s="36"/>
      <c r="C129" s="234" t="s">
        <v>160</v>
      </c>
      <c r="D129" s="234" t="s">
        <v>145</v>
      </c>
      <c r="E129" s="235" t="s">
        <v>333</v>
      </c>
      <c r="F129" s="236" t="s">
        <v>334</v>
      </c>
      <c r="G129" s="237" t="s">
        <v>327</v>
      </c>
      <c r="H129" s="238">
        <v>1</v>
      </c>
      <c r="I129" s="239"/>
      <c r="J129" s="240">
        <f>ROUND(I129*H129,2)</f>
        <v>0</v>
      </c>
      <c r="K129" s="241"/>
      <c r="L129" s="41"/>
      <c r="M129" s="242" t="s">
        <v>1</v>
      </c>
      <c r="N129" s="243" t="s">
        <v>43</v>
      </c>
      <c r="O129" s="94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6" t="s">
        <v>149</v>
      </c>
      <c r="AT129" s="246" t="s">
        <v>145</v>
      </c>
      <c r="AU129" s="246" t="s">
        <v>90</v>
      </c>
      <c r="AY129" s="14" t="s">
        <v>140</v>
      </c>
      <c r="BE129" s="247">
        <f>IF(N129="základná",J129,0)</f>
        <v>0</v>
      </c>
      <c r="BF129" s="247">
        <f>IF(N129="znížená",J129,0)</f>
        <v>0</v>
      </c>
      <c r="BG129" s="247">
        <f>IF(N129="zákl. prenesená",J129,0)</f>
        <v>0</v>
      </c>
      <c r="BH129" s="247">
        <f>IF(N129="zníž. prenesená",J129,0)</f>
        <v>0</v>
      </c>
      <c r="BI129" s="247">
        <f>IF(N129="nulová",J129,0)</f>
        <v>0</v>
      </c>
      <c r="BJ129" s="14" t="s">
        <v>90</v>
      </c>
      <c r="BK129" s="247">
        <f>ROUND(I129*H129,2)</f>
        <v>0</v>
      </c>
      <c r="BL129" s="14" t="s">
        <v>149</v>
      </c>
      <c r="BM129" s="246" t="s">
        <v>171</v>
      </c>
    </row>
    <row r="130" s="2" customFormat="1" ht="44.25" customHeight="1">
      <c r="A130" s="35"/>
      <c r="B130" s="36"/>
      <c r="C130" s="234" t="s">
        <v>168</v>
      </c>
      <c r="D130" s="234" t="s">
        <v>145</v>
      </c>
      <c r="E130" s="235" t="s">
        <v>335</v>
      </c>
      <c r="F130" s="236" t="s">
        <v>336</v>
      </c>
      <c r="G130" s="237" t="s">
        <v>327</v>
      </c>
      <c r="H130" s="238">
        <v>2</v>
      </c>
      <c r="I130" s="239"/>
      <c r="J130" s="240">
        <f>ROUND(I130*H130,2)</f>
        <v>0</v>
      </c>
      <c r="K130" s="241"/>
      <c r="L130" s="41"/>
      <c r="M130" s="242" t="s">
        <v>1</v>
      </c>
      <c r="N130" s="243" t="s">
        <v>43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149</v>
      </c>
      <c r="AT130" s="246" t="s">
        <v>145</v>
      </c>
      <c r="AU130" s="246" t="s">
        <v>90</v>
      </c>
      <c r="AY130" s="14" t="s">
        <v>140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90</v>
      </c>
      <c r="BK130" s="247">
        <f>ROUND(I130*H130,2)</f>
        <v>0</v>
      </c>
      <c r="BL130" s="14" t="s">
        <v>149</v>
      </c>
      <c r="BM130" s="246" t="s">
        <v>175</v>
      </c>
    </row>
    <row r="131" s="2" customFormat="1" ht="66.75" customHeight="1">
      <c r="A131" s="35"/>
      <c r="B131" s="36"/>
      <c r="C131" s="234" t="s">
        <v>166</v>
      </c>
      <c r="D131" s="234" t="s">
        <v>145</v>
      </c>
      <c r="E131" s="235" t="s">
        <v>337</v>
      </c>
      <c r="F131" s="236" t="s">
        <v>338</v>
      </c>
      <c r="G131" s="237" t="s">
        <v>327</v>
      </c>
      <c r="H131" s="238">
        <v>3</v>
      </c>
      <c r="I131" s="239"/>
      <c r="J131" s="240">
        <f>ROUND(I131*H131,2)</f>
        <v>0</v>
      </c>
      <c r="K131" s="241"/>
      <c r="L131" s="41"/>
      <c r="M131" s="242" t="s">
        <v>1</v>
      </c>
      <c r="N131" s="243" t="s">
        <v>43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149</v>
      </c>
      <c r="AT131" s="246" t="s">
        <v>145</v>
      </c>
      <c r="AU131" s="246" t="s">
        <v>90</v>
      </c>
      <c r="AY131" s="14" t="s">
        <v>140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90</v>
      </c>
      <c r="BK131" s="247">
        <f>ROUND(I131*H131,2)</f>
        <v>0</v>
      </c>
      <c r="BL131" s="14" t="s">
        <v>149</v>
      </c>
      <c r="BM131" s="246" t="s">
        <v>180</v>
      </c>
    </row>
    <row r="132" s="2" customFormat="1" ht="66.75" customHeight="1">
      <c r="A132" s="35"/>
      <c r="B132" s="36"/>
      <c r="C132" s="234" t="s">
        <v>177</v>
      </c>
      <c r="D132" s="234" t="s">
        <v>145</v>
      </c>
      <c r="E132" s="235" t="s">
        <v>339</v>
      </c>
      <c r="F132" s="236" t="s">
        <v>340</v>
      </c>
      <c r="G132" s="237" t="s">
        <v>327</v>
      </c>
      <c r="H132" s="238">
        <v>4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43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149</v>
      </c>
      <c r="AT132" s="246" t="s">
        <v>145</v>
      </c>
      <c r="AU132" s="246" t="s">
        <v>90</v>
      </c>
      <c r="AY132" s="14" t="s">
        <v>140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90</v>
      </c>
      <c r="BK132" s="247">
        <f>ROUND(I132*H132,2)</f>
        <v>0</v>
      </c>
      <c r="BL132" s="14" t="s">
        <v>149</v>
      </c>
      <c r="BM132" s="246" t="s">
        <v>184</v>
      </c>
    </row>
    <row r="133" s="2" customFormat="1" ht="24.15" customHeight="1">
      <c r="A133" s="35"/>
      <c r="B133" s="36"/>
      <c r="C133" s="234" t="s">
        <v>171</v>
      </c>
      <c r="D133" s="234" t="s">
        <v>145</v>
      </c>
      <c r="E133" s="235" t="s">
        <v>341</v>
      </c>
      <c r="F133" s="236" t="s">
        <v>342</v>
      </c>
      <c r="G133" s="237" t="s">
        <v>327</v>
      </c>
      <c r="H133" s="238">
        <v>0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43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149</v>
      </c>
      <c r="AT133" s="246" t="s">
        <v>145</v>
      </c>
      <c r="AU133" s="246" t="s">
        <v>90</v>
      </c>
      <c r="AY133" s="14" t="s">
        <v>140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90</v>
      </c>
      <c r="BK133" s="247">
        <f>ROUND(I133*H133,2)</f>
        <v>0</v>
      </c>
      <c r="BL133" s="14" t="s">
        <v>149</v>
      </c>
      <c r="BM133" s="246" t="s">
        <v>189</v>
      </c>
    </row>
    <row r="134" s="2" customFormat="1">
      <c r="A134" s="35"/>
      <c r="B134" s="36"/>
      <c r="C134" s="37"/>
      <c r="D134" s="248" t="s">
        <v>151</v>
      </c>
      <c r="E134" s="37"/>
      <c r="F134" s="249" t="s">
        <v>343</v>
      </c>
      <c r="G134" s="37"/>
      <c r="H134" s="37"/>
      <c r="I134" s="250"/>
      <c r="J134" s="37"/>
      <c r="K134" s="37"/>
      <c r="L134" s="41"/>
      <c r="M134" s="251"/>
      <c r="N134" s="252"/>
      <c r="O134" s="94"/>
      <c r="P134" s="94"/>
      <c r="Q134" s="94"/>
      <c r="R134" s="94"/>
      <c r="S134" s="94"/>
      <c r="T134" s="9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151</v>
      </c>
      <c r="AU134" s="14" t="s">
        <v>90</v>
      </c>
    </row>
    <row r="135" s="2" customFormat="1" ht="16.5" customHeight="1">
      <c r="A135" s="35"/>
      <c r="B135" s="36"/>
      <c r="C135" s="234" t="s">
        <v>186</v>
      </c>
      <c r="D135" s="234" t="s">
        <v>145</v>
      </c>
      <c r="E135" s="235" t="s">
        <v>344</v>
      </c>
      <c r="F135" s="236" t="s">
        <v>345</v>
      </c>
      <c r="G135" s="237" t="s">
        <v>327</v>
      </c>
      <c r="H135" s="238">
        <v>1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43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149</v>
      </c>
      <c r="AT135" s="246" t="s">
        <v>145</v>
      </c>
      <c r="AU135" s="246" t="s">
        <v>90</v>
      </c>
      <c r="AY135" s="14" t="s">
        <v>140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90</v>
      </c>
      <c r="BK135" s="247">
        <f>ROUND(I135*H135,2)</f>
        <v>0</v>
      </c>
      <c r="BL135" s="14" t="s">
        <v>149</v>
      </c>
      <c r="BM135" s="246" t="s">
        <v>195</v>
      </c>
    </row>
    <row r="136" s="2" customFormat="1" ht="62.7" customHeight="1">
      <c r="A136" s="35"/>
      <c r="B136" s="36"/>
      <c r="C136" s="234" t="s">
        <v>175</v>
      </c>
      <c r="D136" s="234" t="s">
        <v>145</v>
      </c>
      <c r="E136" s="235" t="s">
        <v>346</v>
      </c>
      <c r="F136" s="236" t="s">
        <v>347</v>
      </c>
      <c r="G136" s="237" t="s">
        <v>327</v>
      </c>
      <c r="H136" s="238">
        <v>1</v>
      </c>
      <c r="I136" s="239"/>
      <c r="J136" s="240">
        <f>ROUND(I136*H136,2)</f>
        <v>0</v>
      </c>
      <c r="K136" s="241"/>
      <c r="L136" s="41"/>
      <c r="M136" s="242" t="s">
        <v>1</v>
      </c>
      <c r="N136" s="243" t="s">
        <v>43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149</v>
      </c>
      <c r="AT136" s="246" t="s">
        <v>145</v>
      </c>
      <c r="AU136" s="246" t="s">
        <v>90</v>
      </c>
      <c r="AY136" s="14" t="s">
        <v>140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90</v>
      </c>
      <c r="BK136" s="247">
        <f>ROUND(I136*H136,2)</f>
        <v>0</v>
      </c>
      <c r="BL136" s="14" t="s">
        <v>149</v>
      </c>
      <c r="BM136" s="246" t="s">
        <v>7</v>
      </c>
    </row>
    <row r="137" s="2" customFormat="1" ht="37.8" customHeight="1">
      <c r="A137" s="35"/>
      <c r="B137" s="36"/>
      <c r="C137" s="234" t="s">
        <v>197</v>
      </c>
      <c r="D137" s="234" t="s">
        <v>145</v>
      </c>
      <c r="E137" s="235" t="s">
        <v>348</v>
      </c>
      <c r="F137" s="236" t="s">
        <v>349</v>
      </c>
      <c r="G137" s="237" t="s">
        <v>327</v>
      </c>
      <c r="H137" s="238">
        <v>1</v>
      </c>
      <c r="I137" s="239"/>
      <c r="J137" s="240">
        <f>ROUND(I137*H137,2)</f>
        <v>0</v>
      </c>
      <c r="K137" s="241"/>
      <c r="L137" s="41"/>
      <c r="M137" s="242" t="s">
        <v>1</v>
      </c>
      <c r="N137" s="243" t="s">
        <v>43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149</v>
      </c>
      <c r="AT137" s="246" t="s">
        <v>145</v>
      </c>
      <c r="AU137" s="246" t="s">
        <v>90</v>
      </c>
      <c r="AY137" s="14" t="s">
        <v>140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90</v>
      </c>
      <c r="BK137" s="247">
        <f>ROUND(I137*H137,2)</f>
        <v>0</v>
      </c>
      <c r="BL137" s="14" t="s">
        <v>149</v>
      </c>
      <c r="BM137" s="246" t="s">
        <v>203</v>
      </c>
    </row>
    <row r="138" s="2" customFormat="1" ht="16.5" customHeight="1">
      <c r="A138" s="35"/>
      <c r="B138" s="36"/>
      <c r="C138" s="234" t="s">
        <v>180</v>
      </c>
      <c r="D138" s="234" t="s">
        <v>145</v>
      </c>
      <c r="E138" s="235" t="s">
        <v>350</v>
      </c>
      <c r="F138" s="236" t="s">
        <v>351</v>
      </c>
      <c r="G138" s="237" t="s">
        <v>327</v>
      </c>
      <c r="H138" s="238">
        <v>1</v>
      </c>
      <c r="I138" s="239"/>
      <c r="J138" s="240">
        <f>ROUND(I138*H138,2)</f>
        <v>0</v>
      </c>
      <c r="K138" s="241"/>
      <c r="L138" s="41"/>
      <c r="M138" s="242" t="s">
        <v>1</v>
      </c>
      <c r="N138" s="243" t="s">
        <v>43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149</v>
      </c>
      <c r="AT138" s="246" t="s">
        <v>145</v>
      </c>
      <c r="AU138" s="246" t="s">
        <v>90</v>
      </c>
      <c r="AY138" s="14" t="s">
        <v>140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90</v>
      </c>
      <c r="BK138" s="247">
        <f>ROUND(I138*H138,2)</f>
        <v>0</v>
      </c>
      <c r="BL138" s="14" t="s">
        <v>149</v>
      </c>
      <c r="BM138" s="246" t="s">
        <v>208</v>
      </c>
    </row>
    <row r="139" s="2" customFormat="1" ht="24.15" customHeight="1">
      <c r="A139" s="35"/>
      <c r="B139" s="36"/>
      <c r="C139" s="234" t="s">
        <v>205</v>
      </c>
      <c r="D139" s="234" t="s">
        <v>145</v>
      </c>
      <c r="E139" s="235" t="s">
        <v>352</v>
      </c>
      <c r="F139" s="236" t="s">
        <v>353</v>
      </c>
      <c r="G139" s="237" t="s">
        <v>327</v>
      </c>
      <c r="H139" s="238">
        <v>1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43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149</v>
      </c>
      <c r="AT139" s="246" t="s">
        <v>145</v>
      </c>
      <c r="AU139" s="246" t="s">
        <v>90</v>
      </c>
      <c r="AY139" s="14" t="s">
        <v>140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90</v>
      </c>
      <c r="BK139" s="247">
        <f>ROUND(I139*H139,2)</f>
        <v>0</v>
      </c>
      <c r="BL139" s="14" t="s">
        <v>149</v>
      </c>
      <c r="BM139" s="246" t="s">
        <v>212</v>
      </c>
    </row>
    <row r="140" s="2" customFormat="1" ht="16.5" customHeight="1">
      <c r="A140" s="35"/>
      <c r="B140" s="36"/>
      <c r="C140" s="234" t="s">
        <v>184</v>
      </c>
      <c r="D140" s="234" t="s">
        <v>145</v>
      </c>
      <c r="E140" s="235" t="s">
        <v>354</v>
      </c>
      <c r="F140" s="236" t="s">
        <v>355</v>
      </c>
      <c r="G140" s="237" t="s">
        <v>327</v>
      </c>
      <c r="H140" s="238">
        <v>1</v>
      </c>
      <c r="I140" s="239"/>
      <c r="J140" s="240">
        <f>ROUND(I140*H140,2)</f>
        <v>0</v>
      </c>
      <c r="K140" s="241"/>
      <c r="L140" s="41"/>
      <c r="M140" s="242" t="s">
        <v>1</v>
      </c>
      <c r="N140" s="243" t="s">
        <v>43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149</v>
      </c>
      <c r="AT140" s="246" t="s">
        <v>145</v>
      </c>
      <c r="AU140" s="246" t="s">
        <v>90</v>
      </c>
      <c r="AY140" s="14" t="s">
        <v>140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90</v>
      </c>
      <c r="BK140" s="247">
        <f>ROUND(I140*H140,2)</f>
        <v>0</v>
      </c>
      <c r="BL140" s="14" t="s">
        <v>149</v>
      </c>
      <c r="BM140" s="246" t="s">
        <v>217</v>
      </c>
    </row>
    <row r="141" s="2" customFormat="1" ht="16.5" customHeight="1">
      <c r="A141" s="35"/>
      <c r="B141" s="36"/>
      <c r="C141" s="234" t="s">
        <v>214</v>
      </c>
      <c r="D141" s="234" t="s">
        <v>145</v>
      </c>
      <c r="E141" s="235" t="s">
        <v>356</v>
      </c>
      <c r="F141" s="236" t="s">
        <v>357</v>
      </c>
      <c r="G141" s="237" t="s">
        <v>327</v>
      </c>
      <c r="H141" s="238">
        <v>1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43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149</v>
      </c>
      <c r="AT141" s="246" t="s">
        <v>145</v>
      </c>
      <c r="AU141" s="246" t="s">
        <v>90</v>
      </c>
      <c r="AY141" s="14" t="s">
        <v>140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90</v>
      </c>
      <c r="BK141" s="247">
        <f>ROUND(I141*H141,2)</f>
        <v>0</v>
      </c>
      <c r="BL141" s="14" t="s">
        <v>149</v>
      </c>
      <c r="BM141" s="246" t="s">
        <v>221</v>
      </c>
    </row>
    <row r="142" s="2" customFormat="1" ht="16.5" customHeight="1">
      <c r="A142" s="35"/>
      <c r="B142" s="36"/>
      <c r="C142" s="234" t="s">
        <v>189</v>
      </c>
      <c r="D142" s="234" t="s">
        <v>145</v>
      </c>
      <c r="E142" s="235" t="s">
        <v>358</v>
      </c>
      <c r="F142" s="236" t="s">
        <v>359</v>
      </c>
      <c r="G142" s="237" t="s">
        <v>360</v>
      </c>
      <c r="H142" s="238">
        <v>1</v>
      </c>
      <c r="I142" s="239"/>
      <c r="J142" s="240">
        <f>ROUND(I142*H142,2)</f>
        <v>0</v>
      </c>
      <c r="K142" s="241"/>
      <c r="L142" s="41"/>
      <c r="M142" s="253" t="s">
        <v>1</v>
      </c>
      <c r="N142" s="254" t="s">
        <v>43</v>
      </c>
      <c r="O142" s="255"/>
      <c r="P142" s="256">
        <f>O142*H142</f>
        <v>0</v>
      </c>
      <c r="Q142" s="256">
        <v>0</v>
      </c>
      <c r="R142" s="256">
        <f>Q142*H142</f>
        <v>0</v>
      </c>
      <c r="S142" s="256">
        <v>0</v>
      </c>
      <c r="T142" s="25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6" t="s">
        <v>149</v>
      </c>
      <c r="AT142" s="246" t="s">
        <v>145</v>
      </c>
      <c r="AU142" s="246" t="s">
        <v>90</v>
      </c>
      <c r="AY142" s="14" t="s">
        <v>140</v>
      </c>
      <c r="BE142" s="247">
        <f>IF(N142="základná",J142,0)</f>
        <v>0</v>
      </c>
      <c r="BF142" s="247">
        <f>IF(N142="znížená",J142,0)</f>
        <v>0</v>
      </c>
      <c r="BG142" s="247">
        <f>IF(N142="zákl. prenesená",J142,0)</f>
        <v>0</v>
      </c>
      <c r="BH142" s="247">
        <f>IF(N142="zníž. prenesená",J142,0)</f>
        <v>0</v>
      </c>
      <c r="BI142" s="247">
        <f>IF(N142="nulová",J142,0)</f>
        <v>0</v>
      </c>
      <c r="BJ142" s="14" t="s">
        <v>90</v>
      </c>
      <c r="BK142" s="247">
        <f>ROUND(I142*H142,2)</f>
        <v>0</v>
      </c>
      <c r="BL142" s="14" t="s">
        <v>149</v>
      </c>
      <c r="BM142" s="246" t="s">
        <v>226</v>
      </c>
    </row>
    <row r="143" s="2" customFormat="1" ht="6.96" customHeight="1">
      <c r="A143" s="35"/>
      <c r="B143" s="69"/>
      <c r="C143" s="70"/>
      <c r="D143" s="70"/>
      <c r="E143" s="70"/>
      <c r="F143" s="70"/>
      <c r="G143" s="70"/>
      <c r="H143" s="70"/>
      <c r="I143" s="70"/>
      <c r="J143" s="70"/>
      <c r="K143" s="70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Eydpo6iWmdEwbTSa+rLemskGFdC5vli7v5LJ64r4D4x6iGYmDkutkm1D8idutfU8BDiXVZ8Iu4mKq/P2RlL0Vw==" hashValue="U9Zw2X0JsDPpg7anoXynYozoXhHOvPlLzSQFZZShtZT23chw+gU6bFNc+f8uFKLGknHOz2DczXtRNakPSJEkEA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77</v>
      </c>
    </row>
    <row r="4" s="1" customFormat="1" ht="24.96" customHeight="1">
      <c r="B4" s="17"/>
      <c r="D4" s="151" t="s">
        <v>107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Nerezové bazény a bazénové technológie</v>
      </c>
      <c r="F7" s="153"/>
      <c r="G7" s="153"/>
      <c r="H7" s="153"/>
      <c r="L7" s="17"/>
    </row>
    <row r="8" s="1" customFormat="1" ht="12" customHeight="1">
      <c r="B8" s="17"/>
      <c r="D8" s="153" t="s">
        <v>108</v>
      </c>
      <c r="L8" s="17"/>
    </row>
    <row r="9" s="2" customFormat="1" ht="16.5" customHeight="1">
      <c r="A9" s="35"/>
      <c r="B9" s="41"/>
      <c r="C9" s="35"/>
      <c r="D9" s="35"/>
      <c r="E9" s="154" t="s">
        <v>361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110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362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24. 11. 2021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53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29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31</v>
      </c>
      <c r="E22" s="35"/>
      <c r="F22" s="35"/>
      <c r="G22" s="35"/>
      <c r="H22" s="35"/>
      <c r="I22" s="153" t="s">
        <v>24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32</v>
      </c>
      <c r="F23" s="35"/>
      <c r="G23" s="35"/>
      <c r="H23" s="35"/>
      <c r="I23" s="153" t="s">
        <v>27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34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3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36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37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39</v>
      </c>
      <c r="G34" s="35"/>
      <c r="H34" s="35"/>
      <c r="I34" s="164" t="s">
        <v>38</v>
      </c>
      <c r="J34" s="164" t="s">
        <v>40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41</v>
      </c>
      <c r="E35" s="166" t="s">
        <v>42</v>
      </c>
      <c r="F35" s="167">
        <f>ROUND((SUM(BE128:BE196)),  2)</f>
        <v>0</v>
      </c>
      <c r="G35" s="168"/>
      <c r="H35" s="168"/>
      <c r="I35" s="169">
        <v>0.20000000000000001</v>
      </c>
      <c r="J35" s="167">
        <f>ROUND(((SUM(BE128:BE196))*I35),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43</v>
      </c>
      <c r="F36" s="167">
        <f>ROUND((SUM(BF128:BF196)),  2)</f>
        <v>0</v>
      </c>
      <c r="G36" s="168"/>
      <c r="H36" s="168"/>
      <c r="I36" s="169">
        <v>0.20000000000000001</v>
      </c>
      <c r="J36" s="167">
        <f>ROUND(((SUM(BF128:BF196))*I36),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44</v>
      </c>
      <c r="F37" s="170">
        <f>ROUND((SUM(BG128:BG196)),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45</v>
      </c>
      <c r="F38" s="170">
        <f>ROUND((SUM(BH128:BH196)),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46</v>
      </c>
      <c r="F39" s="167">
        <f>ROUND((SUM(BI128:BI196)),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Nerezové bazény a bazénové technológie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361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110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04 - Nerezový neplavecký a detský bazén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Žiar nad Hronom</v>
      </c>
      <c r="G91" s="37"/>
      <c r="H91" s="37"/>
      <c r="I91" s="29" t="s">
        <v>21</v>
      </c>
      <c r="J91" s="82" t="str">
        <f>IF(J14="","",J14)</f>
        <v>24. 11. 2021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Technické služby Žiar nad Hronom s.r.o.</v>
      </c>
      <c r="G93" s="37"/>
      <c r="H93" s="37"/>
      <c r="I93" s="29" t="s">
        <v>31</v>
      </c>
      <c r="J93" s="33" t="str">
        <f>E23</f>
        <v>Magic Design Henč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Pilnik Vladimír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113</v>
      </c>
      <c r="D96" s="192"/>
      <c r="E96" s="192"/>
      <c r="F96" s="192"/>
      <c r="G96" s="192"/>
      <c r="H96" s="192"/>
      <c r="I96" s="192"/>
      <c r="J96" s="193" t="s">
        <v>114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115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116</v>
      </c>
    </row>
    <row r="99" s="9" customFormat="1" ht="24.96" customHeight="1">
      <c r="A99" s="9"/>
      <c r="B99" s="195"/>
      <c r="C99" s="196"/>
      <c r="D99" s="197" t="s">
        <v>117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118</v>
      </c>
      <c r="E100" s="203"/>
      <c r="F100" s="203"/>
      <c r="G100" s="203"/>
      <c r="H100" s="203"/>
      <c r="I100" s="203"/>
      <c r="J100" s="204">
        <f>J130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1"/>
      <c r="C101" s="136"/>
      <c r="D101" s="202" t="s">
        <v>363</v>
      </c>
      <c r="E101" s="203"/>
      <c r="F101" s="203"/>
      <c r="G101" s="203"/>
      <c r="H101" s="203"/>
      <c r="I101" s="203"/>
      <c r="J101" s="204">
        <f>J131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1"/>
      <c r="C102" s="136"/>
      <c r="D102" s="202" t="s">
        <v>364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1"/>
      <c r="C103" s="136"/>
      <c r="D103" s="202" t="s">
        <v>365</v>
      </c>
      <c r="E103" s="203"/>
      <c r="F103" s="203"/>
      <c r="G103" s="203"/>
      <c r="H103" s="203"/>
      <c r="I103" s="203"/>
      <c r="J103" s="204">
        <f>J152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1"/>
      <c r="C104" s="136"/>
      <c r="D104" s="202" t="s">
        <v>366</v>
      </c>
      <c r="E104" s="203"/>
      <c r="F104" s="203"/>
      <c r="G104" s="203"/>
      <c r="H104" s="203"/>
      <c r="I104" s="203"/>
      <c r="J104" s="204">
        <f>J174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1"/>
      <c r="C105" s="136"/>
      <c r="D105" s="202" t="s">
        <v>367</v>
      </c>
      <c r="E105" s="203"/>
      <c r="F105" s="203"/>
      <c r="G105" s="203"/>
      <c r="H105" s="203"/>
      <c r="I105" s="203"/>
      <c r="J105" s="204">
        <f>J181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201"/>
      <c r="C106" s="136"/>
      <c r="D106" s="202" t="s">
        <v>368</v>
      </c>
      <c r="E106" s="203"/>
      <c r="F106" s="203"/>
      <c r="G106" s="203"/>
      <c r="H106" s="203"/>
      <c r="I106" s="203"/>
      <c r="J106" s="204">
        <f>J195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90" t="str">
        <f>E7</f>
        <v>Nerezové bazény a bazénové technológie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108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90" t="s">
        <v>361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110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E11</f>
        <v>04 - Nerezový neplavecký a detský bazén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7"/>
      <c r="E122" s="37"/>
      <c r="F122" s="24" t="str">
        <f>F14</f>
        <v>Žiar nad Hronom</v>
      </c>
      <c r="G122" s="37"/>
      <c r="H122" s="37"/>
      <c r="I122" s="29" t="s">
        <v>21</v>
      </c>
      <c r="J122" s="82" t="str">
        <f>IF(J14="","",J14)</f>
        <v>24. 11. 2021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23</v>
      </c>
      <c r="D124" s="37"/>
      <c r="E124" s="37"/>
      <c r="F124" s="24" t="str">
        <f>E17</f>
        <v>Technické služby Žiar nad Hronom s.r.o.</v>
      </c>
      <c r="G124" s="37"/>
      <c r="H124" s="37"/>
      <c r="I124" s="29" t="s">
        <v>31</v>
      </c>
      <c r="J124" s="33" t="str">
        <f>E23</f>
        <v>Magic Design Henč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29</v>
      </c>
      <c r="D125" s="37"/>
      <c r="E125" s="37"/>
      <c r="F125" s="24" t="str">
        <f>IF(E20="","",E20)</f>
        <v>Vyplň údaj</v>
      </c>
      <c r="G125" s="37"/>
      <c r="H125" s="37"/>
      <c r="I125" s="29" t="s">
        <v>34</v>
      </c>
      <c r="J125" s="33" t="str">
        <f>E26</f>
        <v>Pilnik Vladimír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126</v>
      </c>
      <c r="D127" s="209" t="s">
        <v>62</v>
      </c>
      <c r="E127" s="209" t="s">
        <v>58</v>
      </c>
      <c r="F127" s="209" t="s">
        <v>59</v>
      </c>
      <c r="G127" s="209" t="s">
        <v>127</v>
      </c>
      <c r="H127" s="209" t="s">
        <v>128</v>
      </c>
      <c r="I127" s="209" t="s">
        <v>129</v>
      </c>
      <c r="J127" s="210" t="s">
        <v>114</v>
      </c>
      <c r="K127" s="211" t="s">
        <v>130</v>
      </c>
      <c r="L127" s="212"/>
      <c r="M127" s="103" t="s">
        <v>1</v>
      </c>
      <c r="N127" s="104" t="s">
        <v>41</v>
      </c>
      <c r="O127" s="104" t="s">
        <v>131</v>
      </c>
      <c r="P127" s="104" t="s">
        <v>132</v>
      </c>
      <c r="Q127" s="104" t="s">
        <v>133</v>
      </c>
      <c r="R127" s="104" t="s">
        <v>134</v>
      </c>
      <c r="S127" s="104" t="s">
        <v>135</v>
      </c>
      <c r="T127" s="105" t="s">
        <v>136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115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</f>
        <v>0</v>
      </c>
      <c r="Q128" s="107"/>
      <c r="R128" s="215">
        <f>R129</f>
        <v>0</v>
      </c>
      <c r="S128" s="107"/>
      <c r="T128" s="216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76</v>
      </c>
      <c r="AU128" s="14" t="s">
        <v>116</v>
      </c>
      <c r="BK128" s="217">
        <f>BK129</f>
        <v>0</v>
      </c>
    </row>
    <row r="129" s="12" customFormat="1" ht="25.92" customHeight="1">
      <c r="A129" s="12"/>
      <c r="B129" s="218"/>
      <c r="C129" s="219"/>
      <c r="D129" s="220" t="s">
        <v>76</v>
      </c>
      <c r="E129" s="221" t="s">
        <v>137</v>
      </c>
      <c r="F129" s="221" t="s">
        <v>138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</f>
        <v>0</v>
      </c>
      <c r="Q129" s="226"/>
      <c r="R129" s="227">
        <f>R130</f>
        <v>0</v>
      </c>
      <c r="S129" s="226"/>
      <c r="T129" s="228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139</v>
      </c>
      <c r="AT129" s="230" t="s">
        <v>76</v>
      </c>
      <c r="AU129" s="230" t="s">
        <v>77</v>
      </c>
      <c r="AY129" s="229" t="s">
        <v>140</v>
      </c>
      <c r="BK129" s="231">
        <f>BK130</f>
        <v>0</v>
      </c>
    </row>
    <row r="130" s="12" customFormat="1" ht="22.8" customHeight="1">
      <c r="A130" s="12"/>
      <c r="B130" s="218"/>
      <c r="C130" s="219"/>
      <c r="D130" s="220" t="s">
        <v>76</v>
      </c>
      <c r="E130" s="232" t="s">
        <v>141</v>
      </c>
      <c r="F130" s="232" t="s">
        <v>142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P131+P138+P152+P174+P181+P195</f>
        <v>0</v>
      </c>
      <c r="Q130" s="226"/>
      <c r="R130" s="227">
        <f>R131+R138+R152+R174+R181+R195</f>
        <v>0</v>
      </c>
      <c r="S130" s="226"/>
      <c r="T130" s="228">
        <f>T131+T138+T152+T174+T181+T195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139</v>
      </c>
      <c r="AT130" s="230" t="s">
        <v>76</v>
      </c>
      <c r="AU130" s="230" t="s">
        <v>84</v>
      </c>
      <c r="AY130" s="229" t="s">
        <v>140</v>
      </c>
      <c r="BK130" s="231">
        <f>BK131+BK138+BK152+BK174+BK181+BK195</f>
        <v>0</v>
      </c>
    </row>
    <row r="131" s="12" customFormat="1" ht="20.88" customHeight="1">
      <c r="A131" s="12"/>
      <c r="B131" s="218"/>
      <c r="C131" s="219"/>
      <c r="D131" s="220" t="s">
        <v>76</v>
      </c>
      <c r="E131" s="232" t="s">
        <v>369</v>
      </c>
      <c r="F131" s="232" t="s">
        <v>370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SUM(P132:P137)</f>
        <v>0</v>
      </c>
      <c r="Q131" s="226"/>
      <c r="R131" s="227">
        <f>SUM(R132:R137)</f>
        <v>0</v>
      </c>
      <c r="S131" s="226"/>
      <c r="T131" s="228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84</v>
      </c>
      <c r="AT131" s="230" t="s">
        <v>76</v>
      </c>
      <c r="AU131" s="230" t="s">
        <v>90</v>
      </c>
      <c r="AY131" s="229" t="s">
        <v>140</v>
      </c>
      <c r="BK131" s="231">
        <f>SUM(BK132:BK137)</f>
        <v>0</v>
      </c>
    </row>
    <row r="132" s="2" customFormat="1" ht="16.5" customHeight="1">
      <c r="A132" s="35"/>
      <c r="B132" s="36"/>
      <c r="C132" s="234" t="s">
        <v>84</v>
      </c>
      <c r="D132" s="234" t="s">
        <v>145</v>
      </c>
      <c r="E132" s="235" t="s">
        <v>146</v>
      </c>
      <c r="F132" s="236" t="s">
        <v>371</v>
      </c>
      <c r="G132" s="237" t="s">
        <v>148</v>
      </c>
      <c r="H132" s="238">
        <v>1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43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149</v>
      </c>
      <c r="AT132" s="246" t="s">
        <v>145</v>
      </c>
      <c r="AU132" s="246" t="s">
        <v>139</v>
      </c>
      <c r="AY132" s="14" t="s">
        <v>140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90</v>
      </c>
      <c r="BK132" s="247">
        <f>ROUND(I132*H132,2)</f>
        <v>0</v>
      </c>
      <c r="BL132" s="14" t="s">
        <v>149</v>
      </c>
      <c r="BM132" s="246" t="s">
        <v>90</v>
      </c>
    </row>
    <row r="133" s="2" customFormat="1">
      <c r="A133" s="35"/>
      <c r="B133" s="36"/>
      <c r="C133" s="37"/>
      <c r="D133" s="248" t="s">
        <v>151</v>
      </c>
      <c r="E133" s="37"/>
      <c r="F133" s="249" t="s">
        <v>372</v>
      </c>
      <c r="G133" s="37"/>
      <c r="H133" s="37"/>
      <c r="I133" s="250"/>
      <c r="J133" s="37"/>
      <c r="K133" s="37"/>
      <c r="L133" s="41"/>
      <c r="M133" s="251"/>
      <c r="N133" s="252"/>
      <c r="O133" s="94"/>
      <c r="P133" s="94"/>
      <c r="Q133" s="94"/>
      <c r="R133" s="94"/>
      <c r="S133" s="94"/>
      <c r="T133" s="9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151</v>
      </c>
      <c r="AU133" s="14" t="s">
        <v>139</v>
      </c>
    </row>
    <row r="134" s="2" customFormat="1" ht="21.75" customHeight="1">
      <c r="A134" s="35"/>
      <c r="B134" s="36"/>
      <c r="C134" s="234" t="s">
        <v>90</v>
      </c>
      <c r="D134" s="234" t="s">
        <v>145</v>
      </c>
      <c r="E134" s="235" t="s">
        <v>153</v>
      </c>
      <c r="F134" s="236" t="s">
        <v>154</v>
      </c>
      <c r="G134" s="237" t="s">
        <v>155</v>
      </c>
      <c r="H134" s="238">
        <v>72.400000000000006</v>
      </c>
      <c r="I134" s="239"/>
      <c r="J134" s="240">
        <f>ROUND(I134*H134,2)</f>
        <v>0</v>
      </c>
      <c r="K134" s="241"/>
      <c r="L134" s="41"/>
      <c r="M134" s="242" t="s">
        <v>1</v>
      </c>
      <c r="N134" s="243" t="s">
        <v>43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149</v>
      </c>
      <c r="AT134" s="246" t="s">
        <v>145</v>
      </c>
      <c r="AU134" s="246" t="s">
        <v>139</v>
      </c>
      <c r="AY134" s="14" t="s">
        <v>140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90</v>
      </c>
      <c r="BK134" s="247">
        <f>ROUND(I134*H134,2)</f>
        <v>0</v>
      </c>
      <c r="BL134" s="14" t="s">
        <v>149</v>
      </c>
      <c r="BM134" s="246" t="s">
        <v>160</v>
      </c>
    </row>
    <row r="135" s="2" customFormat="1">
      <c r="A135" s="35"/>
      <c r="B135" s="36"/>
      <c r="C135" s="37"/>
      <c r="D135" s="248" t="s">
        <v>151</v>
      </c>
      <c r="E135" s="37"/>
      <c r="F135" s="249" t="s">
        <v>373</v>
      </c>
      <c r="G135" s="37"/>
      <c r="H135" s="37"/>
      <c r="I135" s="250"/>
      <c r="J135" s="37"/>
      <c r="K135" s="37"/>
      <c r="L135" s="41"/>
      <c r="M135" s="251"/>
      <c r="N135" s="252"/>
      <c r="O135" s="94"/>
      <c r="P135" s="94"/>
      <c r="Q135" s="94"/>
      <c r="R135" s="94"/>
      <c r="S135" s="94"/>
      <c r="T135" s="9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151</v>
      </c>
      <c r="AU135" s="14" t="s">
        <v>139</v>
      </c>
    </row>
    <row r="136" s="2" customFormat="1" ht="24.15" customHeight="1">
      <c r="A136" s="35"/>
      <c r="B136" s="36"/>
      <c r="C136" s="234" t="s">
        <v>139</v>
      </c>
      <c r="D136" s="234" t="s">
        <v>145</v>
      </c>
      <c r="E136" s="235" t="s">
        <v>157</v>
      </c>
      <c r="F136" s="236" t="s">
        <v>374</v>
      </c>
      <c r="G136" s="237" t="s">
        <v>148</v>
      </c>
      <c r="H136" s="238">
        <v>1</v>
      </c>
      <c r="I136" s="239"/>
      <c r="J136" s="240">
        <f>ROUND(I136*H136,2)</f>
        <v>0</v>
      </c>
      <c r="K136" s="241"/>
      <c r="L136" s="41"/>
      <c r="M136" s="242" t="s">
        <v>1</v>
      </c>
      <c r="N136" s="243" t="s">
        <v>43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149</v>
      </c>
      <c r="AT136" s="246" t="s">
        <v>145</v>
      </c>
      <c r="AU136" s="246" t="s">
        <v>139</v>
      </c>
      <c r="AY136" s="14" t="s">
        <v>140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90</v>
      </c>
      <c r="BK136" s="247">
        <f>ROUND(I136*H136,2)</f>
        <v>0</v>
      </c>
      <c r="BL136" s="14" t="s">
        <v>149</v>
      </c>
      <c r="BM136" s="246" t="s">
        <v>166</v>
      </c>
    </row>
    <row r="137" s="2" customFormat="1">
      <c r="A137" s="35"/>
      <c r="B137" s="36"/>
      <c r="C137" s="37"/>
      <c r="D137" s="248" t="s">
        <v>151</v>
      </c>
      <c r="E137" s="37"/>
      <c r="F137" s="249" t="s">
        <v>375</v>
      </c>
      <c r="G137" s="37"/>
      <c r="H137" s="37"/>
      <c r="I137" s="250"/>
      <c r="J137" s="37"/>
      <c r="K137" s="37"/>
      <c r="L137" s="41"/>
      <c r="M137" s="251"/>
      <c r="N137" s="252"/>
      <c r="O137" s="94"/>
      <c r="P137" s="94"/>
      <c r="Q137" s="94"/>
      <c r="R137" s="94"/>
      <c r="S137" s="94"/>
      <c r="T137" s="9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151</v>
      </c>
      <c r="AU137" s="14" t="s">
        <v>139</v>
      </c>
    </row>
    <row r="138" s="12" customFormat="1" ht="20.88" customHeight="1">
      <c r="A138" s="12"/>
      <c r="B138" s="218"/>
      <c r="C138" s="219"/>
      <c r="D138" s="220" t="s">
        <v>76</v>
      </c>
      <c r="E138" s="232" t="s">
        <v>143</v>
      </c>
      <c r="F138" s="232" t="s">
        <v>163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SUM(P139:P151)</f>
        <v>0</v>
      </c>
      <c r="Q138" s="226"/>
      <c r="R138" s="227">
        <f>SUM(R139:R151)</f>
        <v>0</v>
      </c>
      <c r="S138" s="226"/>
      <c r="T138" s="228">
        <f>SUM(T139:T151)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84</v>
      </c>
      <c r="AT138" s="230" t="s">
        <v>76</v>
      </c>
      <c r="AU138" s="230" t="s">
        <v>90</v>
      </c>
      <c r="AY138" s="229" t="s">
        <v>140</v>
      </c>
      <c r="BK138" s="231">
        <f>SUM(BK139:BK151)</f>
        <v>0</v>
      </c>
    </row>
    <row r="139" s="2" customFormat="1" ht="24.15" customHeight="1">
      <c r="A139" s="35"/>
      <c r="B139" s="36"/>
      <c r="C139" s="234" t="s">
        <v>160</v>
      </c>
      <c r="D139" s="234" t="s">
        <v>145</v>
      </c>
      <c r="E139" s="235" t="s">
        <v>164</v>
      </c>
      <c r="F139" s="236" t="s">
        <v>376</v>
      </c>
      <c r="G139" s="237" t="s">
        <v>148</v>
      </c>
      <c r="H139" s="238">
        <v>1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43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149</v>
      </c>
      <c r="AT139" s="246" t="s">
        <v>145</v>
      </c>
      <c r="AU139" s="246" t="s">
        <v>139</v>
      </c>
      <c r="AY139" s="14" t="s">
        <v>140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90</v>
      </c>
      <c r="BK139" s="247">
        <f>ROUND(I139*H139,2)</f>
        <v>0</v>
      </c>
      <c r="BL139" s="14" t="s">
        <v>149</v>
      </c>
      <c r="BM139" s="246" t="s">
        <v>171</v>
      </c>
    </row>
    <row r="140" s="2" customFormat="1">
      <c r="A140" s="35"/>
      <c r="B140" s="36"/>
      <c r="C140" s="37"/>
      <c r="D140" s="248" t="s">
        <v>151</v>
      </c>
      <c r="E140" s="37"/>
      <c r="F140" s="249" t="s">
        <v>377</v>
      </c>
      <c r="G140" s="37"/>
      <c r="H140" s="37"/>
      <c r="I140" s="250"/>
      <c r="J140" s="37"/>
      <c r="K140" s="37"/>
      <c r="L140" s="41"/>
      <c r="M140" s="251"/>
      <c r="N140" s="252"/>
      <c r="O140" s="94"/>
      <c r="P140" s="94"/>
      <c r="Q140" s="94"/>
      <c r="R140" s="94"/>
      <c r="S140" s="94"/>
      <c r="T140" s="9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151</v>
      </c>
      <c r="AU140" s="14" t="s">
        <v>139</v>
      </c>
    </row>
    <row r="141" s="2" customFormat="1" ht="33" customHeight="1">
      <c r="A141" s="35"/>
      <c r="B141" s="36"/>
      <c r="C141" s="234" t="s">
        <v>168</v>
      </c>
      <c r="D141" s="234" t="s">
        <v>145</v>
      </c>
      <c r="E141" s="235" t="s">
        <v>169</v>
      </c>
      <c r="F141" s="236" t="s">
        <v>378</v>
      </c>
      <c r="G141" s="237" t="s">
        <v>148</v>
      </c>
      <c r="H141" s="238">
        <v>1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43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149</v>
      </c>
      <c r="AT141" s="246" t="s">
        <v>145</v>
      </c>
      <c r="AU141" s="246" t="s">
        <v>139</v>
      </c>
      <c r="AY141" s="14" t="s">
        <v>140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90</v>
      </c>
      <c r="BK141" s="247">
        <f>ROUND(I141*H141,2)</f>
        <v>0</v>
      </c>
      <c r="BL141" s="14" t="s">
        <v>149</v>
      </c>
      <c r="BM141" s="246" t="s">
        <v>175</v>
      </c>
    </row>
    <row r="142" s="2" customFormat="1">
      <c r="A142" s="35"/>
      <c r="B142" s="36"/>
      <c r="C142" s="37"/>
      <c r="D142" s="248" t="s">
        <v>151</v>
      </c>
      <c r="E142" s="37"/>
      <c r="F142" s="249" t="s">
        <v>377</v>
      </c>
      <c r="G142" s="37"/>
      <c r="H142" s="37"/>
      <c r="I142" s="250"/>
      <c r="J142" s="37"/>
      <c r="K142" s="37"/>
      <c r="L142" s="41"/>
      <c r="M142" s="251"/>
      <c r="N142" s="252"/>
      <c r="O142" s="94"/>
      <c r="P142" s="94"/>
      <c r="Q142" s="94"/>
      <c r="R142" s="94"/>
      <c r="S142" s="94"/>
      <c r="T142" s="9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151</v>
      </c>
      <c r="AU142" s="14" t="s">
        <v>139</v>
      </c>
    </row>
    <row r="143" s="2" customFormat="1" ht="16.5" customHeight="1">
      <c r="A143" s="35"/>
      <c r="B143" s="36"/>
      <c r="C143" s="234" t="s">
        <v>166</v>
      </c>
      <c r="D143" s="234" t="s">
        <v>145</v>
      </c>
      <c r="E143" s="235" t="s">
        <v>173</v>
      </c>
      <c r="F143" s="236" t="s">
        <v>379</v>
      </c>
      <c r="G143" s="237" t="s">
        <v>159</v>
      </c>
      <c r="H143" s="238">
        <v>6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43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149</v>
      </c>
      <c r="AT143" s="246" t="s">
        <v>145</v>
      </c>
      <c r="AU143" s="246" t="s">
        <v>139</v>
      </c>
      <c r="AY143" s="14" t="s">
        <v>140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90</v>
      </c>
      <c r="BK143" s="247">
        <f>ROUND(I143*H143,2)</f>
        <v>0</v>
      </c>
      <c r="BL143" s="14" t="s">
        <v>149</v>
      </c>
      <c r="BM143" s="246" t="s">
        <v>180</v>
      </c>
    </row>
    <row r="144" s="2" customFormat="1" ht="24.15" customHeight="1">
      <c r="A144" s="35"/>
      <c r="B144" s="36"/>
      <c r="C144" s="234" t="s">
        <v>177</v>
      </c>
      <c r="D144" s="234" t="s">
        <v>145</v>
      </c>
      <c r="E144" s="235" t="s">
        <v>178</v>
      </c>
      <c r="F144" s="236" t="s">
        <v>380</v>
      </c>
      <c r="G144" s="237" t="s">
        <v>148</v>
      </c>
      <c r="H144" s="238">
        <v>1</v>
      </c>
      <c r="I144" s="239"/>
      <c r="J144" s="240">
        <f>ROUND(I144*H144,2)</f>
        <v>0</v>
      </c>
      <c r="K144" s="241"/>
      <c r="L144" s="41"/>
      <c r="M144" s="242" t="s">
        <v>1</v>
      </c>
      <c r="N144" s="243" t="s">
        <v>43</v>
      </c>
      <c r="O144" s="94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149</v>
      </c>
      <c r="AT144" s="246" t="s">
        <v>145</v>
      </c>
      <c r="AU144" s="246" t="s">
        <v>139</v>
      </c>
      <c r="AY144" s="14" t="s">
        <v>140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90</v>
      </c>
      <c r="BK144" s="247">
        <f>ROUND(I144*H144,2)</f>
        <v>0</v>
      </c>
      <c r="BL144" s="14" t="s">
        <v>149</v>
      </c>
      <c r="BM144" s="246" t="s">
        <v>184</v>
      </c>
    </row>
    <row r="145" s="2" customFormat="1">
      <c r="A145" s="35"/>
      <c r="B145" s="36"/>
      <c r="C145" s="37"/>
      <c r="D145" s="248" t="s">
        <v>151</v>
      </c>
      <c r="E145" s="37"/>
      <c r="F145" s="249" t="s">
        <v>381</v>
      </c>
      <c r="G145" s="37"/>
      <c r="H145" s="37"/>
      <c r="I145" s="250"/>
      <c r="J145" s="37"/>
      <c r="K145" s="37"/>
      <c r="L145" s="41"/>
      <c r="M145" s="251"/>
      <c r="N145" s="252"/>
      <c r="O145" s="94"/>
      <c r="P145" s="94"/>
      <c r="Q145" s="94"/>
      <c r="R145" s="94"/>
      <c r="S145" s="94"/>
      <c r="T145" s="9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151</v>
      </c>
      <c r="AU145" s="14" t="s">
        <v>139</v>
      </c>
    </row>
    <row r="146" s="2" customFormat="1" ht="24.15" customHeight="1">
      <c r="A146" s="35"/>
      <c r="B146" s="36"/>
      <c r="C146" s="234" t="s">
        <v>171</v>
      </c>
      <c r="D146" s="234" t="s">
        <v>145</v>
      </c>
      <c r="E146" s="235" t="s">
        <v>182</v>
      </c>
      <c r="F146" s="236" t="s">
        <v>382</v>
      </c>
      <c r="G146" s="237" t="s">
        <v>148</v>
      </c>
      <c r="H146" s="238">
        <v>1</v>
      </c>
      <c r="I146" s="239"/>
      <c r="J146" s="240">
        <f>ROUND(I146*H146,2)</f>
        <v>0</v>
      </c>
      <c r="K146" s="241"/>
      <c r="L146" s="41"/>
      <c r="M146" s="242" t="s">
        <v>1</v>
      </c>
      <c r="N146" s="243" t="s">
        <v>43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149</v>
      </c>
      <c r="AT146" s="246" t="s">
        <v>145</v>
      </c>
      <c r="AU146" s="246" t="s">
        <v>139</v>
      </c>
      <c r="AY146" s="14" t="s">
        <v>140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90</v>
      </c>
      <c r="BK146" s="247">
        <f>ROUND(I146*H146,2)</f>
        <v>0</v>
      </c>
      <c r="BL146" s="14" t="s">
        <v>149</v>
      </c>
      <c r="BM146" s="246" t="s">
        <v>189</v>
      </c>
    </row>
    <row r="147" s="2" customFormat="1">
      <c r="A147" s="35"/>
      <c r="B147" s="36"/>
      <c r="C147" s="37"/>
      <c r="D147" s="248" t="s">
        <v>151</v>
      </c>
      <c r="E147" s="37"/>
      <c r="F147" s="249" t="s">
        <v>383</v>
      </c>
      <c r="G147" s="37"/>
      <c r="H147" s="37"/>
      <c r="I147" s="250"/>
      <c r="J147" s="37"/>
      <c r="K147" s="37"/>
      <c r="L147" s="41"/>
      <c r="M147" s="251"/>
      <c r="N147" s="252"/>
      <c r="O147" s="94"/>
      <c r="P147" s="94"/>
      <c r="Q147" s="94"/>
      <c r="R147" s="94"/>
      <c r="S147" s="94"/>
      <c r="T147" s="9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151</v>
      </c>
      <c r="AU147" s="14" t="s">
        <v>139</v>
      </c>
    </row>
    <row r="148" s="2" customFormat="1" ht="16.5" customHeight="1">
      <c r="A148" s="35"/>
      <c r="B148" s="36"/>
      <c r="C148" s="234" t="s">
        <v>186</v>
      </c>
      <c r="D148" s="234" t="s">
        <v>145</v>
      </c>
      <c r="E148" s="235" t="s">
        <v>187</v>
      </c>
      <c r="F148" s="236" t="s">
        <v>384</v>
      </c>
      <c r="G148" s="237" t="s">
        <v>148</v>
      </c>
      <c r="H148" s="238">
        <v>1</v>
      </c>
      <c r="I148" s="239"/>
      <c r="J148" s="240">
        <f>ROUND(I148*H148,2)</f>
        <v>0</v>
      </c>
      <c r="K148" s="241"/>
      <c r="L148" s="41"/>
      <c r="M148" s="242" t="s">
        <v>1</v>
      </c>
      <c r="N148" s="243" t="s">
        <v>43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149</v>
      </c>
      <c r="AT148" s="246" t="s">
        <v>145</v>
      </c>
      <c r="AU148" s="246" t="s">
        <v>139</v>
      </c>
      <c r="AY148" s="14" t="s">
        <v>140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90</v>
      </c>
      <c r="BK148" s="247">
        <f>ROUND(I148*H148,2)</f>
        <v>0</v>
      </c>
      <c r="BL148" s="14" t="s">
        <v>149</v>
      </c>
      <c r="BM148" s="246" t="s">
        <v>195</v>
      </c>
    </row>
    <row r="149" s="2" customFormat="1">
      <c r="A149" s="35"/>
      <c r="B149" s="36"/>
      <c r="C149" s="37"/>
      <c r="D149" s="248" t="s">
        <v>151</v>
      </c>
      <c r="E149" s="37"/>
      <c r="F149" s="249" t="s">
        <v>385</v>
      </c>
      <c r="G149" s="37"/>
      <c r="H149" s="37"/>
      <c r="I149" s="250"/>
      <c r="J149" s="37"/>
      <c r="K149" s="37"/>
      <c r="L149" s="41"/>
      <c r="M149" s="251"/>
      <c r="N149" s="252"/>
      <c r="O149" s="94"/>
      <c r="P149" s="94"/>
      <c r="Q149" s="94"/>
      <c r="R149" s="94"/>
      <c r="S149" s="94"/>
      <c r="T149" s="9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151</v>
      </c>
      <c r="AU149" s="14" t="s">
        <v>139</v>
      </c>
    </row>
    <row r="150" s="2" customFormat="1" ht="16.5" customHeight="1">
      <c r="A150" s="35"/>
      <c r="B150" s="36"/>
      <c r="C150" s="234" t="s">
        <v>175</v>
      </c>
      <c r="D150" s="234" t="s">
        <v>145</v>
      </c>
      <c r="E150" s="235" t="s">
        <v>386</v>
      </c>
      <c r="F150" s="236" t="s">
        <v>387</v>
      </c>
      <c r="G150" s="237" t="s">
        <v>148</v>
      </c>
      <c r="H150" s="238">
        <v>1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43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149</v>
      </c>
      <c r="AT150" s="246" t="s">
        <v>145</v>
      </c>
      <c r="AU150" s="246" t="s">
        <v>139</v>
      </c>
      <c r="AY150" s="14" t="s">
        <v>140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90</v>
      </c>
      <c r="BK150" s="247">
        <f>ROUND(I150*H150,2)</f>
        <v>0</v>
      </c>
      <c r="BL150" s="14" t="s">
        <v>149</v>
      </c>
      <c r="BM150" s="246" t="s">
        <v>7</v>
      </c>
    </row>
    <row r="151" s="2" customFormat="1" ht="24.15" customHeight="1">
      <c r="A151" s="35"/>
      <c r="B151" s="36"/>
      <c r="C151" s="234" t="s">
        <v>197</v>
      </c>
      <c r="D151" s="234" t="s">
        <v>145</v>
      </c>
      <c r="E151" s="235" t="s">
        <v>388</v>
      </c>
      <c r="F151" s="236" t="s">
        <v>389</v>
      </c>
      <c r="G151" s="237" t="s">
        <v>148</v>
      </c>
      <c r="H151" s="238">
        <v>1</v>
      </c>
      <c r="I151" s="239"/>
      <c r="J151" s="240">
        <f>ROUND(I151*H151,2)</f>
        <v>0</v>
      </c>
      <c r="K151" s="241"/>
      <c r="L151" s="41"/>
      <c r="M151" s="242" t="s">
        <v>1</v>
      </c>
      <c r="N151" s="243" t="s">
        <v>43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149</v>
      </c>
      <c r="AT151" s="246" t="s">
        <v>145</v>
      </c>
      <c r="AU151" s="246" t="s">
        <v>139</v>
      </c>
      <c r="AY151" s="14" t="s">
        <v>140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90</v>
      </c>
      <c r="BK151" s="247">
        <f>ROUND(I151*H151,2)</f>
        <v>0</v>
      </c>
      <c r="BL151" s="14" t="s">
        <v>149</v>
      </c>
      <c r="BM151" s="246" t="s">
        <v>203</v>
      </c>
    </row>
    <row r="152" s="12" customFormat="1" ht="20.88" customHeight="1">
      <c r="A152" s="12"/>
      <c r="B152" s="218"/>
      <c r="C152" s="219"/>
      <c r="D152" s="220" t="s">
        <v>76</v>
      </c>
      <c r="E152" s="232" t="s">
        <v>162</v>
      </c>
      <c r="F152" s="232" t="s">
        <v>192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SUM(P153:P173)</f>
        <v>0</v>
      </c>
      <c r="Q152" s="226"/>
      <c r="R152" s="227">
        <f>SUM(R153:R173)</f>
        <v>0</v>
      </c>
      <c r="S152" s="226"/>
      <c r="T152" s="228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84</v>
      </c>
      <c r="AT152" s="230" t="s">
        <v>76</v>
      </c>
      <c r="AU152" s="230" t="s">
        <v>90</v>
      </c>
      <c r="AY152" s="229" t="s">
        <v>140</v>
      </c>
      <c r="BK152" s="231">
        <f>SUM(BK153:BK173)</f>
        <v>0</v>
      </c>
    </row>
    <row r="153" s="2" customFormat="1" ht="16.5" customHeight="1">
      <c r="A153" s="35"/>
      <c r="B153" s="36"/>
      <c r="C153" s="234" t="s">
        <v>180</v>
      </c>
      <c r="D153" s="234" t="s">
        <v>145</v>
      </c>
      <c r="E153" s="235" t="s">
        <v>193</v>
      </c>
      <c r="F153" s="236" t="s">
        <v>194</v>
      </c>
      <c r="G153" s="237" t="s">
        <v>159</v>
      </c>
      <c r="H153" s="238">
        <v>8.1999999999999993</v>
      </c>
      <c r="I153" s="239"/>
      <c r="J153" s="240">
        <f>ROUND(I153*H153,2)</f>
        <v>0</v>
      </c>
      <c r="K153" s="241"/>
      <c r="L153" s="41"/>
      <c r="M153" s="242" t="s">
        <v>1</v>
      </c>
      <c r="N153" s="243" t="s">
        <v>43</v>
      </c>
      <c r="O153" s="94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149</v>
      </c>
      <c r="AT153" s="246" t="s">
        <v>145</v>
      </c>
      <c r="AU153" s="246" t="s">
        <v>139</v>
      </c>
      <c r="AY153" s="14" t="s">
        <v>140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90</v>
      </c>
      <c r="BK153" s="247">
        <f>ROUND(I153*H153,2)</f>
        <v>0</v>
      </c>
      <c r="BL153" s="14" t="s">
        <v>149</v>
      </c>
      <c r="BM153" s="246" t="s">
        <v>208</v>
      </c>
    </row>
    <row r="154" s="2" customFormat="1">
      <c r="A154" s="35"/>
      <c r="B154" s="36"/>
      <c r="C154" s="37"/>
      <c r="D154" s="248" t="s">
        <v>151</v>
      </c>
      <c r="E154" s="37"/>
      <c r="F154" s="249" t="s">
        <v>196</v>
      </c>
      <c r="G154" s="37"/>
      <c r="H154" s="37"/>
      <c r="I154" s="250"/>
      <c r="J154" s="37"/>
      <c r="K154" s="37"/>
      <c r="L154" s="41"/>
      <c r="M154" s="251"/>
      <c r="N154" s="252"/>
      <c r="O154" s="94"/>
      <c r="P154" s="94"/>
      <c r="Q154" s="94"/>
      <c r="R154" s="94"/>
      <c r="S154" s="94"/>
      <c r="T154" s="9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151</v>
      </c>
      <c r="AU154" s="14" t="s">
        <v>139</v>
      </c>
    </row>
    <row r="155" s="2" customFormat="1" ht="24.15" customHeight="1">
      <c r="A155" s="35"/>
      <c r="B155" s="36"/>
      <c r="C155" s="234" t="s">
        <v>205</v>
      </c>
      <c r="D155" s="234" t="s">
        <v>145</v>
      </c>
      <c r="E155" s="235" t="s">
        <v>198</v>
      </c>
      <c r="F155" s="236" t="s">
        <v>199</v>
      </c>
      <c r="G155" s="237" t="s">
        <v>148</v>
      </c>
      <c r="H155" s="238">
        <v>1</v>
      </c>
      <c r="I155" s="239"/>
      <c r="J155" s="240">
        <f>ROUND(I155*H155,2)</f>
        <v>0</v>
      </c>
      <c r="K155" s="241"/>
      <c r="L155" s="41"/>
      <c r="M155" s="242" t="s">
        <v>1</v>
      </c>
      <c r="N155" s="243" t="s">
        <v>43</v>
      </c>
      <c r="O155" s="94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149</v>
      </c>
      <c r="AT155" s="246" t="s">
        <v>145</v>
      </c>
      <c r="AU155" s="246" t="s">
        <v>139</v>
      </c>
      <c r="AY155" s="14" t="s">
        <v>140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90</v>
      </c>
      <c r="BK155" s="247">
        <f>ROUND(I155*H155,2)</f>
        <v>0</v>
      </c>
      <c r="BL155" s="14" t="s">
        <v>149</v>
      </c>
      <c r="BM155" s="246" t="s">
        <v>212</v>
      </c>
    </row>
    <row r="156" s="2" customFormat="1">
      <c r="A156" s="35"/>
      <c r="B156" s="36"/>
      <c r="C156" s="37"/>
      <c r="D156" s="248" t="s">
        <v>151</v>
      </c>
      <c r="E156" s="37"/>
      <c r="F156" s="249" t="s">
        <v>390</v>
      </c>
      <c r="G156" s="37"/>
      <c r="H156" s="37"/>
      <c r="I156" s="250"/>
      <c r="J156" s="37"/>
      <c r="K156" s="37"/>
      <c r="L156" s="41"/>
      <c r="M156" s="251"/>
      <c r="N156" s="252"/>
      <c r="O156" s="94"/>
      <c r="P156" s="94"/>
      <c r="Q156" s="94"/>
      <c r="R156" s="94"/>
      <c r="S156" s="94"/>
      <c r="T156" s="9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151</v>
      </c>
      <c r="AU156" s="14" t="s">
        <v>139</v>
      </c>
    </row>
    <row r="157" s="2" customFormat="1" ht="24.15" customHeight="1">
      <c r="A157" s="35"/>
      <c r="B157" s="36"/>
      <c r="C157" s="234" t="s">
        <v>184</v>
      </c>
      <c r="D157" s="234" t="s">
        <v>145</v>
      </c>
      <c r="E157" s="235" t="s">
        <v>201</v>
      </c>
      <c r="F157" s="236" t="s">
        <v>202</v>
      </c>
      <c r="G157" s="237" t="s">
        <v>148</v>
      </c>
      <c r="H157" s="238">
        <v>3</v>
      </c>
      <c r="I157" s="239"/>
      <c r="J157" s="240">
        <f>ROUND(I157*H157,2)</f>
        <v>0</v>
      </c>
      <c r="K157" s="241"/>
      <c r="L157" s="41"/>
      <c r="M157" s="242" t="s">
        <v>1</v>
      </c>
      <c r="N157" s="243" t="s">
        <v>43</v>
      </c>
      <c r="O157" s="94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6" t="s">
        <v>149</v>
      </c>
      <c r="AT157" s="246" t="s">
        <v>145</v>
      </c>
      <c r="AU157" s="246" t="s">
        <v>139</v>
      </c>
      <c r="AY157" s="14" t="s">
        <v>140</v>
      </c>
      <c r="BE157" s="247">
        <f>IF(N157="základná",J157,0)</f>
        <v>0</v>
      </c>
      <c r="BF157" s="247">
        <f>IF(N157="znížená",J157,0)</f>
        <v>0</v>
      </c>
      <c r="BG157" s="247">
        <f>IF(N157="zákl. prenesená",J157,0)</f>
        <v>0</v>
      </c>
      <c r="BH157" s="247">
        <f>IF(N157="zníž. prenesená",J157,0)</f>
        <v>0</v>
      </c>
      <c r="BI157" s="247">
        <f>IF(N157="nulová",J157,0)</f>
        <v>0</v>
      </c>
      <c r="BJ157" s="14" t="s">
        <v>90</v>
      </c>
      <c r="BK157" s="247">
        <f>ROUND(I157*H157,2)</f>
        <v>0</v>
      </c>
      <c r="BL157" s="14" t="s">
        <v>149</v>
      </c>
      <c r="BM157" s="246" t="s">
        <v>217</v>
      </c>
    </row>
    <row r="158" s="2" customFormat="1">
      <c r="A158" s="35"/>
      <c r="B158" s="36"/>
      <c r="C158" s="37"/>
      <c r="D158" s="248" t="s">
        <v>151</v>
      </c>
      <c r="E158" s="37"/>
      <c r="F158" s="249" t="s">
        <v>204</v>
      </c>
      <c r="G158" s="37"/>
      <c r="H158" s="37"/>
      <c r="I158" s="250"/>
      <c r="J158" s="37"/>
      <c r="K158" s="37"/>
      <c r="L158" s="41"/>
      <c r="M158" s="251"/>
      <c r="N158" s="252"/>
      <c r="O158" s="94"/>
      <c r="P158" s="94"/>
      <c r="Q158" s="94"/>
      <c r="R158" s="94"/>
      <c r="S158" s="94"/>
      <c r="T158" s="9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151</v>
      </c>
      <c r="AU158" s="14" t="s">
        <v>139</v>
      </c>
    </row>
    <row r="159" s="2" customFormat="1" ht="16.5" customHeight="1">
      <c r="A159" s="35"/>
      <c r="B159" s="36"/>
      <c r="C159" s="234" t="s">
        <v>214</v>
      </c>
      <c r="D159" s="234" t="s">
        <v>145</v>
      </c>
      <c r="E159" s="235" t="s">
        <v>206</v>
      </c>
      <c r="F159" s="236" t="s">
        <v>391</v>
      </c>
      <c r="G159" s="237" t="s">
        <v>148</v>
      </c>
      <c r="H159" s="238">
        <v>2</v>
      </c>
      <c r="I159" s="239"/>
      <c r="J159" s="240">
        <f>ROUND(I159*H159,2)</f>
        <v>0</v>
      </c>
      <c r="K159" s="241"/>
      <c r="L159" s="41"/>
      <c r="M159" s="242" t="s">
        <v>1</v>
      </c>
      <c r="N159" s="243" t="s">
        <v>43</v>
      </c>
      <c r="O159" s="94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6" t="s">
        <v>149</v>
      </c>
      <c r="AT159" s="246" t="s">
        <v>145</v>
      </c>
      <c r="AU159" s="246" t="s">
        <v>139</v>
      </c>
      <c r="AY159" s="14" t="s">
        <v>140</v>
      </c>
      <c r="BE159" s="247">
        <f>IF(N159="základná",J159,0)</f>
        <v>0</v>
      </c>
      <c r="BF159" s="247">
        <f>IF(N159="znížená",J159,0)</f>
        <v>0</v>
      </c>
      <c r="BG159" s="247">
        <f>IF(N159="zákl. prenesená",J159,0)</f>
        <v>0</v>
      </c>
      <c r="BH159" s="247">
        <f>IF(N159="zníž. prenesená",J159,0)</f>
        <v>0</v>
      </c>
      <c r="BI159" s="247">
        <f>IF(N159="nulová",J159,0)</f>
        <v>0</v>
      </c>
      <c r="BJ159" s="14" t="s">
        <v>90</v>
      </c>
      <c r="BK159" s="247">
        <f>ROUND(I159*H159,2)</f>
        <v>0</v>
      </c>
      <c r="BL159" s="14" t="s">
        <v>149</v>
      </c>
      <c r="BM159" s="246" t="s">
        <v>221</v>
      </c>
    </row>
    <row r="160" s="2" customFormat="1">
      <c r="A160" s="35"/>
      <c r="B160" s="36"/>
      <c r="C160" s="37"/>
      <c r="D160" s="248" t="s">
        <v>151</v>
      </c>
      <c r="E160" s="37"/>
      <c r="F160" s="249" t="s">
        <v>209</v>
      </c>
      <c r="G160" s="37"/>
      <c r="H160" s="37"/>
      <c r="I160" s="250"/>
      <c r="J160" s="37"/>
      <c r="K160" s="37"/>
      <c r="L160" s="41"/>
      <c r="M160" s="251"/>
      <c r="N160" s="252"/>
      <c r="O160" s="94"/>
      <c r="P160" s="94"/>
      <c r="Q160" s="94"/>
      <c r="R160" s="94"/>
      <c r="S160" s="94"/>
      <c r="T160" s="9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151</v>
      </c>
      <c r="AU160" s="14" t="s">
        <v>139</v>
      </c>
    </row>
    <row r="161" s="2" customFormat="1" ht="16.5" customHeight="1">
      <c r="A161" s="35"/>
      <c r="B161" s="36"/>
      <c r="C161" s="234" t="s">
        <v>189</v>
      </c>
      <c r="D161" s="234" t="s">
        <v>145</v>
      </c>
      <c r="E161" s="235" t="s">
        <v>210</v>
      </c>
      <c r="F161" s="236" t="s">
        <v>211</v>
      </c>
      <c r="G161" s="237" t="s">
        <v>148</v>
      </c>
      <c r="H161" s="238">
        <v>3</v>
      </c>
      <c r="I161" s="239"/>
      <c r="J161" s="240">
        <f>ROUND(I161*H161,2)</f>
        <v>0</v>
      </c>
      <c r="K161" s="241"/>
      <c r="L161" s="41"/>
      <c r="M161" s="242" t="s">
        <v>1</v>
      </c>
      <c r="N161" s="243" t="s">
        <v>43</v>
      </c>
      <c r="O161" s="94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6" t="s">
        <v>149</v>
      </c>
      <c r="AT161" s="246" t="s">
        <v>145</v>
      </c>
      <c r="AU161" s="246" t="s">
        <v>139</v>
      </c>
      <c r="AY161" s="14" t="s">
        <v>140</v>
      </c>
      <c r="BE161" s="247">
        <f>IF(N161="základná",J161,0)</f>
        <v>0</v>
      </c>
      <c r="BF161" s="247">
        <f>IF(N161="znížená",J161,0)</f>
        <v>0</v>
      </c>
      <c r="BG161" s="247">
        <f>IF(N161="zákl. prenesená",J161,0)</f>
        <v>0</v>
      </c>
      <c r="BH161" s="247">
        <f>IF(N161="zníž. prenesená",J161,0)</f>
        <v>0</v>
      </c>
      <c r="BI161" s="247">
        <f>IF(N161="nulová",J161,0)</f>
        <v>0</v>
      </c>
      <c r="BJ161" s="14" t="s">
        <v>90</v>
      </c>
      <c r="BK161" s="247">
        <f>ROUND(I161*H161,2)</f>
        <v>0</v>
      </c>
      <c r="BL161" s="14" t="s">
        <v>149</v>
      </c>
      <c r="BM161" s="246" t="s">
        <v>226</v>
      </c>
    </row>
    <row r="162" s="2" customFormat="1">
      <c r="A162" s="35"/>
      <c r="B162" s="36"/>
      <c r="C162" s="37"/>
      <c r="D162" s="248" t="s">
        <v>151</v>
      </c>
      <c r="E162" s="37"/>
      <c r="F162" s="249" t="s">
        <v>213</v>
      </c>
      <c r="G162" s="37"/>
      <c r="H162" s="37"/>
      <c r="I162" s="250"/>
      <c r="J162" s="37"/>
      <c r="K162" s="37"/>
      <c r="L162" s="41"/>
      <c r="M162" s="251"/>
      <c r="N162" s="252"/>
      <c r="O162" s="94"/>
      <c r="P162" s="94"/>
      <c r="Q162" s="94"/>
      <c r="R162" s="94"/>
      <c r="S162" s="94"/>
      <c r="T162" s="9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151</v>
      </c>
      <c r="AU162" s="14" t="s">
        <v>139</v>
      </c>
    </row>
    <row r="163" s="2" customFormat="1" ht="16.5" customHeight="1">
      <c r="A163" s="35"/>
      <c r="B163" s="36"/>
      <c r="C163" s="234" t="s">
        <v>223</v>
      </c>
      <c r="D163" s="234" t="s">
        <v>145</v>
      </c>
      <c r="E163" s="235" t="s">
        <v>215</v>
      </c>
      <c r="F163" s="236" t="s">
        <v>216</v>
      </c>
      <c r="G163" s="237" t="s">
        <v>148</v>
      </c>
      <c r="H163" s="238">
        <v>7</v>
      </c>
      <c r="I163" s="239"/>
      <c r="J163" s="240">
        <f>ROUND(I163*H163,2)</f>
        <v>0</v>
      </c>
      <c r="K163" s="241"/>
      <c r="L163" s="41"/>
      <c r="M163" s="242" t="s">
        <v>1</v>
      </c>
      <c r="N163" s="243" t="s">
        <v>43</v>
      </c>
      <c r="O163" s="94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6" t="s">
        <v>149</v>
      </c>
      <c r="AT163" s="246" t="s">
        <v>145</v>
      </c>
      <c r="AU163" s="246" t="s">
        <v>139</v>
      </c>
      <c r="AY163" s="14" t="s">
        <v>140</v>
      </c>
      <c r="BE163" s="247">
        <f>IF(N163="základná",J163,0)</f>
        <v>0</v>
      </c>
      <c r="BF163" s="247">
        <f>IF(N163="znížená",J163,0)</f>
        <v>0</v>
      </c>
      <c r="BG163" s="247">
        <f>IF(N163="zákl. prenesená",J163,0)</f>
        <v>0</v>
      </c>
      <c r="BH163" s="247">
        <f>IF(N163="zníž. prenesená",J163,0)</f>
        <v>0</v>
      </c>
      <c r="BI163" s="247">
        <f>IF(N163="nulová",J163,0)</f>
        <v>0</v>
      </c>
      <c r="BJ163" s="14" t="s">
        <v>90</v>
      </c>
      <c r="BK163" s="247">
        <f>ROUND(I163*H163,2)</f>
        <v>0</v>
      </c>
      <c r="BL163" s="14" t="s">
        <v>149</v>
      </c>
      <c r="BM163" s="246" t="s">
        <v>230</v>
      </c>
    </row>
    <row r="164" s="2" customFormat="1">
      <c r="A164" s="35"/>
      <c r="B164" s="36"/>
      <c r="C164" s="37"/>
      <c r="D164" s="248" t="s">
        <v>151</v>
      </c>
      <c r="E164" s="37"/>
      <c r="F164" s="249" t="s">
        <v>218</v>
      </c>
      <c r="G164" s="37"/>
      <c r="H164" s="37"/>
      <c r="I164" s="250"/>
      <c r="J164" s="37"/>
      <c r="K164" s="37"/>
      <c r="L164" s="41"/>
      <c r="M164" s="251"/>
      <c r="N164" s="252"/>
      <c r="O164" s="94"/>
      <c r="P164" s="94"/>
      <c r="Q164" s="94"/>
      <c r="R164" s="94"/>
      <c r="S164" s="94"/>
      <c r="T164" s="9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151</v>
      </c>
      <c r="AU164" s="14" t="s">
        <v>139</v>
      </c>
    </row>
    <row r="165" s="2" customFormat="1" ht="16.5" customHeight="1">
      <c r="A165" s="35"/>
      <c r="B165" s="36"/>
      <c r="C165" s="234" t="s">
        <v>195</v>
      </c>
      <c r="D165" s="234" t="s">
        <v>145</v>
      </c>
      <c r="E165" s="235" t="s">
        <v>219</v>
      </c>
      <c r="F165" s="236" t="s">
        <v>220</v>
      </c>
      <c r="G165" s="237" t="s">
        <v>148</v>
      </c>
      <c r="H165" s="238">
        <v>3</v>
      </c>
      <c r="I165" s="239"/>
      <c r="J165" s="240">
        <f>ROUND(I165*H165,2)</f>
        <v>0</v>
      </c>
      <c r="K165" s="241"/>
      <c r="L165" s="41"/>
      <c r="M165" s="242" t="s">
        <v>1</v>
      </c>
      <c r="N165" s="243" t="s">
        <v>43</v>
      </c>
      <c r="O165" s="94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6" t="s">
        <v>149</v>
      </c>
      <c r="AT165" s="246" t="s">
        <v>145</v>
      </c>
      <c r="AU165" s="246" t="s">
        <v>139</v>
      </c>
      <c r="AY165" s="14" t="s">
        <v>140</v>
      </c>
      <c r="BE165" s="247">
        <f>IF(N165="základná",J165,0)</f>
        <v>0</v>
      </c>
      <c r="BF165" s="247">
        <f>IF(N165="znížená",J165,0)</f>
        <v>0</v>
      </c>
      <c r="BG165" s="247">
        <f>IF(N165="zákl. prenesená",J165,0)</f>
        <v>0</v>
      </c>
      <c r="BH165" s="247">
        <f>IF(N165="zníž. prenesená",J165,0)</f>
        <v>0</v>
      </c>
      <c r="BI165" s="247">
        <f>IF(N165="nulová",J165,0)</f>
        <v>0</v>
      </c>
      <c r="BJ165" s="14" t="s">
        <v>90</v>
      </c>
      <c r="BK165" s="247">
        <f>ROUND(I165*H165,2)</f>
        <v>0</v>
      </c>
      <c r="BL165" s="14" t="s">
        <v>149</v>
      </c>
      <c r="BM165" s="246" t="s">
        <v>235</v>
      </c>
    </row>
    <row r="166" s="2" customFormat="1">
      <c r="A166" s="35"/>
      <c r="B166" s="36"/>
      <c r="C166" s="37"/>
      <c r="D166" s="248" t="s">
        <v>151</v>
      </c>
      <c r="E166" s="37"/>
      <c r="F166" s="249" t="s">
        <v>222</v>
      </c>
      <c r="G166" s="37"/>
      <c r="H166" s="37"/>
      <c r="I166" s="250"/>
      <c r="J166" s="37"/>
      <c r="K166" s="37"/>
      <c r="L166" s="41"/>
      <c r="M166" s="251"/>
      <c r="N166" s="252"/>
      <c r="O166" s="94"/>
      <c r="P166" s="94"/>
      <c r="Q166" s="94"/>
      <c r="R166" s="94"/>
      <c r="S166" s="94"/>
      <c r="T166" s="9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151</v>
      </c>
      <c r="AU166" s="14" t="s">
        <v>139</v>
      </c>
    </row>
    <row r="167" s="2" customFormat="1" ht="21.75" customHeight="1">
      <c r="A167" s="35"/>
      <c r="B167" s="36"/>
      <c r="C167" s="234" t="s">
        <v>232</v>
      </c>
      <c r="D167" s="234" t="s">
        <v>145</v>
      </c>
      <c r="E167" s="235" t="s">
        <v>224</v>
      </c>
      <c r="F167" s="236" t="s">
        <v>225</v>
      </c>
      <c r="G167" s="237" t="s">
        <v>148</v>
      </c>
      <c r="H167" s="238">
        <v>2</v>
      </c>
      <c r="I167" s="239"/>
      <c r="J167" s="240">
        <f>ROUND(I167*H167,2)</f>
        <v>0</v>
      </c>
      <c r="K167" s="241"/>
      <c r="L167" s="41"/>
      <c r="M167" s="242" t="s">
        <v>1</v>
      </c>
      <c r="N167" s="243" t="s">
        <v>43</v>
      </c>
      <c r="O167" s="94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6" t="s">
        <v>149</v>
      </c>
      <c r="AT167" s="246" t="s">
        <v>145</v>
      </c>
      <c r="AU167" s="246" t="s">
        <v>139</v>
      </c>
      <c r="AY167" s="14" t="s">
        <v>140</v>
      </c>
      <c r="BE167" s="247">
        <f>IF(N167="základná",J167,0)</f>
        <v>0</v>
      </c>
      <c r="BF167" s="247">
        <f>IF(N167="znížená",J167,0)</f>
        <v>0</v>
      </c>
      <c r="BG167" s="247">
        <f>IF(N167="zákl. prenesená",J167,0)</f>
        <v>0</v>
      </c>
      <c r="BH167" s="247">
        <f>IF(N167="zníž. prenesená",J167,0)</f>
        <v>0</v>
      </c>
      <c r="BI167" s="247">
        <f>IF(N167="nulová",J167,0)</f>
        <v>0</v>
      </c>
      <c r="BJ167" s="14" t="s">
        <v>90</v>
      </c>
      <c r="BK167" s="247">
        <f>ROUND(I167*H167,2)</f>
        <v>0</v>
      </c>
      <c r="BL167" s="14" t="s">
        <v>149</v>
      </c>
      <c r="BM167" s="246" t="s">
        <v>240</v>
      </c>
    </row>
    <row r="168" s="2" customFormat="1">
      <c r="A168" s="35"/>
      <c r="B168" s="36"/>
      <c r="C168" s="37"/>
      <c r="D168" s="248" t="s">
        <v>151</v>
      </c>
      <c r="E168" s="37"/>
      <c r="F168" s="249" t="s">
        <v>392</v>
      </c>
      <c r="G168" s="37"/>
      <c r="H168" s="37"/>
      <c r="I168" s="250"/>
      <c r="J168" s="37"/>
      <c r="K168" s="37"/>
      <c r="L168" s="41"/>
      <c r="M168" s="251"/>
      <c r="N168" s="252"/>
      <c r="O168" s="94"/>
      <c r="P168" s="94"/>
      <c r="Q168" s="94"/>
      <c r="R168" s="94"/>
      <c r="S168" s="94"/>
      <c r="T168" s="9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151</v>
      </c>
      <c r="AU168" s="14" t="s">
        <v>139</v>
      </c>
    </row>
    <row r="169" s="2" customFormat="1" ht="16.5" customHeight="1">
      <c r="A169" s="35"/>
      <c r="B169" s="36"/>
      <c r="C169" s="234" t="s">
        <v>7</v>
      </c>
      <c r="D169" s="234" t="s">
        <v>145</v>
      </c>
      <c r="E169" s="235" t="s">
        <v>228</v>
      </c>
      <c r="F169" s="236" t="s">
        <v>229</v>
      </c>
      <c r="G169" s="237" t="s">
        <v>148</v>
      </c>
      <c r="H169" s="238">
        <v>1</v>
      </c>
      <c r="I169" s="239"/>
      <c r="J169" s="240">
        <f>ROUND(I169*H169,2)</f>
        <v>0</v>
      </c>
      <c r="K169" s="241"/>
      <c r="L169" s="41"/>
      <c r="M169" s="242" t="s">
        <v>1</v>
      </c>
      <c r="N169" s="243" t="s">
        <v>43</v>
      </c>
      <c r="O169" s="94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6" t="s">
        <v>149</v>
      </c>
      <c r="AT169" s="246" t="s">
        <v>145</v>
      </c>
      <c r="AU169" s="246" t="s">
        <v>139</v>
      </c>
      <c r="AY169" s="14" t="s">
        <v>140</v>
      </c>
      <c r="BE169" s="247">
        <f>IF(N169="základná",J169,0)</f>
        <v>0</v>
      </c>
      <c r="BF169" s="247">
        <f>IF(N169="znížená",J169,0)</f>
        <v>0</v>
      </c>
      <c r="BG169" s="247">
        <f>IF(N169="zákl. prenesená",J169,0)</f>
        <v>0</v>
      </c>
      <c r="BH169" s="247">
        <f>IF(N169="zníž. prenesená",J169,0)</f>
        <v>0</v>
      </c>
      <c r="BI169" s="247">
        <f>IF(N169="nulová",J169,0)</f>
        <v>0</v>
      </c>
      <c r="BJ169" s="14" t="s">
        <v>90</v>
      </c>
      <c r="BK169" s="247">
        <f>ROUND(I169*H169,2)</f>
        <v>0</v>
      </c>
      <c r="BL169" s="14" t="s">
        <v>149</v>
      </c>
      <c r="BM169" s="246" t="s">
        <v>301</v>
      </c>
    </row>
    <row r="170" s="2" customFormat="1">
      <c r="A170" s="35"/>
      <c r="B170" s="36"/>
      <c r="C170" s="37"/>
      <c r="D170" s="248" t="s">
        <v>151</v>
      </c>
      <c r="E170" s="37"/>
      <c r="F170" s="249" t="s">
        <v>231</v>
      </c>
      <c r="G170" s="37"/>
      <c r="H170" s="37"/>
      <c r="I170" s="250"/>
      <c r="J170" s="37"/>
      <c r="K170" s="37"/>
      <c r="L170" s="41"/>
      <c r="M170" s="251"/>
      <c r="N170" s="252"/>
      <c r="O170" s="94"/>
      <c r="P170" s="94"/>
      <c r="Q170" s="94"/>
      <c r="R170" s="94"/>
      <c r="S170" s="94"/>
      <c r="T170" s="9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151</v>
      </c>
      <c r="AU170" s="14" t="s">
        <v>139</v>
      </c>
    </row>
    <row r="171" s="2" customFormat="1" ht="16.5" customHeight="1">
      <c r="A171" s="35"/>
      <c r="B171" s="36"/>
      <c r="C171" s="234" t="s">
        <v>393</v>
      </c>
      <c r="D171" s="234" t="s">
        <v>145</v>
      </c>
      <c r="E171" s="235" t="s">
        <v>233</v>
      </c>
      <c r="F171" s="236" t="s">
        <v>229</v>
      </c>
      <c r="G171" s="237" t="s">
        <v>148</v>
      </c>
      <c r="H171" s="238">
        <v>1</v>
      </c>
      <c r="I171" s="239"/>
      <c r="J171" s="240">
        <f>ROUND(I171*H171,2)</f>
        <v>0</v>
      </c>
      <c r="K171" s="241"/>
      <c r="L171" s="41"/>
      <c r="M171" s="242" t="s">
        <v>1</v>
      </c>
      <c r="N171" s="243" t="s">
        <v>43</v>
      </c>
      <c r="O171" s="94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6" t="s">
        <v>149</v>
      </c>
      <c r="AT171" s="246" t="s">
        <v>145</v>
      </c>
      <c r="AU171" s="246" t="s">
        <v>139</v>
      </c>
      <c r="AY171" s="14" t="s">
        <v>140</v>
      </c>
      <c r="BE171" s="247">
        <f>IF(N171="základná",J171,0)</f>
        <v>0</v>
      </c>
      <c r="BF171" s="247">
        <f>IF(N171="znížená",J171,0)</f>
        <v>0</v>
      </c>
      <c r="BG171" s="247">
        <f>IF(N171="zákl. prenesená",J171,0)</f>
        <v>0</v>
      </c>
      <c r="BH171" s="247">
        <f>IF(N171="zníž. prenesená",J171,0)</f>
        <v>0</v>
      </c>
      <c r="BI171" s="247">
        <f>IF(N171="nulová",J171,0)</f>
        <v>0</v>
      </c>
      <c r="BJ171" s="14" t="s">
        <v>90</v>
      </c>
      <c r="BK171" s="247">
        <f>ROUND(I171*H171,2)</f>
        <v>0</v>
      </c>
      <c r="BL171" s="14" t="s">
        <v>149</v>
      </c>
      <c r="BM171" s="246" t="s">
        <v>244</v>
      </c>
    </row>
    <row r="172" s="2" customFormat="1">
      <c r="A172" s="35"/>
      <c r="B172" s="36"/>
      <c r="C172" s="37"/>
      <c r="D172" s="248" t="s">
        <v>151</v>
      </c>
      <c r="E172" s="37"/>
      <c r="F172" s="249" t="s">
        <v>231</v>
      </c>
      <c r="G172" s="37"/>
      <c r="H172" s="37"/>
      <c r="I172" s="250"/>
      <c r="J172" s="37"/>
      <c r="K172" s="37"/>
      <c r="L172" s="41"/>
      <c r="M172" s="251"/>
      <c r="N172" s="252"/>
      <c r="O172" s="94"/>
      <c r="P172" s="94"/>
      <c r="Q172" s="94"/>
      <c r="R172" s="94"/>
      <c r="S172" s="94"/>
      <c r="T172" s="9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151</v>
      </c>
      <c r="AU172" s="14" t="s">
        <v>139</v>
      </c>
    </row>
    <row r="173" s="2" customFormat="1" ht="16.5" customHeight="1">
      <c r="A173" s="35"/>
      <c r="B173" s="36"/>
      <c r="C173" s="234" t="s">
        <v>203</v>
      </c>
      <c r="D173" s="234" t="s">
        <v>145</v>
      </c>
      <c r="E173" s="235" t="s">
        <v>394</v>
      </c>
      <c r="F173" s="236" t="s">
        <v>395</v>
      </c>
      <c r="G173" s="237" t="s">
        <v>148</v>
      </c>
      <c r="H173" s="238">
        <v>1</v>
      </c>
      <c r="I173" s="239"/>
      <c r="J173" s="240">
        <f>ROUND(I173*H173,2)</f>
        <v>0</v>
      </c>
      <c r="K173" s="241"/>
      <c r="L173" s="41"/>
      <c r="M173" s="242" t="s">
        <v>1</v>
      </c>
      <c r="N173" s="243" t="s">
        <v>43</v>
      </c>
      <c r="O173" s="94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6" t="s">
        <v>149</v>
      </c>
      <c r="AT173" s="246" t="s">
        <v>145</v>
      </c>
      <c r="AU173" s="246" t="s">
        <v>139</v>
      </c>
      <c r="AY173" s="14" t="s">
        <v>140</v>
      </c>
      <c r="BE173" s="247">
        <f>IF(N173="základná",J173,0)</f>
        <v>0</v>
      </c>
      <c r="BF173" s="247">
        <f>IF(N173="znížená",J173,0)</f>
        <v>0</v>
      </c>
      <c r="BG173" s="247">
        <f>IF(N173="zákl. prenesená",J173,0)</f>
        <v>0</v>
      </c>
      <c r="BH173" s="247">
        <f>IF(N173="zníž. prenesená",J173,0)</f>
        <v>0</v>
      </c>
      <c r="BI173" s="247">
        <f>IF(N173="nulová",J173,0)</f>
        <v>0</v>
      </c>
      <c r="BJ173" s="14" t="s">
        <v>90</v>
      </c>
      <c r="BK173" s="247">
        <f>ROUND(I173*H173,2)</f>
        <v>0</v>
      </c>
      <c r="BL173" s="14" t="s">
        <v>149</v>
      </c>
      <c r="BM173" s="246" t="s">
        <v>249</v>
      </c>
    </row>
    <row r="174" s="12" customFormat="1" ht="20.88" customHeight="1">
      <c r="A174" s="12"/>
      <c r="B174" s="218"/>
      <c r="C174" s="219"/>
      <c r="D174" s="220" t="s">
        <v>76</v>
      </c>
      <c r="E174" s="232" t="s">
        <v>191</v>
      </c>
      <c r="F174" s="232" t="s">
        <v>237</v>
      </c>
      <c r="G174" s="219"/>
      <c r="H174" s="219"/>
      <c r="I174" s="222"/>
      <c r="J174" s="233">
        <f>BK174</f>
        <v>0</v>
      </c>
      <c r="K174" s="219"/>
      <c r="L174" s="224"/>
      <c r="M174" s="225"/>
      <c r="N174" s="226"/>
      <c r="O174" s="226"/>
      <c r="P174" s="227">
        <f>SUM(P175:P180)</f>
        <v>0</v>
      </c>
      <c r="Q174" s="226"/>
      <c r="R174" s="227">
        <f>SUM(R175:R180)</f>
        <v>0</v>
      </c>
      <c r="S174" s="226"/>
      <c r="T174" s="228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9" t="s">
        <v>84</v>
      </c>
      <c r="AT174" s="230" t="s">
        <v>76</v>
      </c>
      <c r="AU174" s="230" t="s">
        <v>90</v>
      </c>
      <c r="AY174" s="229" t="s">
        <v>140</v>
      </c>
      <c r="BK174" s="231">
        <f>SUM(BK175:BK180)</f>
        <v>0</v>
      </c>
    </row>
    <row r="175" s="2" customFormat="1" ht="16.5" customHeight="1">
      <c r="A175" s="35"/>
      <c r="B175" s="36"/>
      <c r="C175" s="234" t="s">
        <v>246</v>
      </c>
      <c r="D175" s="234" t="s">
        <v>145</v>
      </c>
      <c r="E175" s="235" t="s">
        <v>238</v>
      </c>
      <c r="F175" s="236" t="s">
        <v>239</v>
      </c>
      <c r="G175" s="237" t="s">
        <v>159</v>
      </c>
      <c r="H175" s="238">
        <v>34</v>
      </c>
      <c r="I175" s="239"/>
      <c r="J175" s="240">
        <f>ROUND(I175*H175,2)</f>
        <v>0</v>
      </c>
      <c r="K175" s="241"/>
      <c r="L175" s="41"/>
      <c r="M175" s="242" t="s">
        <v>1</v>
      </c>
      <c r="N175" s="243" t="s">
        <v>43</v>
      </c>
      <c r="O175" s="94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6" t="s">
        <v>149</v>
      </c>
      <c r="AT175" s="246" t="s">
        <v>145</v>
      </c>
      <c r="AU175" s="246" t="s">
        <v>139</v>
      </c>
      <c r="AY175" s="14" t="s">
        <v>140</v>
      </c>
      <c r="BE175" s="247">
        <f>IF(N175="základná",J175,0)</f>
        <v>0</v>
      </c>
      <c r="BF175" s="247">
        <f>IF(N175="znížená",J175,0)</f>
        <v>0</v>
      </c>
      <c r="BG175" s="247">
        <f>IF(N175="zákl. prenesená",J175,0)</f>
        <v>0</v>
      </c>
      <c r="BH175" s="247">
        <f>IF(N175="zníž. prenesená",J175,0)</f>
        <v>0</v>
      </c>
      <c r="BI175" s="247">
        <f>IF(N175="nulová",J175,0)</f>
        <v>0</v>
      </c>
      <c r="BJ175" s="14" t="s">
        <v>90</v>
      </c>
      <c r="BK175" s="247">
        <f>ROUND(I175*H175,2)</f>
        <v>0</v>
      </c>
      <c r="BL175" s="14" t="s">
        <v>149</v>
      </c>
      <c r="BM175" s="246" t="s">
        <v>253</v>
      </c>
    </row>
    <row r="176" s="2" customFormat="1">
      <c r="A176" s="35"/>
      <c r="B176" s="36"/>
      <c r="C176" s="37"/>
      <c r="D176" s="248" t="s">
        <v>151</v>
      </c>
      <c r="E176" s="37"/>
      <c r="F176" s="249" t="s">
        <v>396</v>
      </c>
      <c r="G176" s="37"/>
      <c r="H176" s="37"/>
      <c r="I176" s="250"/>
      <c r="J176" s="37"/>
      <c r="K176" s="37"/>
      <c r="L176" s="41"/>
      <c r="M176" s="251"/>
      <c r="N176" s="252"/>
      <c r="O176" s="94"/>
      <c r="P176" s="94"/>
      <c r="Q176" s="94"/>
      <c r="R176" s="94"/>
      <c r="S176" s="94"/>
      <c r="T176" s="9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151</v>
      </c>
      <c r="AU176" s="14" t="s">
        <v>139</v>
      </c>
    </row>
    <row r="177" s="2" customFormat="1" ht="16.5" customHeight="1">
      <c r="A177" s="35"/>
      <c r="B177" s="36"/>
      <c r="C177" s="234" t="s">
        <v>208</v>
      </c>
      <c r="D177" s="234" t="s">
        <v>145</v>
      </c>
      <c r="E177" s="235" t="s">
        <v>397</v>
      </c>
      <c r="F177" s="236" t="s">
        <v>243</v>
      </c>
      <c r="G177" s="237" t="s">
        <v>148</v>
      </c>
      <c r="H177" s="238">
        <v>7</v>
      </c>
      <c r="I177" s="239"/>
      <c r="J177" s="240">
        <f>ROUND(I177*H177,2)</f>
        <v>0</v>
      </c>
      <c r="K177" s="241"/>
      <c r="L177" s="41"/>
      <c r="M177" s="242" t="s">
        <v>1</v>
      </c>
      <c r="N177" s="243" t="s">
        <v>43</v>
      </c>
      <c r="O177" s="94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6" t="s">
        <v>149</v>
      </c>
      <c r="AT177" s="246" t="s">
        <v>145</v>
      </c>
      <c r="AU177" s="246" t="s">
        <v>139</v>
      </c>
      <c r="AY177" s="14" t="s">
        <v>140</v>
      </c>
      <c r="BE177" s="247">
        <f>IF(N177="základná",J177,0)</f>
        <v>0</v>
      </c>
      <c r="BF177" s="247">
        <f>IF(N177="znížená",J177,0)</f>
        <v>0</v>
      </c>
      <c r="BG177" s="247">
        <f>IF(N177="zákl. prenesená",J177,0)</f>
        <v>0</v>
      </c>
      <c r="BH177" s="247">
        <f>IF(N177="zníž. prenesená",J177,0)</f>
        <v>0</v>
      </c>
      <c r="BI177" s="247">
        <f>IF(N177="nulová",J177,0)</f>
        <v>0</v>
      </c>
      <c r="BJ177" s="14" t="s">
        <v>90</v>
      </c>
      <c r="BK177" s="247">
        <f>ROUND(I177*H177,2)</f>
        <v>0</v>
      </c>
      <c r="BL177" s="14" t="s">
        <v>149</v>
      </c>
      <c r="BM177" s="246" t="s">
        <v>258</v>
      </c>
    </row>
    <row r="178" s="2" customFormat="1">
      <c r="A178" s="35"/>
      <c r="B178" s="36"/>
      <c r="C178" s="37"/>
      <c r="D178" s="248" t="s">
        <v>151</v>
      </c>
      <c r="E178" s="37"/>
      <c r="F178" s="249" t="s">
        <v>245</v>
      </c>
      <c r="G178" s="37"/>
      <c r="H178" s="37"/>
      <c r="I178" s="250"/>
      <c r="J178" s="37"/>
      <c r="K178" s="37"/>
      <c r="L178" s="41"/>
      <c r="M178" s="251"/>
      <c r="N178" s="252"/>
      <c r="O178" s="94"/>
      <c r="P178" s="94"/>
      <c r="Q178" s="94"/>
      <c r="R178" s="94"/>
      <c r="S178" s="94"/>
      <c r="T178" s="9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151</v>
      </c>
      <c r="AU178" s="14" t="s">
        <v>139</v>
      </c>
    </row>
    <row r="179" s="2" customFormat="1" ht="16.5" customHeight="1">
      <c r="A179" s="35"/>
      <c r="B179" s="36"/>
      <c r="C179" s="234" t="s">
        <v>255</v>
      </c>
      <c r="D179" s="234" t="s">
        <v>145</v>
      </c>
      <c r="E179" s="235" t="s">
        <v>242</v>
      </c>
      <c r="F179" s="236" t="s">
        <v>248</v>
      </c>
      <c r="G179" s="237" t="s">
        <v>148</v>
      </c>
      <c r="H179" s="238">
        <v>8</v>
      </c>
      <c r="I179" s="239"/>
      <c r="J179" s="240">
        <f>ROUND(I179*H179,2)</f>
        <v>0</v>
      </c>
      <c r="K179" s="241"/>
      <c r="L179" s="41"/>
      <c r="M179" s="242" t="s">
        <v>1</v>
      </c>
      <c r="N179" s="243" t="s">
        <v>43</v>
      </c>
      <c r="O179" s="94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6" t="s">
        <v>149</v>
      </c>
      <c r="AT179" s="246" t="s">
        <v>145</v>
      </c>
      <c r="AU179" s="246" t="s">
        <v>139</v>
      </c>
      <c r="AY179" s="14" t="s">
        <v>140</v>
      </c>
      <c r="BE179" s="247">
        <f>IF(N179="základná",J179,0)</f>
        <v>0</v>
      </c>
      <c r="BF179" s="247">
        <f>IF(N179="znížená",J179,0)</f>
        <v>0</v>
      </c>
      <c r="BG179" s="247">
        <f>IF(N179="zákl. prenesená",J179,0)</f>
        <v>0</v>
      </c>
      <c r="BH179" s="247">
        <f>IF(N179="zníž. prenesená",J179,0)</f>
        <v>0</v>
      </c>
      <c r="BI179" s="247">
        <f>IF(N179="nulová",J179,0)</f>
        <v>0</v>
      </c>
      <c r="BJ179" s="14" t="s">
        <v>90</v>
      </c>
      <c r="BK179" s="247">
        <f>ROUND(I179*H179,2)</f>
        <v>0</v>
      </c>
      <c r="BL179" s="14" t="s">
        <v>149</v>
      </c>
      <c r="BM179" s="246" t="s">
        <v>262</v>
      </c>
    </row>
    <row r="180" s="2" customFormat="1">
      <c r="A180" s="35"/>
      <c r="B180" s="36"/>
      <c r="C180" s="37"/>
      <c r="D180" s="248" t="s">
        <v>151</v>
      </c>
      <c r="E180" s="37"/>
      <c r="F180" s="249" t="s">
        <v>398</v>
      </c>
      <c r="G180" s="37"/>
      <c r="H180" s="37"/>
      <c r="I180" s="250"/>
      <c r="J180" s="37"/>
      <c r="K180" s="37"/>
      <c r="L180" s="41"/>
      <c r="M180" s="251"/>
      <c r="N180" s="252"/>
      <c r="O180" s="94"/>
      <c r="P180" s="94"/>
      <c r="Q180" s="94"/>
      <c r="R180" s="94"/>
      <c r="S180" s="94"/>
      <c r="T180" s="9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151</v>
      </c>
      <c r="AU180" s="14" t="s">
        <v>139</v>
      </c>
    </row>
    <row r="181" s="12" customFormat="1" ht="20.88" customHeight="1">
      <c r="A181" s="12"/>
      <c r="B181" s="218"/>
      <c r="C181" s="219"/>
      <c r="D181" s="220" t="s">
        <v>76</v>
      </c>
      <c r="E181" s="232" t="s">
        <v>236</v>
      </c>
      <c r="F181" s="232" t="s">
        <v>399</v>
      </c>
      <c r="G181" s="219"/>
      <c r="H181" s="219"/>
      <c r="I181" s="222"/>
      <c r="J181" s="233">
        <f>BK181</f>
        <v>0</v>
      </c>
      <c r="K181" s="219"/>
      <c r="L181" s="224"/>
      <c r="M181" s="225"/>
      <c r="N181" s="226"/>
      <c r="O181" s="226"/>
      <c r="P181" s="227">
        <f>SUM(P182:P194)</f>
        <v>0</v>
      </c>
      <c r="Q181" s="226"/>
      <c r="R181" s="227">
        <f>SUM(R182:R194)</f>
        <v>0</v>
      </c>
      <c r="S181" s="226"/>
      <c r="T181" s="228">
        <f>SUM(T182:T194)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9" t="s">
        <v>84</v>
      </c>
      <c r="AT181" s="230" t="s">
        <v>76</v>
      </c>
      <c r="AU181" s="230" t="s">
        <v>90</v>
      </c>
      <c r="AY181" s="229" t="s">
        <v>140</v>
      </c>
      <c r="BK181" s="231">
        <f>SUM(BK182:BK194)</f>
        <v>0</v>
      </c>
    </row>
    <row r="182" s="2" customFormat="1" ht="16.5" customHeight="1">
      <c r="A182" s="35"/>
      <c r="B182" s="36"/>
      <c r="C182" s="234" t="s">
        <v>212</v>
      </c>
      <c r="D182" s="234" t="s">
        <v>145</v>
      </c>
      <c r="E182" s="235" t="s">
        <v>267</v>
      </c>
      <c r="F182" s="236" t="s">
        <v>400</v>
      </c>
      <c r="G182" s="237" t="s">
        <v>148</v>
      </c>
      <c r="H182" s="238">
        <v>1</v>
      </c>
      <c r="I182" s="239"/>
      <c r="J182" s="240">
        <f>ROUND(I182*H182,2)</f>
        <v>0</v>
      </c>
      <c r="K182" s="241"/>
      <c r="L182" s="41"/>
      <c r="M182" s="242" t="s">
        <v>1</v>
      </c>
      <c r="N182" s="243" t="s">
        <v>43</v>
      </c>
      <c r="O182" s="94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6" t="s">
        <v>149</v>
      </c>
      <c r="AT182" s="246" t="s">
        <v>145</v>
      </c>
      <c r="AU182" s="246" t="s">
        <v>139</v>
      </c>
      <c r="AY182" s="14" t="s">
        <v>140</v>
      </c>
      <c r="BE182" s="247">
        <f>IF(N182="základná",J182,0)</f>
        <v>0</v>
      </c>
      <c r="BF182" s="247">
        <f>IF(N182="znížená",J182,0)</f>
        <v>0</v>
      </c>
      <c r="BG182" s="247">
        <f>IF(N182="zákl. prenesená",J182,0)</f>
        <v>0</v>
      </c>
      <c r="BH182" s="247">
        <f>IF(N182="zníž. prenesená",J182,0)</f>
        <v>0</v>
      </c>
      <c r="BI182" s="247">
        <f>IF(N182="nulová",J182,0)</f>
        <v>0</v>
      </c>
      <c r="BJ182" s="14" t="s">
        <v>90</v>
      </c>
      <c r="BK182" s="247">
        <f>ROUND(I182*H182,2)</f>
        <v>0</v>
      </c>
      <c r="BL182" s="14" t="s">
        <v>149</v>
      </c>
      <c r="BM182" s="246" t="s">
        <v>269</v>
      </c>
    </row>
    <row r="183" s="2" customFormat="1">
      <c r="A183" s="35"/>
      <c r="B183" s="36"/>
      <c r="C183" s="37"/>
      <c r="D183" s="248" t="s">
        <v>151</v>
      </c>
      <c r="E183" s="37"/>
      <c r="F183" s="249" t="s">
        <v>401</v>
      </c>
      <c r="G183" s="37"/>
      <c r="H183" s="37"/>
      <c r="I183" s="250"/>
      <c r="J183" s="37"/>
      <c r="K183" s="37"/>
      <c r="L183" s="41"/>
      <c r="M183" s="251"/>
      <c r="N183" s="252"/>
      <c r="O183" s="94"/>
      <c r="P183" s="94"/>
      <c r="Q183" s="94"/>
      <c r="R183" s="94"/>
      <c r="S183" s="94"/>
      <c r="T183" s="9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151</v>
      </c>
      <c r="AU183" s="14" t="s">
        <v>139</v>
      </c>
    </row>
    <row r="184" s="2" customFormat="1" ht="16.5" customHeight="1">
      <c r="A184" s="35"/>
      <c r="B184" s="36"/>
      <c r="C184" s="234" t="s">
        <v>266</v>
      </c>
      <c r="D184" s="234" t="s">
        <v>145</v>
      </c>
      <c r="E184" s="235" t="s">
        <v>271</v>
      </c>
      <c r="F184" s="236" t="s">
        <v>402</v>
      </c>
      <c r="G184" s="237" t="s">
        <v>148</v>
      </c>
      <c r="H184" s="238">
        <v>1</v>
      </c>
      <c r="I184" s="239"/>
      <c r="J184" s="240">
        <f>ROUND(I184*H184,2)</f>
        <v>0</v>
      </c>
      <c r="K184" s="241"/>
      <c r="L184" s="41"/>
      <c r="M184" s="242" t="s">
        <v>1</v>
      </c>
      <c r="N184" s="243" t="s">
        <v>43</v>
      </c>
      <c r="O184" s="94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6" t="s">
        <v>149</v>
      </c>
      <c r="AT184" s="246" t="s">
        <v>145</v>
      </c>
      <c r="AU184" s="246" t="s">
        <v>139</v>
      </c>
      <c r="AY184" s="14" t="s">
        <v>140</v>
      </c>
      <c r="BE184" s="247">
        <f>IF(N184="základná",J184,0)</f>
        <v>0</v>
      </c>
      <c r="BF184" s="247">
        <f>IF(N184="znížená",J184,0)</f>
        <v>0</v>
      </c>
      <c r="BG184" s="247">
        <f>IF(N184="zákl. prenesená",J184,0)</f>
        <v>0</v>
      </c>
      <c r="BH184" s="247">
        <f>IF(N184="zníž. prenesená",J184,0)</f>
        <v>0</v>
      </c>
      <c r="BI184" s="247">
        <f>IF(N184="nulová",J184,0)</f>
        <v>0</v>
      </c>
      <c r="BJ184" s="14" t="s">
        <v>90</v>
      </c>
      <c r="BK184" s="247">
        <f>ROUND(I184*H184,2)</f>
        <v>0</v>
      </c>
      <c r="BL184" s="14" t="s">
        <v>149</v>
      </c>
      <c r="BM184" s="246" t="s">
        <v>273</v>
      </c>
    </row>
    <row r="185" s="2" customFormat="1">
      <c r="A185" s="35"/>
      <c r="B185" s="36"/>
      <c r="C185" s="37"/>
      <c r="D185" s="248" t="s">
        <v>151</v>
      </c>
      <c r="E185" s="37"/>
      <c r="F185" s="249" t="s">
        <v>403</v>
      </c>
      <c r="G185" s="37"/>
      <c r="H185" s="37"/>
      <c r="I185" s="250"/>
      <c r="J185" s="37"/>
      <c r="K185" s="37"/>
      <c r="L185" s="41"/>
      <c r="M185" s="251"/>
      <c r="N185" s="252"/>
      <c r="O185" s="94"/>
      <c r="P185" s="94"/>
      <c r="Q185" s="94"/>
      <c r="R185" s="94"/>
      <c r="S185" s="94"/>
      <c r="T185" s="9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151</v>
      </c>
      <c r="AU185" s="14" t="s">
        <v>139</v>
      </c>
    </row>
    <row r="186" s="2" customFormat="1" ht="16.5" customHeight="1">
      <c r="A186" s="35"/>
      <c r="B186" s="36"/>
      <c r="C186" s="234" t="s">
        <v>217</v>
      </c>
      <c r="D186" s="234" t="s">
        <v>145</v>
      </c>
      <c r="E186" s="235" t="s">
        <v>276</v>
      </c>
      <c r="F186" s="236" t="s">
        <v>404</v>
      </c>
      <c r="G186" s="237" t="s">
        <v>148</v>
      </c>
      <c r="H186" s="238">
        <v>1</v>
      </c>
      <c r="I186" s="239"/>
      <c r="J186" s="240">
        <f>ROUND(I186*H186,2)</f>
        <v>0</v>
      </c>
      <c r="K186" s="241"/>
      <c r="L186" s="41"/>
      <c r="M186" s="242" t="s">
        <v>1</v>
      </c>
      <c r="N186" s="243" t="s">
        <v>43</v>
      </c>
      <c r="O186" s="94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6" t="s">
        <v>149</v>
      </c>
      <c r="AT186" s="246" t="s">
        <v>145</v>
      </c>
      <c r="AU186" s="246" t="s">
        <v>139</v>
      </c>
      <c r="AY186" s="14" t="s">
        <v>140</v>
      </c>
      <c r="BE186" s="247">
        <f>IF(N186="základná",J186,0)</f>
        <v>0</v>
      </c>
      <c r="BF186" s="247">
        <f>IF(N186="znížená",J186,0)</f>
        <v>0</v>
      </c>
      <c r="BG186" s="247">
        <f>IF(N186="zákl. prenesená",J186,0)</f>
        <v>0</v>
      </c>
      <c r="BH186" s="247">
        <f>IF(N186="zníž. prenesená",J186,0)</f>
        <v>0</v>
      </c>
      <c r="BI186" s="247">
        <f>IF(N186="nulová",J186,0)</f>
        <v>0</v>
      </c>
      <c r="BJ186" s="14" t="s">
        <v>90</v>
      </c>
      <c r="BK186" s="247">
        <f>ROUND(I186*H186,2)</f>
        <v>0</v>
      </c>
      <c r="BL186" s="14" t="s">
        <v>149</v>
      </c>
      <c r="BM186" s="246" t="s">
        <v>278</v>
      </c>
    </row>
    <row r="187" s="2" customFormat="1">
      <c r="A187" s="35"/>
      <c r="B187" s="36"/>
      <c r="C187" s="37"/>
      <c r="D187" s="248" t="s">
        <v>151</v>
      </c>
      <c r="E187" s="37"/>
      <c r="F187" s="249" t="s">
        <v>405</v>
      </c>
      <c r="G187" s="37"/>
      <c r="H187" s="37"/>
      <c r="I187" s="250"/>
      <c r="J187" s="37"/>
      <c r="K187" s="37"/>
      <c r="L187" s="41"/>
      <c r="M187" s="251"/>
      <c r="N187" s="252"/>
      <c r="O187" s="94"/>
      <c r="P187" s="94"/>
      <c r="Q187" s="94"/>
      <c r="R187" s="94"/>
      <c r="S187" s="94"/>
      <c r="T187" s="9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151</v>
      </c>
      <c r="AU187" s="14" t="s">
        <v>139</v>
      </c>
    </row>
    <row r="188" s="2" customFormat="1" ht="24.15" customHeight="1">
      <c r="A188" s="35"/>
      <c r="B188" s="36"/>
      <c r="C188" s="234" t="s">
        <v>275</v>
      </c>
      <c r="D188" s="234" t="s">
        <v>145</v>
      </c>
      <c r="E188" s="235" t="s">
        <v>280</v>
      </c>
      <c r="F188" s="236" t="s">
        <v>406</v>
      </c>
      <c r="G188" s="237" t="s">
        <v>148</v>
      </c>
      <c r="H188" s="238">
        <v>2</v>
      </c>
      <c r="I188" s="239"/>
      <c r="J188" s="240">
        <f>ROUND(I188*H188,2)</f>
        <v>0</v>
      </c>
      <c r="K188" s="241"/>
      <c r="L188" s="41"/>
      <c r="M188" s="242" t="s">
        <v>1</v>
      </c>
      <c r="N188" s="243" t="s">
        <v>43</v>
      </c>
      <c r="O188" s="94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6" t="s">
        <v>149</v>
      </c>
      <c r="AT188" s="246" t="s">
        <v>145</v>
      </c>
      <c r="AU188" s="246" t="s">
        <v>139</v>
      </c>
      <c r="AY188" s="14" t="s">
        <v>140</v>
      </c>
      <c r="BE188" s="247">
        <f>IF(N188="základná",J188,0)</f>
        <v>0</v>
      </c>
      <c r="BF188" s="247">
        <f>IF(N188="znížená",J188,0)</f>
        <v>0</v>
      </c>
      <c r="BG188" s="247">
        <f>IF(N188="zákl. prenesená",J188,0)</f>
        <v>0</v>
      </c>
      <c r="BH188" s="247">
        <f>IF(N188="zníž. prenesená",J188,0)</f>
        <v>0</v>
      </c>
      <c r="BI188" s="247">
        <f>IF(N188="nulová",J188,0)</f>
        <v>0</v>
      </c>
      <c r="BJ188" s="14" t="s">
        <v>90</v>
      </c>
      <c r="BK188" s="247">
        <f>ROUND(I188*H188,2)</f>
        <v>0</v>
      </c>
      <c r="BL188" s="14" t="s">
        <v>149</v>
      </c>
      <c r="BM188" s="246" t="s">
        <v>282</v>
      </c>
    </row>
    <row r="189" s="2" customFormat="1">
      <c r="A189" s="35"/>
      <c r="B189" s="36"/>
      <c r="C189" s="37"/>
      <c r="D189" s="248" t="s">
        <v>151</v>
      </c>
      <c r="E189" s="37"/>
      <c r="F189" s="249" t="s">
        <v>407</v>
      </c>
      <c r="G189" s="37"/>
      <c r="H189" s="37"/>
      <c r="I189" s="250"/>
      <c r="J189" s="37"/>
      <c r="K189" s="37"/>
      <c r="L189" s="41"/>
      <c r="M189" s="251"/>
      <c r="N189" s="252"/>
      <c r="O189" s="94"/>
      <c r="P189" s="94"/>
      <c r="Q189" s="94"/>
      <c r="R189" s="94"/>
      <c r="S189" s="94"/>
      <c r="T189" s="9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151</v>
      </c>
      <c r="AU189" s="14" t="s">
        <v>139</v>
      </c>
    </row>
    <row r="190" s="2" customFormat="1" ht="16.5" customHeight="1">
      <c r="A190" s="35"/>
      <c r="B190" s="36"/>
      <c r="C190" s="234" t="s">
        <v>221</v>
      </c>
      <c r="D190" s="234" t="s">
        <v>145</v>
      </c>
      <c r="E190" s="235" t="s">
        <v>408</v>
      </c>
      <c r="F190" s="236" t="s">
        <v>409</v>
      </c>
      <c r="G190" s="237" t="s">
        <v>148</v>
      </c>
      <c r="H190" s="238">
        <v>2</v>
      </c>
      <c r="I190" s="239"/>
      <c r="J190" s="240">
        <f>ROUND(I190*H190,2)</f>
        <v>0</v>
      </c>
      <c r="K190" s="241"/>
      <c r="L190" s="41"/>
      <c r="M190" s="242" t="s">
        <v>1</v>
      </c>
      <c r="N190" s="243" t="s">
        <v>43</v>
      </c>
      <c r="O190" s="94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6" t="s">
        <v>149</v>
      </c>
      <c r="AT190" s="246" t="s">
        <v>145</v>
      </c>
      <c r="AU190" s="246" t="s">
        <v>139</v>
      </c>
      <c r="AY190" s="14" t="s">
        <v>140</v>
      </c>
      <c r="BE190" s="247">
        <f>IF(N190="základná",J190,0)</f>
        <v>0</v>
      </c>
      <c r="BF190" s="247">
        <f>IF(N190="znížená",J190,0)</f>
        <v>0</v>
      </c>
      <c r="BG190" s="247">
        <f>IF(N190="zákl. prenesená",J190,0)</f>
        <v>0</v>
      </c>
      <c r="BH190" s="247">
        <f>IF(N190="zníž. prenesená",J190,0)</f>
        <v>0</v>
      </c>
      <c r="BI190" s="247">
        <f>IF(N190="nulová",J190,0)</f>
        <v>0</v>
      </c>
      <c r="BJ190" s="14" t="s">
        <v>90</v>
      </c>
      <c r="BK190" s="247">
        <f>ROUND(I190*H190,2)</f>
        <v>0</v>
      </c>
      <c r="BL190" s="14" t="s">
        <v>149</v>
      </c>
      <c r="BM190" s="246" t="s">
        <v>287</v>
      </c>
    </row>
    <row r="191" s="2" customFormat="1">
      <c r="A191" s="35"/>
      <c r="B191" s="36"/>
      <c r="C191" s="37"/>
      <c r="D191" s="248" t="s">
        <v>151</v>
      </c>
      <c r="E191" s="37"/>
      <c r="F191" s="249" t="s">
        <v>410</v>
      </c>
      <c r="G191" s="37"/>
      <c r="H191" s="37"/>
      <c r="I191" s="250"/>
      <c r="J191" s="37"/>
      <c r="K191" s="37"/>
      <c r="L191" s="41"/>
      <c r="M191" s="251"/>
      <c r="N191" s="252"/>
      <c r="O191" s="94"/>
      <c r="P191" s="94"/>
      <c r="Q191" s="94"/>
      <c r="R191" s="94"/>
      <c r="S191" s="94"/>
      <c r="T191" s="9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151</v>
      </c>
      <c r="AU191" s="14" t="s">
        <v>139</v>
      </c>
    </row>
    <row r="192" s="2" customFormat="1" ht="24.15" customHeight="1">
      <c r="A192" s="35"/>
      <c r="B192" s="36"/>
      <c r="C192" s="234" t="s">
        <v>284</v>
      </c>
      <c r="D192" s="234" t="s">
        <v>145</v>
      </c>
      <c r="E192" s="235" t="s">
        <v>285</v>
      </c>
      <c r="F192" s="236" t="s">
        <v>411</v>
      </c>
      <c r="G192" s="237" t="s">
        <v>148</v>
      </c>
      <c r="H192" s="238">
        <v>1</v>
      </c>
      <c r="I192" s="239"/>
      <c r="J192" s="240">
        <f>ROUND(I192*H192,2)</f>
        <v>0</v>
      </c>
      <c r="K192" s="241"/>
      <c r="L192" s="41"/>
      <c r="M192" s="242" t="s">
        <v>1</v>
      </c>
      <c r="N192" s="243" t="s">
        <v>43</v>
      </c>
      <c r="O192" s="94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6" t="s">
        <v>149</v>
      </c>
      <c r="AT192" s="246" t="s">
        <v>145</v>
      </c>
      <c r="AU192" s="246" t="s">
        <v>139</v>
      </c>
      <c r="AY192" s="14" t="s">
        <v>140</v>
      </c>
      <c r="BE192" s="247">
        <f>IF(N192="základná",J192,0)</f>
        <v>0</v>
      </c>
      <c r="BF192" s="247">
        <f>IF(N192="znížená",J192,0)</f>
        <v>0</v>
      </c>
      <c r="BG192" s="247">
        <f>IF(N192="zákl. prenesená",J192,0)</f>
        <v>0</v>
      </c>
      <c r="BH192" s="247">
        <f>IF(N192="zníž. prenesená",J192,0)</f>
        <v>0</v>
      </c>
      <c r="BI192" s="247">
        <f>IF(N192="nulová",J192,0)</f>
        <v>0</v>
      </c>
      <c r="BJ192" s="14" t="s">
        <v>90</v>
      </c>
      <c r="BK192" s="247">
        <f>ROUND(I192*H192,2)</f>
        <v>0</v>
      </c>
      <c r="BL192" s="14" t="s">
        <v>149</v>
      </c>
      <c r="BM192" s="246" t="s">
        <v>291</v>
      </c>
    </row>
    <row r="193" s="2" customFormat="1">
      <c r="A193" s="35"/>
      <c r="B193" s="36"/>
      <c r="C193" s="37"/>
      <c r="D193" s="248" t="s">
        <v>151</v>
      </c>
      <c r="E193" s="37"/>
      <c r="F193" s="249" t="s">
        <v>412</v>
      </c>
      <c r="G193" s="37"/>
      <c r="H193" s="37"/>
      <c r="I193" s="250"/>
      <c r="J193" s="37"/>
      <c r="K193" s="37"/>
      <c r="L193" s="41"/>
      <c r="M193" s="251"/>
      <c r="N193" s="252"/>
      <c r="O193" s="94"/>
      <c r="P193" s="94"/>
      <c r="Q193" s="94"/>
      <c r="R193" s="94"/>
      <c r="S193" s="94"/>
      <c r="T193" s="9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151</v>
      </c>
      <c r="AU193" s="14" t="s">
        <v>139</v>
      </c>
    </row>
    <row r="194" s="2" customFormat="1" ht="37.8" customHeight="1">
      <c r="A194" s="35"/>
      <c r="B194" s="36"/>
      <c r="C194" s="234" t="s">
        <v>226</v>
      </c>
      <c r="D194" s="234" t="s">
        <v>145</v>
      </c>
      <c r="E194" s="235" t="s">
        <v>289</v>
      </c>
      <c r="F194" s="236" t="s">
        <v>413</v>
      </c>
      <c r="G194" s="237" t="s">
        <v>148</v>
      </c>
      <c r="H194" s="238">
        <v>1</v>
      </c>
      <c r="I194" s="239"/>
      <c r="J194" s="240">
        <f>ROUND(I194*H194,2)</f>
        <v>0</v>
      </c>
      <c r="K194" s="241"/>
      <c r="L194" s="41"/>
      <c r="M194" s="242" t="s">
        <v>1</v>
      </c>
      <c r="N194" s="243" t="s">
        <v>43</v>
      </c>
      <c r="O194" s="94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6" t="s">
        <v>149</v>
      </c>
      <c r="AT194" s="246" t="s">
        <v>145</v>
      </c>
      <c r="AU194" s="246" t="s">
        <v>139</v>
      </c>
      <c r="AY194" s="14" t="s">
        <v>140</v>
      </c>
      <c r="BE194" s="247">
        <f>IF(N194="základná",J194,0)</f>
        <v>0</v>
      </c>
      <c r="BF194" s="247">
        <f>IF(N194="znížená",J194,0)</f>
        <v>0</v>
      </c>
      <c r="BG194" s="247">
        <f>IF(N194="zákl. prenesená",J194,0)</f>
        <v>0</v>
      </c>
      <c r="BH194" s="247">
        <f>IF(N194="zníž. prenesená",J194,0)</f>
        <v>0</v>
      </c>
      <c r="BI194" s="247">
        <f>IF(N194="nulová",J194,0)</f>
        <v>0</v>
      </c>
      <c r="BJ194" s="14" t="s">
        <v>90</v>
      </c>
      <c r="BK194" s="247">
        <f>ROUND(I194*H194,2)</f>
        <v>0</v>
      </c>
      <c r="BL194" s="14" t="s">
        <v>149</v>
      </c>
      <c r="BM194" s="246" t="s">
        <v>149</v>
      </c>
    </row>
    <row r="195" s="12" customFormat="1" ht="20.88" customHeight="1">
      <c r="A195" s="12"/>
      <c r="B195" s="218"/>
      <c r="C195" s="219"/>
      <c r="D195" s="220" t="s">
        <v>76</v>
      </c>
      <c r="E195" s="232" t="s">
        <v>264</v>
      </c>
      <c r="F195" s="232" t="s">
        <v>300</v>
      </c>
      <c r="G195" s="219"/>
      <c r="H195" s="219"/>
      <c r="I195" s="222"/>
      <c r="J195" s="233">
        <f>BK195</f>
        <v>0</v>
      </c>
      <c r="K195" s="219"/>
      <c r="L195" s="224"/>
      <c r="M195" s="225"/>
      <c r="N195" s="226"/>
      <c r="O195" s="226"/>
      <c r="P195" s="227">
        <f>P196</f>
        <v>0</v>
      </c>
      <c r="Q195" s="226"/>
      <c r="R195" s="227">
        <f>R196</f>
        <v>0</v>
      </c>
      <c r="S195" s="226"/>
      <c r="T195" s="228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9" t="s">
        <v>84</v>
      </c>
      <c r="AT195" s="230" t="s">
        <v>76</v>
      </c>
      <c r="AU195" s="230" t="s">
        <v>90</v>
      </c>
      <c r="AY195" s="229" t="s">
        <v>140</v>
      </c>
      <c r="BK195" s="231">
        <f>BK196</f>
        <v>0</v>
      </c>
    </row>
    <row r="196" s="2" customFormat="1" ht="24.15" customHeight="1">
      <c r="A196" s="35"/>
      <c r="B196" s="36"/>
      <c r="C196" s="234" t="s">
        <v>293</v>
      </c>
      <c r="D196" s="234" t="s">
        <v>145</v>
      </c>
      <c r="E196" s="235" t="s">
        <v>414</v>
      </c>
      <c r="F196" s="236" t="s">
        <v>415</v>
      </c>
      <c r="G196" s="237" t="s">
        <v>148</v>
      </c>
      <c r="H196" s="238">
        <v>1</v>
      </c>
      <c r="I196" s="239"/>
      <c r="J196" s="240">
        <f>ROUND(I196*H196,2)</f>
        <v>0</v>
      </c>
      <c r="K196" s="241"/>
      <c r="L196" s="41"/>
      <c r="M196" s="253" t="s">
        <v>1</v>
      </c>
      <c r="N196" s="254" t="s">
        <v>43</v>
      </c>
      <c r="O196" s="255"/>
      <c r="P196" s="256">
        <f>O196*H196</f>
        <v>0</v>
      </c>
      <c r="Q196" s="256">
        <v>0</v>
      </c>
      <c r="R196" s="256">
        <f>Q196*H196</f>
        <v>0</v>
      </c>
      <c r="S196" s="256">
        <v>0</v>
      </c>
      <c r="T196" s="25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6" t="s">
        <v>149</v>
      </c>
      <c r="AT196" s="246" t="s">
        <v>145</v>
      </c>
      <c r="AU196" s="246" t="s">
        <v>139</v>
      </c>
      <c r="AY196" s="14" t="s">
        <v>140</v>
      </c>
      <c r="BE196" s="247">
        <f>IF(N196="základná",J196,0)</f>
        <v>0</v>
      </c>
      <c r="BF196" s="247">
        <f>IF(N196="znížená",J196,0)</f>
        <v>0</v>
      </c>
      <c r="BG196" s="247">
        <f>IF(N196="zákl. prenesená",J196,0)</f>
        <v>0</v>
      </c>
      <c r="BH196" s="247">
        <f>IF(N196="zníž. prenesená",J196,0)</f>
        <v>0</v>
      </c>
      <c r="BI196" s="247">
        <f>IF(N196="nulová",J196,0)</f>
        <v>0</v>
      </c>
      <c r="BJ196" s="14" t="s">
        <v>90</v>
      </c>
      <c r="BK196" s="247">
        <f>ROUND(I196*H196,2)</f>
        <v>0</v>
      </c>
      <c r="BL196" s="14" t="s">
        <v>149</v>
      </c>
      <c r="BM196" s="246" t="s">
        <v>298</v>
      </c>
    </row>
    <row r="197" s="2" customFormat="1" ht="6.96" customHeight="1">
      <c r="A197" s="35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atHOgvy8VfQiuQROMb7dfx+whv16XJ883GDxsH0rbSRPGDaZWvI31gHsikmd/XGwZsJh1y6u8zlp/Z7H1hTMJA==" hashValue="c+en7AuMbzp/y0NnTs838MDbNK6mSBoYavSym0/XXTnymEMucf/iPm+YZyEk+91+XLfSpbyFbgvujdqBOnHJhw==" algorithmName="SHA-512" password="CC35"/>
  <autoFilter ref="C127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77</v>
      </c>
    </row>
    <row r="4" s="1" customFormat="1" ht="24.96" customHeight="1">
      <c r="B4" s="17"/>
      <c r="D4" s="151" t="s">
        <v>107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Nerezové bazény a bazénové technológie</v>
      </c>
      <c r="F7" s="153"/>
      <c r="G7" s="153"/>
      <c r="H7" s="153"/>
      <c r="L7" s="17"/>
    </row>
    <row r="8" s="1" customFormat="1" ht="12" customHeight="1">
      <c r="B8" s="17"/>
      <c r="D8" s="153" t="s">
        <v>108</v>
      </c>
      <c r="L8" s="17"/>
    </row>
    <row r="9" s="2" customFormat="1" ht="16.5" customHeight="1">
      <c r="A9" s="35"/>
      <c r="B9" s="41"/>
      <c r="C9" s="35"/>
      <c r="D9" s="35"/>
      <c r="E9" s="154" t="s">
        <v>361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110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416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24. 11. 2021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53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29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31</v>
      </c>
      <c r="E22" s="35"/>
      <c r="F22" s="35"/>
      <c r="G22" s="35"/>
      <c r="H22" s="35"/>
      <c r="I22" s="153" t="s">
        <v>24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32</v>
      </c>
      <c r="F23" s="35"/>
      <c r="G23" s="35"/>
      <c r="H23" s="35"/>
      <c r="I23" s="153" t="s">
        <v>27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34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3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36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37</v>
      </c>
      <c r="E32" s="35"/>
      <c r="F32" s="35"/>
      <c r="G32" s="35"/>
      <c r="H32" s="35"/>
      <c r="I32" s="35"/>
      <c r="J32" s="163">
        <f>ROUND(J122,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39</v>
      </c>
      <c r="G34" s="35"/>
      <c r="H34" s="35"/>
      <c r="I34" s="164" t="s">
        <v>38</v>
      </c>
      <c r="J34" s="164" t="s">
        <v>40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41</v>
      </c>
      <c r="E35" s="166" t="s">
        <v>42</v>
      </c>
      <c r="F35" s="167">
        <f>ROUND((SUM(BE122:BE154)),  2)</f>
        <v>0</v>
      </c>
      <c r="G35" s="168"/>
      <c r="H35" s="168"/>
      <c r="I35" s="169">
        <v>0.20000000000000001</v>
      </c>
      <c r="J35" s="167">
        <f>ROUND(((SUM(BE122:BE154))*I35),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43</v>
      </c>
      <c r="F36" s="167">
        <f>ROUND((SUM(BF122:BF154)),  2)</f>
        <v>0</v>
      </c>
      <c r="G36" s="168"/>
      <c r="H36" s="168"/>
      <c r="I36" s="169">
        <v>0.20000000000000001</v>
      </c>
      <c r="J36" s="167">
        <f>ROUND(((SUM(BF122:BF154))*I36),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44</v>
      </c>
      <c r="F37" s="170">
        <f>ROUND((SUM(BG122:BG154)),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45</v>
      </c>
      <c r="F38" s="170">
        <f>ROUND((SUM(BH122:BH154)),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46</v>
      </c>
      <c r="F39" s="167">
        <f>ROUND((SUM(BI122:BI154)),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Nerezové bazény a bazénové technológie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361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110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05 - Technológia neplaveckého bazéna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Žiar nad Hronom</v>
      </c>
      <c r="G91" s="37"/>
      <c r="H91" s="37"/>
      <c r="I91" s="29" t="s">
        <v>21</v>
      </c>
      <c r="J91" s="82" t="str">
        <f>IF(J14="","",J14)</f>
        <v>24. 11. 2021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Technické služby Žiar nad Hronom s.r.o.</v>
      </c>
      <c r="G93" s="37"/>
      <c r="H93" s="37"/>
      <c r="I93" s="29" t="s">
        <v>31</v>
      </c>
      <c r="J93" s="33" t="str">
        <f>E23</f>
        <v>Magic Design Henč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Pilnik Vladimír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113</v>
      </c>
      <c r="D96" s="192"/>
      <c r="E96" s="192"/>
      <c r="F96" s="192"/>
      <c r="G96" s="192"/>
      <c r="H96" s="192"/>
      <c r="I96" s="192"/>
      <c r="J96" s="193" t="s">
        <v>114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115</v>
      </c>
      <c r="D98" s="37"/>
      <c r="E98" s="37"/>
      <c r="F98" s="37"/>
      <c r="G98" s="37"/>
      <c r="H98" s="37"/>
      <c r="I98" s="37"/>
      <c r="J98" s="113">
        <f>J122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116</v>
      </c>
    </row>
    <row r="99" s="9" customFormat="1" ht="24.96" customHeight="1">
      <c r="A99" s="9"/>
      <c r="B99" s="195"/>
      <c r="C99" s="196"/>
      <c r="D99" s="197" t="s">
        <v>117</v>
      </c>
      <c r="E99" s="198"/>
      <c r="F99" s="198"/>
      <c r="G99" s="198"/>
      <c r="H99" s="198"/>
      <c r="I99" s="198"/>
      <c r="J99" s="199">
        <f>J123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323</v>
      </c>
      <c r="E100" s="203"/>
      <c r="F100" s="203"/>
      <c r="G100" s="203"/>
      <c r="H100" s="203"/>
      <c r="I100" s="203"/>
      <c r="J100" s="204">
        <f>J124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0" t="str">
        <f>E7</f>
        <v>Nerezové bazény a bazénové technológie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108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16.5" customHeight="1">
      <c r="A112" s="35"/>
      <c r="B112" s="36"/>
      <c r="C112" s="37"/>
      <c r="D112" s="37"/>
      <c r="E112" s="190" t="s">
        <v>361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E11</f>
        <v>05 - Technológia neplaveckého bazéna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F14</f>
        <v>Žiar nad Hronom</v>
      </c>
      <c r="G116" s="37"/>
      <c r="H116" s="37"/>
      <c r="I116" s="29" t="s">
        <v>21</v>
      </c>
      <c r="J116" s="82" t="str">
        <f>IF(J14="","",J14)</f>
        <v>24. 11. 2021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23</v>
      </c>
      <c r="D118" s="37"/>
      <c r="E118" s="37"/>
      <c r="F118" s="24" t="str">
        <f>E17</f>
        <v>Technické služby Žiar nad Hronom s.r.o.</v>
      </c>
      <c r="G118" s="37"/>
      <c r="H118" s="37"/>
      <c r="I118" s="29" t="s">
        <v>31</v>
      </c>
      <c r="J118" s="33" t="str">
        <f>E23</f>
        <v>Magic Design Henč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IF(E20="","",E20)</f>
        <v>Vyplň údaj</v>
      </c>
      <c r="G119" s="37"/>
      <c r="H119" s="37"/>
      <c r="I119" s="29" t="s">
        <v>34</v>
      </c>
      <c r="J119" s="33" t="str">
        <f>E26</f>
        <v>Pilnik Vladimír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6"/>
      <c r="B121" s="207"/>
      <c r="C121" s="208" t="s">
        <v>126</v>
      </c>
      <c r="D121" s="209" t="s">
        <v>62</v>
      </c>
      <c r="E121" s="209" t="s">
        <v>58</v>
      </c>
      <c r="F121" s="209" t="s">
        <v>59</v>
      </c>
      <c r="G121" s="209" t="s">
        <v>127</v>
      </c>
      <c r="H121" s="209" t="s">
        <v>128</v>
      </c>
      <c r="I121" s="209" t="s">
        <v>129</v>
      </c>
      <c r="J121" s="210" t="s">
        <v>114</v>
      </c>
      <c r="K121" s="211" t="s">
        <v>130</v>
      </c>
      <c r="L121" s="212"/>
      <c r="M121" s="103" t="s">
        <v>1</v>
      </c>
      <c r="N121" s="104" t="s">
        <v>41</v>
      </c>
      <c r="O121" s="104" t="s">
        <v>131</v>
      </c>
      <c r="P121" s="104" t="s">
        <v>132</v>
      </c>
      <c r="Q121" s="104" t="s">
        <v>133</v>
      </c>
      <c r="R121" s="104" t="s">
        <v>134</v>
      </c>
      <c r="S121" s="104" t="s">
        <v>135</v>
      </c>
      <c r="T121" s="105" t="s">
        <v>136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5"/>
      <c r="B122" s="36"/>
      <c r="C122" s="110" t="s">
        <v>115</v>
      </c>
      <c r="D122" s="37"/>
      <c r="E122" s="37"/>
      <c r="F122" s="37"/>
      <c r="G122" s="37"/>
      <c r="H122" s="37"/>
      <c r="I122" s="37"/>
      <c r="J122" s="213">
        <f>BK122</f>
        <v>0</v>
      </c>
      <c r="K122" s="37"/>
      <c r="L122" s="41"/>
      <c r="M122" s="106"/>
      <c r="N122" s="214"/>
      <c r="O122" s="107"/>
      <c r="P122" s="215">
        <f>P123</f>
        <v>0</v>
      </c>
      <c r="Q122" s="107"/>
      <c r="R122" s="215">
        <f>R123</f>
        <v>0</v>
      </c>
      <c r="S122" s="107"/>
      <c r="T122" s="21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116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76</v>
      </c>
      <c r="E123" s="221" t="s">
        <v>137</v>
      </c>
      <c r="F123" s="221" t="s">
        <v>138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</f>
        <v>0</v>
      </c>
      <c r="Q123" s="226"/>
      <c r="R123" s="227">
        <f>R124</f>
        <v>0</v>
      </c>
      <c r="S123" s="226"/>
      <c r="T123" s="22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139</v>
      </c>
      <c r="AT123" s="230" t="s">
        <v>76</v>
      </c>
      <c r="AU123" s="230" t="s">
        <v>77</v>
      </c>
      <c r="AY123" s="229" t="s">
        <v>140</v>
      </c>
      <c r="BK123" s="231">
        <f>BK124</f>
        <v>0</v>
      </c>
    </row>
    <row r="124" s="12" customFormat="1" ht="22.8" customHeight="1">
      <c r="A124" s="12"/>
      <c r="B124" s="218"/>
      <c r="C124" s="219"/>
      <c r="D124" s="220" t="s">
        <v>76</v>
      </c>
      <c r="E124" s="232" t="s">
        <v>141</v>
      </c>
      <c r="F124" s="232" t="s">
        <v>324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SUM(P125:P154)</f>
        <v>0</v>
      </c>
      <c r="Q124" s="226"/>
      <c r="R124" s="227">
        <f>SUM(R125:R154)</f>
        <v>0</v>
      </c>
      <c r="S124" s="226"/>
      <c r="T124" s="228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139</v>
      </c>
      <c r="AT124" s="230" t="s">
        <v>76</v>
      </c>
      <c r="AU124" s="230" t="s">
        <v>84</v>
      </c>
      <c r="AY124" s="229" t="s">
        <v>140</v>
      </c>
      <c r="BK124" s="231">
        <f>SUM(BK125:BK154)</f>
        <v>0</v>
      </c>
    </row>
    <row r="125" s="2" customFormat="1" ht="21.75" customHeight="1">
      <c r="A125" s="35"/>
      <c r="B125" s="36"/>
      <c r="C125" s="234" t="s">
        <v>84</v>
      </c>
      <c r="D125" s="234" t="s">
        <v>145</v>
      </c>
      <c r="E125" s="235" t="s">
        <v>417</v>
      </c>
      <c r="F125" s="236" t="s">
        <v>418</v>
      </c>
      <c r="G125" s="237" t="s">
        <v>1</v>
      </c>
      <c r="H125" s="238">
        <v>1</v>
      </c>
      <c r="I125" s="239"/>
      <c r="J125" s="240">
        <f>ROUND(I125*H125,2)</f>
        <v>0</v>
      </c>
      <c r="K125" s="241"/>
      <c r="L125" s="41"/>
      <c r="M125" s="242" t="s">
        <v>1</v>
      </c>
      <c r="N125" s="243" t="s">
        <v>43</v>
      </c>
      <c r="O125" s="94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6" t="s">
        <v>149</v>
      </c>
      <c r="AT125" s="246" t="s">
        <v>145</v>
      </c>
      <c r="AU125" s="246" t="s">
        <v>90</v>
      </c>
      <c r="AY125" s="14" t="s">
        <v>140</v>
      </c>
      <c r="BE125" s="247">
        <f>IF(N125="základná",J125,0)</f>
        <v>0</v>
      </c>
      <c r="BF125" s="247">
        <f>IF(N125="znížená",J125,0)</f>
        <v>0</v>
      </c>
      <c r="BG125" s="247">
        <f>IF(N125="zákl. prenesená",J125,0)</f>
        <v>0</v>
      </c>
      <c r="BH125" s="247">
        <f>IF(N125="zníž. prenesená",J125,0)</f>
        <v>0</v>
      </c>
      <c r="BI125" s="247">
        <f>IF(N125="nulová",J125,0)</f>
        <v>0</v>
      </c>
      <c r="BJ125" s="14" t="s">
        <v>90</v>
      </c>
      <c r="BK125" s="247">
        <f>ROUND(I125*H125,2)</f>
        <v>0</v>
      </c>
      <c r="BL125" s="14" t="s">
        <v>149</v>
      </c>
      <c r="BM125" s="246" t="s">
        <v>90</v>
      </c>
    </row>
    <row r="126" s="2" customFormat="1">
      <c r="A126" s="35"/>
      <c r="B126" s="36"/>
      <c r="C126" s="37"/>
      <c r="D126" s="248" t="s">
        <v>151</v>
      </c>
      <c r="E126" s="37"/>
      <c r="F126" s="249" t="s">
        <v>419</v>
      </c>
      <c r="G126" s="37"/>
      <c r="H126" s="37"/>
      <c r="I126" s="250"/>
      <c r="J126" s="37"/>
      <c r="K126" s="37"/>
      <c r="L126" s="41"/>
      <c r="M126" s="251"/>
      <c r="N126" s="252"/>
      <c r="O126" s="94"/>
      <c r="P126" s="94"/>
      <c r="Q126" s="94"/>
      <c r="R126" s="94"/>
      <c r="S126" s="94"/>
      <c r="T126" s="9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151</v>
      </c>
      <c r="AU126" s="14" t="s">
        <v>90</v>
      </c>
    </row>
    <row r="127" s="2" customFormat="1" ht="24.15" customHeight="1">
      <c r="A127" s="35"/>
      <c r="B127" s="36"/>
      <c r="C127" s="234" t="s">
        <v>90</v>
      </c>
      <c r="D127" s="234" t="s">
        <v>145</v>
      </c>
      <c r="E127" s="235" t="s">
        <v>420</v>
      </c>
      <c r="F127" s="236" t="s">
        <v>421</v>
      </c>
      <c r="G127" s="237" t="s">
        <v>1</v>
      </c>
      <c r="H127" s="238">
        <v>15</v>
      </c>
      <c r="I127" s="239"/>
      <c r="J127" s="240">
        <f>ROUND(I127*H127,2)</f>
        <v>0</v>
      </c>
      <c r="K127" s="241"/>
      <c r="L127" s="41"/>
      <c r="M127" s="242" t="s">
        <v>1</v>
      </c>
      <c r="N127" s="243" t="s">
        <v>43</v>
      </c>
      <c r="O127" s="94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6" t="s">
        <v>149</v>
      </c>
      <c r="AT127" s="246" t="s">
        <v>145</v>
      </c>
      <c r="AU127" s="246" t="s">
        <v>90</v>
      </c>
      <c r="AY127" s="14" t="s">
        <v>140</v>
      </c>
      <c r="BE127" s="247">
        <f>IF(N127="základná",J127,0)</f>
        <v>0</v>
      </c>
      <c r="BF127" s="247">
        <f>IF(N127="znížená",J127,0)</f>
        <v>0</v>
      </c>
      <c r="BG127" s="247">
        <f>IF(N127="zákl. prenesená",J127,0)</f>
        <v>0</v>
      </c>
      <c r="BH127" s="247">
        <f>IF(N127="zníž. prenesená",J127,0)</f>
        <v>0</v>
      </c>
      <c r="BI127" s="247">
        <f>IF(N127="nulová",J127,0)</f>
        <v>0</v>
      </c>
      <c r="BJ127" s="14" t="s">
        <v>90</v>
      </c>
      <c r="BK127" s="247">
        <f>ROUND(I127*H127,2)</f>
        <v>0</v>
      </c>
      <c r="BL127" s="14" t="s">
        <v>149</v>
      </c>
      <c r="BM127" s="246" t="s">
        <v>160</v>
      </c>
    </row>
    <row r="128" s="2" customFormat="1" ht="24.15" customHeight="1">
      <c r="A128" s="35"/>
      <c r="B128" s="36"/>
      <c r="C128" s="234" t="s">
        <v>139</v>
      </c>
      <c r="D128" s="234" t="s">
        <v>145</v>
      </c>
      <c r="E128" s="235" t="s">
        <v>422</v>
      </c>
      <c r="F128" s="236" t="s">
        <v>423</v>
      </c>
      <c r="G128" s="237" t="s">
        <v>1</v>
      </c>
      <c r="H128" s="238">
        <v>6</v>
      </c>
      <c r="I128" s="239"/>
      <c r="J128" s="240">
        <f>ROUND(I128*H128,2)</f>
        <v>0</v>
      </c>
      <c r="K128" s="241"/>
      <c r="L128" s="41"/>
      <c r="M128" s="242" t="s">
        <v>1</v>
      </c>
      <c r="N128" s="243" t="s">
        <v>43</v>
      </c>
      <c r="O128" s="94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6" t="s">
        <v>149</v>
      </c>
      <c r="AT128" s="246" t="s">
        <v>145</v>
      </c>
      <c r="AU128" s="246" t="s">
        <v>90</v>
      </c>
      <c r="AY128" s="14" t="s">
        <v>140</v>
      </c>
      <c r="BE128" s="247">
        <f>IF(N128="základná",J128,0)</f>
        <v>0</v>
      </c>
      <c r="BF128" s="247">
        <f>IF(N128="znížená",J128,0)</f>
        <v>0</v>
      </c>
      <c r="BG128" s="247">
        <f>IF(N128="zákl. prenesená",J128,0)</f>
        <v>0</v>
      </c>
      <c r="BH128" s="247">
        <f>IF(N128="zníž. prenesená",J128,0)</f>
        <v>0</v>
      </c>
      <c r="BI128" s="247">
        <f>IF(N128="nulová",J128,0)</f>
        <v>0</v>
      </c>
      <c r="BJ128" s="14" t="s">
        <v>90</v>
      </c>
      <c r="BK128" s="247">
        <f>ROUND(I128*H128,2)</f>
        <v>0</v>
      </c>
      <c r="BL128" s="14" t="s">
        <v>149</v>
      </c>
      <c r="BM128" s="246" t="s">
        <v>166</v>
      </c>
    </row>
    <row r="129" s="2" customFormat="1">
      <c r="A129" s="35"/>
      <c r="B129" s="36"/>
      <c r="C129" s="37"/>
      <c r="D129" s="248" t="s">
        <v>151</v>
      </c>
      <c r="E129" s="37"/>
      <c r="F129" s="249" t="s">
        <v>424</v>
      </c>
      <c r="G129" s="37"/>
      <c r="H129" s="37"/>
      <c r="I129" s="250"/>
      <c r="J129" s="37"/>
      <c r="K129" s="37"/>
      <c r="L129" s="41"/>
      <c r="M129" s="251"/>
      <c r="N129" s="252"/>
      <c r="O129" s="94"/>
      <c r="P129" s="94"/>
      <c r="Q129" s="94"/>
      <c r="R129" s="94"/>
      <c r="S129" s="94"/>
      <c r="T129" s="9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151</v>
      </c>
      <c r="AU129" s="14" t="s">
        <v>90</v>
      </c>
    </row>
    <row r="130" s="2" customFormat="1" ht="33" customHeight="1">
      <c r="A130" s="35"/>
      <c r="B130" s="36"/>
      <c r="C130" s="234" t="s">
        <v>160</v>
      </c>
      <c r="D130" s="234" t="s">
        <v>145</v>
      </c>
      <c r="E130" s="235" t="s">
        <v>425</v>
      </c>
      <c r="F130" s="236" t="s">
        <v>426</v>
      </c>
      <c r="G130" s="237" t="s">
        <v>1</v>
      </c>
      <c r="H130" s="238">
        <v>1</v>
      </c>
      <c r="I130" s="239"/>
      <c r="J130" s="240">
        <f>ROUND(I130*H130,2)</f>
        <v>0</v>
      </c>
      <c r="K130" s="241"/>
      <c r="L130" s="41"/>
      <c r="M130" s="242" t="s">
        <v>1</v>
      </c>
      <c r="N130" s="243" t="s">
        <v>43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149</v>
      </c>
      <c r="AT130" s="246" t="s">
        <v>145</v>
      </c>
      <c r="AU130" s="246" t="s">
        <v>90</v>
      </c>
      <c r="AY130" s="14" t="s">
        <v>140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90</v>
      </c>
      <c r="BK130" s="247">
        <f>ROUND(I130*H130,2)</f>
        <v>0</v>
      </c>
      <c r="BL130" s="14" t="s">
        <v>149</v>
      </c>
      <c r="BM130" s="246" t="s">
        <v>171</v>
      </c>
    </row>
    <row r="131" s="2" customFormat="1" ht="24.15" customHeight="1">
      <c r="A131" s="35"/>
      <c r="B131" s="36"/>
      <c r="C131" s="234" t="s">
        <v>77</v>
      </c>
      <c r="D131" s="234" t="s">
        <v>145</v>
      </c>
      <c r="E131" s="235" t="s">
        <v>427</v>
      </c>
      <c r="F131" s="236" t="s">
        <v>428</v>
      </c>
      <c r="G131" s="237" t="s">
        <v>1</v>
      </c>
      <c r="H131" s="238">
        <v>1</v>
      </c>
      <c r="I131" s="239"/>
      <c r="J131" s="240">
        <f>ROUND(I131*H131,2)</f>
        <v>0</v>
      </c>
      <c r="K131" s="241"/>
      <c r="L131" s="41"/>
      <c r="M131" s="242" t="s">
        <v>1</v>
      </c>
      <c r="N131" s="243" t="s">
        <v>43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149</v>
      </c>
      <c r="AT131" s="246" t="s">
        <v>145</v>
      </c>
      <c r="AU131" s="246" t="s">
        <v>90</v>
      </c>
      <c r="AY131" s="14" t="s">
        <v>140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90</v>
      </c>
      <c r="BK131" s="247">
        <f>ROUND(I131*H131,2)</f>
        <v>0</v>
      </c>
      <c r="BL131" s="14" t="s">
        <v>149</v>
      </c>
      <c r="BM131" s="246" t="s">
        <v>175</v>
      </c>
    </row>
    <row r="132" s="2" customFormat="1" ht="62.7" customHeight="1">
      <c r="A132" s="35"/>
      <c r="B132" s="36"/>
      <c r="C132" s="234" t="s">
        <v>168</v>
      </c>
      <c r="D132" s="234" t="s">
        <v>145</v>
      </c>
      <c r="E132" s="235" t="s">
        <v>429</v>
      </c>
      <c r="F132" s="236" t="s">
        <v>430</v>
      </c>
      <c r="G132" s="237" t="s">
        <v>1</v>
      </c>
      <c r="H132" s="238">
        <v>1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43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149</v>
      </c>
      <c r="AT132" s="246" t="s">
        <v>145</v>
      </c>
      <c r="AU132" s="246" t="s">
        <v>90</v>
      </c>
      <c r="AY132" s="14" t="s">
        <v>140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90</v>
      </c>
      <c r="BK132" s="247">
        <f>ROUND(I132*H132,2)</f>
        <v>0</v>
      </c>
      <c r="BL132" s="14" t="s">
        <v>149</v>
      </c>
      <c r="BM132" s="246" t="s">
        <v>180</v>
      </c>
    </row>
    <row r="133" s="2" customFormat="1" ht="16.5" customHeight="1">
      <c r="A133" s="35"/>
      <c r="B133" s="36"/>
      <c r="C133" s="234" t="s">
        <v>166</v>
      </c>
      <c r="D133" s="234" t="s">
        <v>145</v>
      </c>
      <c r="E133" s="235" t="s">
        <v>431</v>
      </c>
      <c r="F133" s="236" t="s">
        <v>432</v>
      </c>
      <c r="G133" s="237" t="s">
        <v>1</v>
      </c>
      <c r="H133" s="238">
        <v>1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43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149</v>
      </c>
      <c r="AT133" s="246" t="s">
        <v>145</v>
      </c>
      <c r="AU133" s="246" t="s">
        <v>90</v>
      </c>
      <c r="AY133" s="14" t="s">
        <v>140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90</v>
      </c>
      <c r="BK133" s="247">
        <f>ROUND(I133*H133,2)</f>
        <v>0</v>
      </c>
      <c r="BL133" s="14" t="s">
        <v>149</v>
      </c>
      <c r="BM133" s="246" t="s">
        <v>184</v>
      </c>
    </row>
    <row r="134" s="2" customFormat="1">
      <c r="A134" s="35"/>
      <c r="B134" s="36"/>
      <c r="C134" s="37"/>
      <c r="D134" s="248" t="s">
        <v>151</v>
      </c>
      <c r="E134" s="37"/>
      <c r="F134" s="249" t="s">
        <v>433</v>
      </c>
      <c r="G134" s="37"/>
      <c r="H134" s="37"/>
      <c r="I134" s="250"/>
      <c r="J134" s="37"/>
      <c r="K134" s="37"/>
      <c r="L134" s="41"/>
      <c r="M134" s="251"/>
      <c r="N134" s="252"/>
      <c r="O134" s="94"/>
      <c r="P134" s="94"/>
      <c r="Q134" s="94"/>
      <c r="R134" s="94"/>
      <c r="S134" s="94"/>
      <c r="T134" s="9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151</v>
      </c>
      <c r="AU134" s="14" t="s">
        <v>90</v>
      </c>
    </row>
    <row r="135" s="2" customFormat="1" ht="24.15" customHeight="1">
      <c r="A135" s="35"/>
      <c r="B135" s="36"/>
      <c r="C135" s="234" t="s">
        <v>177</v>
      </c>
      <c r="D135" s="234" t="s">
        <v>145</v>
      </c>
      <c r="E135" s="235" t="s">
        <v>434</v>
      </c>
      <c r="F135" s="236" t="s">
        <v>435</v>
      </c>
      <c r="G135" s="237" t="s">
        <v>1</v>
      </c>
      <c r="H135" s="238">
        <v>1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43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149</v>
      </c>
      <c r="AT135" s="246" t="s">
        <v>145</v>
      </c>
      <c r="AU135" s="246" t="s">
        <v>90</v>
      </c>
      <c r="AY135" s="14" t="s">
        <v>140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90</v>
      </c>
      <c r="BK135" s="247">
        <f>ROUND(I135*H135,2)</f>
        <v>0</v>
      </c>
      <c r="BL135" s="14" t="s">
        <v>149</v>
      </c>
      <c r="BM135" s="246" t="s">
        <v>189</v>
      </c>
    </row>
    <row r="136" s="2" customFormat="1">
      <c r="A136" s="35"/>
      <c r="B136" s="36"/>
      <c r="C136" s="37"/>
      <c r="D136" s="248" t="s">
        <v>151</v>
      </c>
      <c r="E136" s="37"/>
      <c r="F136" s="249" t="s">
        <v>436</v>
      </c>
      <c r="G136" s="37"/>
      <c r="H136" s="37"/>
      <c r="I136" s="250"/>
      <c r="J136" s="37"/>
      <c r="K136" s="37"/>
      <c r="L136" s="41"/>
      <c r="M136" s="251"/>
      <c r="N136" s="252"/>
      <c r="O136" s="94"/>
      <c r="P136" s="94"/>
      <c r="Q136" s="94"/>
      <c r="R136" s="94"/>
      <c r="S136" s="94"/>
      <c r="T136" s="9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151</v>
      </c>
      <c r="AU136" s="14" t="s">
        <v>90</v>
      </c>
    </row>
    <row r="137" s="2" customFormat="1" ht="24.15" customHeight="1">
      <c r="A137" s="35"/>
      <c r="B137" s="36"/>
      <c r="C137" s="234" t="s">
        <v>171</v>
      </c>
      <c r="D137" s="234" t="s">
        <v>145</v>
      </c>
      <c r="E137" s="235" t="s">
        <v>437</v>
      </c>
      <c r="F137" s="236" t="s">
        <v>438</v>
      </c>
      <c r="G137" s="237" t="s">
        <v>1</v>
      </c>
      <c r="H137" s="238">
        <v>5</v>
      </c>
      <c r="I137" s="239"/>
      <c r="J137" s="240">
        <f>ROUND(I137*H137,2)</f>
        <v>0</v>
      </c>
      <c r="K137" s="241"/>
      <c r="L137" s="41"/>
      <c r="M137" s="242" t="s">
        <v>1</v>
      </c>
      <c r="N137" s="243" t="s">
        <v>43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149</v>
      </c>
      <c r="AT137" s="246" t="s">
        <v>145</v>
      </c>
      <c r="AU137" s="246" t="s">
        <v>90</v>
      </c>
      <c r="AY137" s="14" t="s">
        <v>140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90</v>
      </c>
      <c r="BK137" s="247">
        <f>ROUND(I137*H137,2)</f>
        <v>0</v>
      </c>
      <c r="BL137" s="14" t="s">
        <v>149</v>
      </c>
      <c r="BM137" s="246" t="s">
        <v>195</v>
      </c>
    </row>
    <row r="138" s="2" customFormat="1" ht="16.5" customHeight="1">
      <c r="A138" s="35"/>
      <c r="B138" s="36"/>
      <c r="C138" s="234" t="s">
        <v>186</v>
      </c>
      <c r="D138" s="234" t="s">
        <v>145</v>
      </c>
      <c r="E138" s="235" t="s">
        <v>439</v>
      </c>
      <c r="F138" s="236" t="s">
        <v>440</v>
      </c>
      <c r="G138" s="237" t="s">
        <v>1</v>
      </c>
      <c r="H138" s="238">
        <v>1</v>
      </c>
      <c r="I138" s="239"/>
      <c r="J138" s="240">
        <f>ROUND(I138*H138,2)</f>
        <v>0</v>
      </c>
      <c r="K138" s="241"/>
      <c r="L138" s="41"/>
      <c r="M138" s="242" t="s">
        <v>1</v>
      </c>
      <c r="N138" s="243" t="s">
        <v>43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149</v>
      </c>
      <c r="AT138" s="246" t="s">
        <v>145</v>
      </c>
      <c r="AU138" s="246" t="s">
        <v>90</v>
      </c>
      <c r="AY138" s="14" t="s">
        <v>140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90</v>
      </c>
      <c r="BK138" s="247">
        <f>ROUND(I138*H138,2)</f>
        <v>0</v>
      </c>
      <c r="BL138" s="14" t="s">
        <v>149</v>
      </c>
      <c r="BM138" s="246" t="s">
        <v>7</v>
      </c>
    </row>
    <row r="139" s="2" customFormat="1" ht="24.15" customHeight="1">
      <c r="A139" s="35"/>
      <c r="B139" s="36"/>
      <c r="C139" s="234" t="s">
        <v>175</v>
      </c>
      <c r="D139" s="234" t="s">
        <v>145</v>
      </c>
      <c r="E139" s="235" t="s">
        <v>441</v>
      </c>
      <c r="F139" s="236" t="s">
        <v>442</v>
      </c>
      <c r="G139" s="237" t="s">
        <v>1</v>
      </c>
      <c r="H139" s="238">
        <v>1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43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149</v>
      </c>
      <c r="AT139" s="246" t="s">
        <v>145</v>
      </c>
      <c r="AU139" s="246" t="s">
        <v>90</v>
      </c>
      <c r="AY139" s="14" t="s">
        <v>140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90</v>
      </c>
      <c r="BK139" s="247">
        <f>ROUND(I139*H139,2)</f>
        <v>0</v>
      </c>
      <c r="BL139" s="14" t="s">
        <v>149</v>
      </c>
      <c r="BM139" s="246" t="s">
        <v>203</v>
      </c>
    </row>
    <row r="140" s="2" customFormat="1">
      <c r="A140" s="35"/>
      <c r="B140" s="36"/>
      <c r="C140" s="37"/>
      <c r="D140" s="248" t="s">
        <v>151</v>
      </c>
      <c r="E140" s="37"/>
      <c r="F140" s="249" t="s">
        <v>443</v>
      </c>
      <c r="G140" s="37"/>
      <c r="H140" s="37"/>
      <c r="I140" s="250"/>
      <c r="J140" s="37"/>
      <c r="K140" s="37"/>
      <c r="L140" s="41"/>
      <c r="M140" s="251"/>
      <c r="N140" s="252"/>
      <c r="O140" s="94"/>
      <c r="P140" s="94"/>
      <c r="Q140" s="94"/>
      <c r="R140" s="94"/>
      <c r="S140" s="94"/>
      <c r="T140" s="9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151</v>
      </c>
      <c r="AU140" s="14" t="s">
        <v>90</v>
      </c>
    </row>
    <row r="141" s="2" customFormat="1" ht="16.5" customHeight="1">
      <c r="A141" s="35"/>
      <c r="B141" s="36"/>
      <c r="C141" s="234" t="s">
        <v>197</v>
      </c>
      <c r="D141" s="234" t="s">
        <v>145</v>
      </c>
      <c r="E141" s="235" t="s">
        <v>444</v>
      </c>
      <c r="F141" s="236" t="s">
        <v>445</v>
      </c>
      <c r="G141" s="237" t="s">
        <v>1</v>
      </c>
      <c r="H141" s="238">
        <v>1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43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149</v>
      </c>
      <c r="AT141" s="246" t="s">
        <v>145</v>
      </c>
      <c r="AU141" s="246" t="s">
        <v>90</v>
      </c>
      <c r="AY141" s="14" t="s">
        <v>140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90</v>
      </c>
      <c r="BK141" s="247">
        <f>ROUND(I141*H141,2)</f>
        <v>0</v>
      </c>
      <c r="BL141" s="14" t="s">
        <v>149</v>
      </c>
      <c r="BM141" s="246" t="s">
        <v>208</v>
      </c>
    </row>
    <row r="142" s="2" customFormat="1">
      <c r="A142" s="35"/>
      <c r="B142" s="36"/>
      <c r="C142" s="37"/>
      <c r="D142" s="248" t="s">
        <v>151</v>
      </c>
      <c r="E142" s="37"/>
      <c r="F142" s="249" t="s">
        <v>446</v>
      </c>
      <c r="G142" s="37"/>
      <c r="H142" s="37"/>
      <c r="I142" s="250"/>
      <c r="J142" s="37"/>
      <c r="K142" s="37"/>
      <c r="L142" s="41"/>
      <c r="M142" s="251"/>
      <c r="N142" s="252"/>
      <c r="O142" s="94"/>
      <c r="P142" s="94"/>
      <c r="Q142" s="94"/>
      <c r="R142" s="94"/>
      <c r="S142" s="94"/>
      <c r="T142" s="9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151</v>
      </c>
      <c r="AU142" s="14" t="s">
        <v>90</v>
      </c>
    </row>
    <row r="143" s="2" customFormat="1" ht="24.15" customHeight="1">
      <c r="A143" s="35"/>
      <c r="B143" s="36"/>
      <c r="C143" s="234" t="s">
        <v>180</v>
      </c>
      <c r="D143" s="234" t="s">
        <v>145</v>
      </c>
      <c r="E143" s="235" t="s">
        <v>447</v>
      </c>
      <c r="F143" s="236" t="s">
        <v>448</v>
      </c>
      <c r="G143" s="237" t="s">
        <v>1</v>
      </c>
      <c r="H143" s="238">
        <v>3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43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149</v>
      </c>
      <c r="AT143" s="246" t="s">
        <v>145</v>
      </c>
      <c r="AU143" s="246" t="s">
        <v>90</v>
      </c>
      <c r="AY143" s="14" t="s">
        <v>140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90</v>
      </c>
      <c r="BK143" s="247">
        <f>ROUND(I143*H143,2)</f>
        <v>0</v>
      </c>
      <c r="BL143" s="14" t="s">
        <v>149</v>
      </c>
      <c r="BM143" s="246" t="s">
        <v>212</v>
      </c>
    </row>
    <row r="144" s="2" customFormat="1">
      <c r="A144" s="35"/>
      <c r="B144" s="36"/>
      <c r="C144" s="37"/>
      <c r="D144" s="248" t="s">
        <v>151</v>
      </c>
      <c r="E144" s="37"/>
      <c r="F144" s="249" t="s">
        <v>449</v>
      </c>
      <c r="G144" s="37"/>
      <c r="H144" s="37"/>
      <c r="I144" s="250"/>
      <c r="J144" s="37"/>
      <c r="K144" s="37"/>
      <c r="L144" s="41"/>
      <c r="M144" s="251"/>
      <c r="N144" s="252"/>
      <c r="O144" s="94"/>
      <c r="P144" s="94"/>
      <c r="Q144" s="94"/>
      <c r="R144" s="94"/>
      <c r="S144" s="94"/>
      <c r="T144" s="9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151</v>
      </c>
      <c r="AU144" s="14" t="s">
        <v>90</v>
      </c>
    </row>
    <row r="145" s="2" customFormat="1" ht="16.5" customHeight="1">
      <c r="A145" s="35"/>
      <c r="B145" s="36"/>
      <c r="C145" s="234" t="s">
        <v>77</v>
      </c>
      <c r="D145" s="234" t="s">
        <v>145</v>
      </c>
      <c r="E145" s="235" t="s">
        <v>450</v>
      </c>
      <c r="F145" s="236" t="s">
        <v>345</v>
      </c>
      <c r="G145" s="237" t="s">
        <v>1</v>
      </c>
      <c r="H145" s="238">
        <v>1</v>
      </c>
      <c r="I145" s="239"/>
      <c r="J145" s="240">
        <f>ROUND(I145*H145,2)</f>
        <v>0</v>
      </c>
      <c r="K145" s="241"/>
      <c r="L145" s="41"/>
      <c r="M145" s="242" t="s">
        <v>1</v>
      </c>
      <c r="N145" s="243" t="s">
        <v>43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149</v>
      </c>
      <c r="AT145" s="246" t="s">
        <v>145</v>
      </c>
      <c r="AU145" s="246" t="s">
        <v>90</v>
      </c>
      <c r="AY145" s="14" t="s">
        <v>140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90</v>
      </c>
      <c r="BK145" s="247">
        <f>ROUND(I145*H145,2)</f>
        <v>0</v>
      </c>
      <c r="BL145" s="14" t="s">
        <v>149</v>
      </c>
      <c r="BM145" s="246" t="s">
        <v>217</v>
      </c>
    </row>
    <row r="146" s="2" customFormat="1" ht="24.15" customHeight="1">
      <c r="A146" s="35"/>
      <c r="B146" s="36"/>
      <c r="C146" s="234" t="s">
        <v>205</v>
      </c>
      <c r="D146" s="234" t="s">
        <v>145</v>
      </c>
      <c r="E146" s="235" t="s">
        <v>451</v>
      </c>
      <c r="F146" s="236" t="s">
        <v>452</v>
      </c>
      <c r="G146" s="237" t="s">
        <v>1</v>
      </c>
      <c r="H146" s="238">
        <v>1</v>
      </c>
      <c r="I146" s="239"/>
      <c r="J146" s="240">
        <f>ROUND(I146*H146,2)</f>
        <v>0</v>
      </c>
      <c r="K146" s="241"/>
      <c r="L146" s="41"/>
      <c r="M146" s="242" t="s">
        <v>1</v>
      </c>
      <c r="N146" s="243" t="s">
        <v>43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149</v>
      </c>
      <c r="AT146" s="246" t="s">
        <v>145</v>
      </c>
      <c r="AU146" s="246" t="s">
        <v>90</v>
      </c>
      <c r="AY146" s="14" t="s">
        <v>140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90</v>
      </c>
      <c r="BK146" s="247">
        <f>ROUND(I146*H146,2)</f>
        <v>0</v>
      </c>
      <c r="BL146" s="14" t="s">
        <v>149</v>
      </c>
      <c r="BM146" s="246" t="s">
        <v>221</v>
      </c>
    </row>
    <row r="147" s="2" customFormat="1">
      <c r="A147" s="35"/>
      <c r="B147" s="36"/>
      <c r="C147" s="37"/>
      <c r="D147" s="248" t="s">
        <v>151</v>
      </c>
      <c r="E147" s="37"/>
      <c r="F147" s="249" t="s">
        <v>453</v>
      </c>
      <c r="G147" s="37"/>
      <c r="H147" s="37"/>
      <c r="I147" s="250"/>
      <c r="J147" s="37"/>
      <c r="K147" s="37"/>
      <c r="L147" s="41"/>
      <c r="M147" s="251"/>
      <c r="N147" s="252"/>
      <c r="O147" s="94"/>
      <c r="P147" s="94"/>
      <c r="Q147" s="94"/>
      <c r="R147" s="94"/>
      <c r="S147" s="94"/>
      <c r="T147" s="9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151</v>
      </c>
      <c r="AU147" s="14" t="s">
        <v>90</v>
      </c>
    </row>
    <row r="148" s="2" customFormat="1" ht="21.75" customHeight="1">
      <c r="A148" s="35"/>
      <c r="B148" s="36"/>
      <c r="C148" s="234" t="s">
        <v>184</v>
      </c>
      <c r="D148" s="234" t="s">
        <v>145</v>
      </c>
      <c r="E148" s="235" t="s">
        <v>454</v>
      </c>
      <c r="F148" s="236" t="s">
        <v>455</v>
      </c>
      <c r="G148" s="237" t="s">
        <v>1</v>
      </c>
      <c r="H148" s="238">
        <v>1</v>
      </c>
      <c r="I148" s="239"/>
      <c r="J148" s="240">
        <f>ROUND(I148*H148,2)</f>
        <v>0</v>
      </c>
      <c r="K148" s="241"/>
      <c r="L148" s="41"/>
      <c r="M148" s="242" t="s">
        <v>1</v>
      </c>
      <c r="N148" s="243" t="s">
        <v>43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149</v>
      </c>
      <c r="AT148" s="246" t="s">
        <v>145</v>
      </c>
      <c r="AU148" s="246" t="s">
        <v>90</v>
      </c>
      <c r="AY148" s="14" t="s">
        <v>140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90</v>
      </c>
      <c r="BK148" s="247">
        <f>ROUND(I148*H148,2)</f>
        <v>0</v>
      </c>
      <c r="BL148" s="14" t="s">
        <v>149</v>
      </c>
      <c r="BM148" s="246" t="s">
        <v>226</v>
      </c>
    </row>
    <row r="149" s="2" customFormat="1">
      <c r="A149" s="35"/>
      <c r="B149" s="36"/>
      <c r="C149" s="37"/>
      <c r="D149" s="248" t="s">
        <v>151</v>
      </c>
      <c r="E149" s="37"/>
      <c r="F149" s="249" t="s">
        <v>456</v>
      </c>
      <c r="G149" s="37"/>
      <c r="H149" s="37"/>
      <c r="I149" s="250"/>
      <c r="J149" s="37"/>
      <c r="K149" s="37"/>
      <c r="L149" s="41"/>
      <c r="M149" s="251"/>
      <c r="N149" s="252"/>
      <c r="O149" s="94"/>
      <c r="P149" s="94"/>
      <c r="Q149" s="94"/>
      <c r="R149" s="94"/>
      <c r="S149" s="94"/>
      <c r="T149" s="9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151</v>
      </c>
      <c r="AU149" s="14" t="s">
        <v>90</v>
      </c>
    </row>
    <row r="150" s="2" customFormat="1" ht="16.5" customHeight="1">
      <c r="A150" s="35"/>
      <c r="B150" s="36"/>
      <c r="C150" s="234" t="s">
        <v>214</v>
      </c>
      <c r="D150" s="234" t="s">
        <v>145</v>
      </c>
      <c r="E150" s="235" t="s">
        <v>457</v>
      </c>
      <c r="F150" s="236" t="s">
        <v>458</v>
      </c>
      <c r="G150" s="237" t="s">
        <v>1</v>
      </c>
      <c r="H150" s="238">
        <v>1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43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149</v>
      </c>
      <c r="AT150" s="246" t="s">
        <v>145</v>
      </c>
      <c r="AU150" s="246" t="s">
        <v>90</v>
      </c>
      <c r="AY150" s="14" t="s">
        <v>140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90</v>
      </c>
      <c r="BK150" s="247">
        <f>ROUND(I150*H150,2)</f>
        <v>0</v>
      </c>
      <c r="BL150" s="14" t="s">
        <v>149</v>
      </c>
      <c r="BM150" s="246" t="s">
        <v>230</v>
      </c>
    </row>
    <row r="151" s="2" customFormat="1">
      <c r="A151" s="35"/>
      <c r="B151" s="36"/>
      <c r="C151" s="37"/>
      <c r="D151" s="248" t="s">
        <v>151</v>
      </c>
      <c r="E151" s="37"/>
      <c r="F151" s="249" t="s">
        <v>459</v>
      </c>
      <c r="G151" s="37"/>
      <c r="H151" s="37"/>
      <c r="I151" s="250"/>
      <c r="J151" s="37"/>
      <c r="K151" s="37"/>
      <c r="L151" s="41"/>
      <c r="M151" s="251"/>
      <c r="N151" s="252"/>
      <c r="O151" s="94"/>
      <c r="P151" s="94"/>
      <c r="Q151" s="94"/>
      <c r="R151" s="94"/>
      <c r="S151" s="94"/>
      <c r="T151" s="9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151</v>
      </c>
      <c r="AU151" s="14" t="s">
        <v>90</v>
      </c>
    </row>
    <row r="152" s="2" customFormat="1" ht="16.5" customHeight="1">
      <c r="A152" s="35"/>
      <c r="B152" s="36"/>
      <c r="C152" s="234" t="s">
        <v>189</v>
      </c>
      <c r="D152" s="234" t="s">
        <v>145</v>
      </c>
      <c r="E152" s="235" t="s">
        <v>460</v>
      </c>
      <c r="F152" s="236" t="s">
        <v>461</v>
      </c>
      <c r="G152" s="237" t="s">
        <v>1</v>
      </c>
      <c r="H152" s="238">
        <v>1</v>
      </c>
      <c r="I152" s="239"/>
      <c r="J152" s="240">
        <f>ROUND(I152*H152,2)</f>
        <v>0</v>
      </c>
      <c r="K152" s="241"/>
      <c r="L152" s="41"/>
      <c r="M152" s="242" t="s">
        <v>1</v>
      </c>
      <c r="N152" s="243" t="s">
        <v>43</v>
      </c>
      <c r="O152" s="94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149</v>
      </c>
      <c r="AT152" s="246" t="s">
        <v>145</v>
      </c>
      <c r="AU152" s="246" t="s">
        <v>90</v>
      </c>
      <c r="AY152" s="14" t="s">
        <v>140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90</v>
      </c>
      <c r="BK152" s="247">
        <f>ROUND(I152*H152,2)</f>
        <v>0</v>
      </c>
      <c r="BL152" s="14" t="s">
        <v>149</v>
      </c>
      <c r="BM152" s="246" t="s">
        <v>235</v>
      </c>
    </row>
    <row r="153" s="2" customFormat="1">
      <c r="A153" s="35"/>
      <c r="B153" s="36"/>
      <c r="C153" s="37"/>
      <c r="D153" s="248" t="s">
        <v>151</v>
      </c>
      <c r="E153" s="37"/>
      <c r="F153" s="249" t="s">
        <v>462</v>
      </c>
      <c r="G153" s="37"/>
      <c r="H153" s="37"/>
      <c r="I153" s="250"/>
      <c r="J153" s="37"/>
      <c r="K153" s="37"/>
      <c r="L153" s="41"/>
      <c r="M153" s="251"/>
      <c r="N153" s="252"/>
      <c r="O153" s="94"/>
      <c r="P153" s="94"/>
      <c r="Q153" s="94"/>
      <c r="R153" s="94"/>
      <c r="S153" s="94"/>
      <c r="T153" s="9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151</v>
      </c>
      <c r="AU153" s="14" t="s">
        <v>90</v>
      </c>
    </row>
    <row r="154" s="2" customFormat="1" ht="16.5" customHeight="1">
      <c r="A154" s="35"/>
      <c r="B154" s="36"/>
      <c r="C154" s="234" t="s">
        <v>223</v>
      </c>
      <c r="D154" s="234" t="s">
        <v>145</v>
      </c>
      <c r="E154" s="235" t="s">
        <v>463</v>
      </c>
      <c r="F154" s="236" t="s">
        <v>359</v>
      </c>
      <c r="G154" s="237" t="s">
        <v>1</v>
      </c>
      <c r="H154" s="238">
        <v>1</v>
      </c>
      <c r="I154" s="239"/>
      <c r="J154" s="240">
        <f>ROUND(I154*H154,2)</f>
        <v>0</v>
      </c>
      <c r="K154" s="241"/>
      <c r="L154" s="41"/>
      <c r="M154" s="253" t="s">
        <v>1</v>
      </c>
      <c r="N154" s="254" t="s">
        <v>43</v>
      </c>
      <c r="O154" s="255"/>
      <c r="P154" s="256">
        <f>O154*H154</f>
        <v>0</v>
      </c>
      <c r="Q154" s="256">
        <v>0</v>
      </c>
      <c r="R154" s="256">
        <f>Q154*H154</f>
        <v>0</v>
      </c>
      <c r="S154" s="256">
        <v>0</v>
      </c>
      <c r="T154" s="25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149</v>
      </c>
      <c r="AT154" s="246" t="s">
        <v>145</v>
      </c>
      <c r="AU154" s="246" t="s">
        <v>90</v>
      </c>
      <c r="AY154" s="14" t="s">
        <v>140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90</v>
      </c>
      <c r="BK154" s="247">
        <f>ROUND(I154*H154,2)</f>
        <v>0</v>
      </c>
      <c r="BL154" s="14" t="s">
        <v>149</v>
      </c>
      <c r="BM154" s="246" t="s">
        <v>240</v>
      </c>
    </row>
    <row r="155" s="2" customFormat="1" ht="6.96" customHeight="1">
      <c r="A155" s="35"/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3SK1m8BlkYmDSO/KOaEPpq7umG0wdfL0cJ86jYogD7RZGZsfKa7XNoobigzeh66n/tvt+vofhsN8OUqXfkiwmg==" hashValue="f2k42HBQyzfLZSIVo90/BE5AjK84DcLvzNUbgXaQZQkbEdKrLxgqzd8bZFKjMTG8dqWnvwOWTKSmMVoZO+odYw==" algorithmName="SHA-512" password="CC35"/>
  <autoFilter ref="C121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77</v>
      </c>
    </row>
    <row r="4" s="1" customFormat="1" ht="24.96" customHeight="1">
      <c r="B4" s="17"/>
      <c r="D4" s="151" t="s">
        <v>107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Nerezové bazény a bazénové technológie</v>
      </c>
      <c r="F7" s="153"/>
      <c r="G7" s="153"/>
      <c r="H7" s="153"/>
      <c r="L7" s="17"/>
    </row>
    <row r="8" s="1" customFormat="1" ht="12" customHeight="1">
      <c r="B8" s="17"/>
      <c r="D8" s="153" t="s">
        <v>108</v>
      </c>
      <c r="L8" s="17"/>
    </row>
    <row r="9" s="2" customFormat="1" ht="16.5" customHeight="1">
      <c r="A9" s="35"/>
      <c r="B9" s="41"/>
      <c r="C9" s="35"/>
      <c r="D9" s="35"/>
      <c r="E9" s="154" t="s">
        <v>361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110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464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24. 11. 2021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53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29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31</v>
      </c>
      <c r="E22" s="35"/>
      <c r="F22" s="35"/>
      <c r="G22" s="35"/>
      <c r="H22" s="35"/>
      <c r="I22" s="153" t="s">
        <v>24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32</v>
      </c>
      <c r="F23" s="35"/>
      <c r="G23" s="35"/>
      <c r="H23" s="35"/>
      <c r="I23" s="153" t="s">
        <v>27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34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3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36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37</v>
      </c>
      <c r="E32" s="35"/>
      <c r="F32" s="35"/>
      <c r="G32" s="35"/>
      <c r="H32" s="35"/>
      <c r="I32" s="35"/>
      <c r="J32" s="163">
        <f>ROUND(J122,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39</v>
      </c>
      <c r="G34" s="35"/>
      <c r="H34" s="35"/>
      <c r="I34" s="164" t="s">
        <v>38</v>
      </c>
      <c r="J34" s="164" t="s">
        <v>40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41</v>
      </c>
      <c r="E35" s="166" t="s">
        <v>42</v>
      </c>
      <c r="F35" s="167">
        <f>ROUND((SUM(BE122:BE151)),  2)</f>
        <v>0</v>
      </c>
      <c r="G35" s="168"/>
      <c r="H35" s="168"/>
      <c r="I35" s="169">
        <v>0.20000000000000001</v>
      </c>
      <c r="J35" s="167">
        <f>ROUND(((SUM(BE122:BE151))*I35),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43</v>
      </c>
      <c r="F36" s="167">
        <f>ROUND((SUM(BF122:BF151)),  2)</f>
        <v>0</v>
      </c>
      <c r="G36" s="168"/>
      <c r="H36" s="168"/>
      <c r="I36" s="169">
        <v>0.20000000000000001</v>
      </c>
      <c r="J36" s="167">
        <f>ROUND(((SUM(BF122:BF151))*I36),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44</v>
      </c>
      <c r="F37" s="170">
        <f>ROUND((SUM(BG122:BG151)),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45</v>
      </c>
      <c r="F38" s="170">
        <f>ROUND((SUM(BH122:BH151)),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46</v>
      </c>
      <c r="F39" s="167">
        <f>ROUND((SUM(BI122:BI151)),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Nerezové bazény a bazénové technológie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361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110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06 - Technológia detského bazéna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Žiar nad Hronom</v>
      </c>
      <c r="G91" s="37"/>
      <c r="H91" s="37"/>
      <c r="I91" s="29" t="s">
        <v>21</v>
      </c>
      <c r="J91" s="82" t="str">
        <f>IF(J14="","",J14)</f>
        <v>24. 11. 2021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Technické služby Žiar nad Hronom s.r.o.</v>
      </c>
      <c r="G93" s="37"/>
      <c r="H93" s="37"/>
      <c r="I93" s="29" t="s">
        <v>31</v>
      </c>
      <c r="J93" s="33" t="str">
        <f>E23</f>
        <v>Magic Design Henč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Pilnik Vladimír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113</v>
      </c>
      <c r="D96" s="192"/>
      <c r="E96" s="192"/>
      <c r="F96" s="192"/>
      <c r="G96" s="192"/>
      <c r="H96" s="192"/>
      <c r="I96" s="192"/>
      <c r="J96" s="193" t="s">
        <v>114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115</v>
      </c>
      <c r="D98" s="37"/>
      <c r="E98" s="37"/>
      <c r="F98" s="37"/>
      <c r="G98" s="37"/>
      <c r="H98" s="37"/>
      <c r="I98" s="37"/>
      <c r="J98" s="113">
        <f>J122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116</v>
      </c>
    </row>
    <row r="99" s="9" customFormat="1" ht="24.96" customHeight="1">
      <c r="A99" s="9"/>
      <c r="B99" s="195"/>
      <c r="C99" s="196"/>
      <c r="D99" s="197" t="s">
        <v>117</v>
      </c>
      <c r="E99" s="198"/>
      <c r="F99" s="198"/>
      <c r="G99" s="198"/>
      <c r="H99" s="198"/>
      <c r="I99" s="198"/>
      <c r="J99" s="199">
        <f>J123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323</v>
      </c>
      <c r="E100" s="203"/>
      <c r="F100" s="203"/>
      <c r="G100" s="203"/>
      <c r="H100" s="203"/>
      <c r="I100" s="203"/>
      <c r="J100" s="204">
        <f>J124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0" t="str">
        <f>E7</f>
        <v>Nerezové bazény a bazénové technológie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108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16.5" customHeight="1">
      <c r="A112" s="35"/>
      <c r="B112" s="36"/>
      <c r="C112" s="37"/>
      <c r="D112" s="37"/>
      <c r="E112" s="190" t="s">
        <v>361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110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E11</f>
        <v>06 - Technológia detského bazéna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F14</f>
        <v>Žiar nad Hronom</v>
      </c>
      <c r="G116" s="37"/>
      <c r="H116" s="37"/>
      <c r="I116" s="29" t="s">
        <v>21</v>
      </c>
      <c r="J116" s="82" t="str">
        <f>IF(J14="","",J14)</f>
        <v>24. 11. 2021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23</v>
      </c>
      <c r="D118" s="37"/>
      <c r="E118" s="37"/>
      <c r="F118" s="24" t="str">
        <f>E17</f>
        <v>Technické služby Žiar nad Hronom s.r.o.</v>
      </c>
      <c r="G118" s="37"/>
      <c r="H118" s="37"/>
      <c r="I118" s="29" t="s">
        <v>31</v>
      </c>
      <c r="J118" s="33" t="str">
        <f>E23</f>
        <v>Magic Design Henč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IF(E20="","",E20)</f>
        <v>Vyplň údaj</v>
      </c>
      <c r="G119" s="37"/>
      <c r="H119" s="37"/>
      <c r="I119" s="29" t="s">
        <v>34</v>
      </c>
      <c r="J119" s="33" t="str">
        <f>E26</f>
        <v>Pilnik Vladimír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6"/>
      <c r="B121" s="207"/>
      <c r="C121" s="208" t="s">
        <v>126</v>
      </c>
      <c r="D121" s="209" t="s">
        <v>62</v>
      </c>
      <c r="E121" s="209" t="s">
        <v>58</v>
      </c>
      <c r="F121" s="209" t="s">
        <v>59</v>
      </c>
      <c r="G121" s="209" t="s">
        <v>127</v>
      </c>
      <c r="H121" s="209" t="s">
        <v>128</v>
      </c>
      <c r="I121" s="209" t="s">
        <v>129</v>
      </c>
      <c r="J121" s="210" t="s">
        <v>114</v>
      </c>
      <c r="K121" s="211" t="s">
        <v>130</v>
      </c>
      <c r="L121" s="212"/>
      <c r="M121" s="103" t="s">
        <v>1</v>
      </c>
      <c r="N121" s="104" t="s">
        <v>41</v>
      </c>
      <c r="O121" s="104" t="s">
        <v>131</v>
      </c>
      <c r="P121" s="104" t="s">
        <v>132</v>
      </c>
      <c r="Q121" s="104" t="s">
        <v>133</v>
      </c>
      <c r="R121" s="104" t="s">
        <v>134</v>
      </c>
      <c r="S121" s="104" t="s">
        <v>135</v>
      </c>
      <c r="T121" s="105" t="s">
        <v>136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5"/>
      <c r="B122" s="36"/>
      <c r="C122" s="110" t="s">
        <v>115</v>
      </c>
      <c r="D122" s="37"/>
      <c r="E122" s="37"/>
      <c r="F122" s="37"/>
      <c r="G122" s="37"/>
      <c r="H122" s="37"/>
      <c r="I122" s="37"/>
      <c r="J122" s="213">
        <f>BK122</f>
        <v>0</v>
      </c>
      <c r="K122" s="37"/>
      <c r="L122" s="41"/>
      <c r="M122" s="106"/>
      <c r="N122" s="214"/>
      <c r="O122" s="107"/>
      <c r="P122" s="215">
        <f>P123</f>
        <v>0</v>
      </c>
      <c r="Q122" s="107"/>
      <c r="R122" s="215">
        <f>R123</f>
        <v>0</v>
      </c>
      <c r="S122" s="107"/>
      <c r="T122" s="21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116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76</v>
      </c>
      <c r="E123" s="221" t="s">
        <v>137</v>
      </c>
      <c r="F123" s="221" t="s">
        <v>138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</f>
        <v>0</v>
      </c>
      <c r="Q123" s="226"/>
      <c r="R123" s="227">
        <f>R124</f>
        <v>0</v>
      </c>
      <c r="S123" s="226"/>
      <c r="T123" s="22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139</v>
      </c>
      <c r="AT123" s="230" t="s">
        <v>76</v>
      </c>
      <c r="AU123" s="230" t="s">
        <v>77</v>
      </c>
      <c r="AY123" s="229" t="s">
        <v>140</v>
      </c>
      <c r="BK123" s="231">
        <f>BK124</f>
        <v>0</v>
      </c>
    </row>
    <row r="124" s="12" customFormat="1" ht="22.8" customHeight="1">
      <c r="A124" s="12"/>
      <c r="B124" s="218"/>
      <c r="C124" s="219"/>
      <c r="D124" s="220" t="s">
        <v>76</v>
      </c>
      <c r="E124" s="232" t="s">
        <v>141</v>
      </c>
      <c r="F124" s="232" t="s">
        <v>324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SUM(P125:P151)</f>
        <v>0</v>
      </c>
      <c r="Q124" s="226"/>
      <c r="R124" s="227">
        <f>SUM(R125:R151)</f>
        <v>0</v>
      </c>
      <c r="S124" s="226"/>
      <c r="T124" s="228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139</v>
      </c>
      <c r="AT124" s="230" t="s">
        <v>76</v>
      </c>
      <c r="AU124" s="230" t="s">
        <v>84</v>
      </c>
      <c r="AY124" s="229" t="s">
        <v>140</v>
      </c>
      <c r="BK124" s="231">
        <f>SUM(BK125:BK151)</f>
        <v>0</v>
      </c>
    </row>
    <row r="125" s="2" customFormat="1" ht="16.5" customHeight="1">
      <c r="A125" s="35"/>
      <c r="B125" s="36"/>
      <c r="C125" s="234" t="s">
        <v>84</v>
      </c>
      <c r="D125" s="234" t="s">
        <v>145</v>
      </c>
      <c r="E125" s="235" t="s">
        <v>465</v>
      </c>
      <c r="F125" s="236" t="s">
        <v>466</v>
      </c>
      <c r="G125" s="237" t="s">
        <v>1</v>
      </c>
      <c r="H125" s="238">
        <v>1</v>
      </c>
      <c r="I125" s="239"/>
      <c r="J125" s="240">
        <f>ROUND(I125*H125,2)</f>
        <v>0</v>
      </c>
      <c r="K125" s="241"/>
      <c r="L125" s="41"/>
      <c r="M125" s="242" t="s">
        <v>1</v>
      </c>
      <c r="N125" s="243" t="s">
        <v>43</v>
      </c>
      <c r="O125" s="94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6" t="s">
        <v>160</v>
      </c>
      <c r="AT125" s="246" t="s">
        <v>145</v>
      </c>
      <c r="AU125" s="246" t="s">
        <v>90</v>
      </c>
      <c r="AY125" s="14" t="s">
        <v>140</v>
      </c>
      <c r="BE125" s="247">
        <f>IF(N125="základná",J125,0)</f>
        <v>0</v>
      </c>
      <c r="BF125" s="247">
        <f>IF(N125="znížená",J125,0)</f>
        <v>0</v>
      </c>
      <c r="BG125" s="247">
        <f>IF(N125="zákl. prenesená",J125,0)</f>
        <v>0</v>
      </c>
      <c r="BH125" s="247">
        <f>IF(N125="zníž. prenesená",J125,0)</f>
        <v>0</v>
      </c>
      <c r="BI125" s="247">
        <f>IF(N125="nulová",J125,0)</f>
        <v>0</v>
      </c>
      <c r="BJ125" s="14" t="s">
        <v>90</v>
      </c>
      <c r="BK125" s="247">
        <f>ROUND(I125*H125,2)</f>
        <v>0</v>
      </c>
      <c r="BL125" s="14" t="s">
        <v>160</v>
      </c>
      <c r="BM125" s="246" t="s">
        <v>90</v>
      </c>
    </row>
    <row r="126" s="2" customFormat="1">
      <c r="A126" s="35"/>
      <c r="B126" s="36"/>
      <c r="C126" s="37"/>
      <c r="D126" s="248" t="s">
        <v>151</v>
      </c>
      <c r="E126" s="37"/>
      <c r="F126" s="249" t="s">
        <v>467</v>
      </c>
      <c r="G126" s="37"/>
      <c r="H126" s="37"/>
      <c r="I126" s="250"/>
      <c r="J126" s="37"/>
      <c r="K126" s="37"/>
      <c r="L126" s="41"/>
      <c r="M126" s="251"/>
      <c r="N126" s="252"/>
      <c r="O126" s="94"/>
      <c r="P126" s="94"/>
      <c r="Q126" s="94"/>
      <c r="R126" s="94"/>
      <c r="S126" s="94"/>
      <c r="T126" s="9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151</v>
      </c>
      <c r="AU126" s="14" t="s">
        <v>90</v>
      </c>
    </row>
    <row r="127" s="2" customFormat="1" ht="24.15" customHeight="1">
      <c r="A127" s="35"/>
      <c r="B127" s="36"/>
      <c r="C127" s="234" t="s">
        <v>90</v>
      </c>
      <c r="D127" s="234" t="s">
        <v>145</v>
      </c>
      <c r="E127" s="235" t="s">
        <v>420</v>
      </c>
      <c r="F127" s="236" t="s">
        <v>421</v>
      </c>
      <c r="G127" s="237" t="s">
        <v>1</v>
      </c>
      <c r="H127" s="238">
        <v>4</v>
      </c>
      <c r="I127" s="239"/>
      <c r="J127" s="240">
        <f>ROUND(I127*H127,2)</f>
        <v>0</v>
      </c>
      <c r="K127" s="241"/>
      <c r="L127" s="41"/>
      <c r="M127" s="242" t="s">
        <v>1</v>
      </c>
      <c r="N127" s="243" t="s">
        <v>43</v>
      </c>
      <c r="O127" s="94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6" t="s">
        <v>160</v>
      </c>
      <c r="AT127" s="246" t="s">
        <v>145</v>
      </c>
      <c r="AU127" s="246" t="s">
        <v>90</v>
      </c>
      <c r="AY127" s="14" t="s">
        <v>140</v>
      </c>
      <c r="BE127" s="247">
        <f>IF(N127="základná",J127,0)</f>
        <v>0</v>
      </c>
      <c r="BF127" s="247">
        <f>IF(N127="znížená",J127,0)</f>
        <v>0</v>
      </c>
      <c r="BG127" s="247">
        <f>IF(N127="zákl. prenesená",J127,0)</f>
        <v>0</v>
      </c>
      <c r="BH127" s="247">
        <f>IF(N127="zníž. prenesená",J127,0)</f>
        <v>0</v>
      </c>
      <c r="BI127" s="247">
        <f>IF(N127="nulová",J127,0)</f>
        <v>0</v>
      </c>
      <c r="BJ127" s="14" t="s">
        <v>90</v>
      </c>
      <c r="BK127" s="247">
        <f>ROUND(I127*H127,2)</f>
        <v>0</v>
      </c>
      <c r="BL127" s="14" t="s">
        <v>160</v>
      </c>
      <c r="BM127" s="246" t="s">
        <v>160</v>
      </c>
    </row>
    <row r="128" s="2" customFormat="1" ht="24.15" customHeight="1">
      <c r="A128" s="35"/>
      <c r="B128" s="36"/>
      <c r="C128" s="234" t="s">
        <v>139</v>
      </c>
      <c r="D128" s="234" t="s">
        <v>145</v>
      </c>
      <c r="E128" s="235" t="s">
        <v>422</v>
      </c>
      <c r="F128" s="236" t="s">
        <v>423</v>
      </c>
      <c r="G128" s="237" t="s">
        <v>1</v>
      </c>
      <c r="H128" s="238">
        <v>2</v>
      </c>
      <c r="I128" s="239"/>
      <c r="J128" s="240">
        <f>ROUND(I128*H128,2)</f>
        <v>0</v>
      </c>
      <c r="K128" s="241"/>
      <c r="L128" s="41"/>
      <c r="M128" s="242" t="s">
        <v>1</v>
      </c>
      <c r="N128" s="243" t="s">
        <v>43</v>
      </c>
      <c r="O128" s="94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6" t="s">
        <v>160</v>
      </c>
      <c r="AT128" s="246" t="s">
        <v>145</v>
      </c>
      <c r="AU128" s="246" t="s">
        <v>90</v>
      </c>
      <c r="AY128" s="14" t="s">
        <v>140</v>
      </c>
      <c r="BE128" s="247">
        <f>IF(N128="základná",J128,0)</f>
        <v>0</v>
      </c>
      <c r="BF128" s="247">
        <f>IF(N128="znížená",J128,0)</f>
        <v>0</v>
      </c>
      <c r="BG128" s="247">
        <f>IF(N128="zákl. prenesená",J128,0)</f>
        <v>0</v>
      </c>
      <c r="BH128" s="247">
        <f>IF(N128="zníž. prenesená",J128,0)</f>
        <v>0</v>
      </c>
      <c r="BI128" s="247">
        <f>IF(N128="nulová",J128,0)</f>
        <v>0</v>
      </c>
      <c r="BJ128" s="14" t="s">
        <v>90</v>
      </c>
      <c r="BK128" s="247">
        <f>ROUND(I128*H128,2)</f>
        <v>0</v>
      </c>
      <c r="BL128" s="14" t="s">
        <v>160</v>
      </c>
      <c r="BM128" s="246" t="s">
        <v>166</v>
      </c>
    </row>
    <row r="129" s="2" customFormat="1">
      <c r="A129" s="35"/>
      <c r="B129" s="36"/>
      <c r="C129" s="37"/>
      <c r="D129" s="248" t="s">
        <v>151</v>
      </c>
      <c r="E129" s="37"/>
      <c r="F129" s="249" t="s">
        <v>424</v>
      </c>
      <c r="G129" s="37"/>
      <c r="H129" s="37"/>
      <c r="I129" s="250"/>
      <c r="J129" s="37"/>
      <c r="K129" s="37"/>
      <c r="L129" s="41"/>
      <c r="M129" s="251"/>
      <c r="N129" s="252"/>
      <c r="O129" s="94"/>
      <c r="P129" s="94"/>
      <c r="Q129" s="94"/>
      <c r="R129" s="94"/>
      <c r="S129" s="94"/>
      <c r="T129" s="9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151</v>
      </c>
      <c r="AU129" s="14" t="s">
        <v>90</v>
      </c>
    </row>
    <row r="130" s="2" customFormat="1" ht="33" customHeight="1">
      <c r="A130" s="35"/>
      <c r="B130" s="36"/>
      <c r="C130" s="234" t="s">
        <v>160</v>
      </c>
      <c r="D130" s="234" t="s">
        <v>145</v>
      </c>
      <c r="E130" s="235" t="s">
        <v>468</v>
      </c>
      <c r="F130" s="236" t="s">
        <v>469</v>
      </c>
      <c r="G130" s="237" t="s">
        <v>1</v>
      </c>
      <c r="H130" s="238">
        <v>1</v>
      </c>
      <c r="I130" s="239"/>
      <c r="J130" s="240">
        <f>ROUND(I130*H130,2)</f>
        <v>0</v>
      </c>
      <c r="K130" s="241"/>
      <c r="L130" s="41"/>
      <c r="M130" s="242" t="s">
        <v>1</v>
      </c>
      <c r="N130" s="243" t="s">
        <v>43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160</v>
      </c>
      <c r="AT130" s="246" t="s">
        <v>145</v>
      </c>
      <c r="AU130" s="246" t="s">
        <v>90</v>
      </c>
      <c r="AY130" s="14" t="s">
        <v>140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90</v>
      </c>
      <c r="BK130" s="247">
        <f>ROUND(I130*H130,2)</f>
        <v>0</v>
      </c>
      <c r="BL130" s="14" t="s">
        <v>160</v>
      </c>
      <c r="BM130" s="246" t="s">
        <v>171</v>
      </c>
    </row>
    <row r="131" s="2" customFormat="1" ht="24.15" customHeight="1">
      <c r="A131" s="35"/>
      <c r="B131" s="36"/>
      <c r="C131" s="234" t="s">
        <v>168</v>
      </c>
      <c r="D131" s="234" t="s">
        <v>145</v>
      </c>
      <c r="E131" s="235" t="s">
        <v>470</v>
      </c>
      <c r="F131" s="236" t="s">
        <v>471</v>
      </c>
      <c r="G131" s="237" t="s">
        <v>1</v>
      </c>
      <c r="H131" s="238">
        <v>1</v>
      </c>
      <c r="I131" s="239"/>
      <c r="J131" s="240">
        <f>ROUND(I131*H131,2)</f>
        <v>0</v>
      </c>
      <c r="K131" s="241"/>
      <c r="L131" s="41"/>
      <c r="M131" s="242" t="s">
        <v>1</v>
      </c>
      <c r="N131" s="243" t="s">
        <v>43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160</v>
      </c>
      <c r="AT131" s="246" t="s">
        <v>145</v>
      </c>
      <c r="AU131" s="246" t="s">
        <v>90</v>
      </c>
      <c r="AY131" s="14" t="s">
        <v>140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90</v>
      </c>
      <c r="BK131" s="247">
        <f>ROUND(I131*H131,2)</f>
        <v>0</v>
      </c>
      <c r="BL131" s="14" t="s">
        <v>160</v>
      </c>
      <c r="BM131" s="246" t="s">
        <v>175</v>
      </c>
    </row>
    <row r="132" s="2" customFormat="1" ht="62.7" customHeight="1">
      <c r="A132" s="35"/>
      <c r="B132" s="36"/>
      <c r="C132" s="234" t="s">
        <v>166</v>
      </c>
      <c r="D132" s="234" t="s">
        <v>145</v>
      </c>
      <c r="E132" s="235" t="s">
        <v>429</v>
      </c>
      <c r="F132" s="236" t="s">
        <v>430</v>
      </c>
      <c r="G132" s="237" t="s">
        <v>1</v>
      </c>
      <c r="H132" s="238">
        <v>1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43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160</v>
      </c>
      <c r="AT132" s="246" t="s">
        <v>145</v>
      </c>
      <c r="AU132" s="246" t="s">
        <v>90</v>
      </c>
      <c r="AY132" s="14" t="s">
        <v>140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90</v>
      </c>
      <c r="BK132" s="247">
        <f>ROUND(I132*H132,2)</f>
        <v>0</v>
      </c>
      <c r="BL132" s="14" t="s">
        <v>160</v>
      </c>
      <c r="BM132" s="246" t="s">
        <v>180</v>
      </c>
    </row>
    <row r="133" s="2" customFormat="1" ht="16.5" customHeight="1">
      <c r="A133" s="35"/>
      <c r="B133" s="36"/>
      <c r="C133" s="234" t="s">
        <v>177</v>
      </c>
      <c r="D133" s="234" t="s">
        <v>145</v>
      </c>
      <c r="E133" s="235" t="s">
        <v>431</v>
      </c>
      <c r="F133" s="236" t="s">
        <v>432</v>
      </c>
      <c r="G133" s="237" t="s">
        <v>1</v>
      </c>
      <c r="H133" s="238">
        <v>1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43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160</v>
      </c>
      <c r="AT133" s="246" t="s">
        <v>145</v>
      </c>
      <c r="AU133" s="246" t="s">
        <v>90</v>
      </c>
      <c r="AY133" s="14" t="s">
        <v>140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90</v>
      </c>
      <c r="BK133" s="247">
        <f>ROUND(I133*H133,2)</f>
        <v>0</v>
      </c>
      <c r="BL133" s="14" t="s">
        <v>160</v>
      </c>
      <c r="BM133" s="246" t="s">
        <v>184</v>
      </c>
    </row>
    <row r="134" s="2" customFormat="1">
      <c r="A134" s="35"/>
      <c r="B134" s="36"/>
      <c r="C134" s="37"/>
      <c r="D134" s="248" t="s">
        <v>151</v>
      </c>
      <c r="E134" s="37"/>
      <c r="F134" s="249" t="s">
        <v>433</v>
      </c>
      <c r="G134" s="37"/>
      <c r="H134" s="37"/>
      <c r="I134" s="250"/>
      <c r="J134" s="37"/>
      <c r="K134" s="37"/>
      <c r="L134" s="41"/>
      <c r="M134" s="251"/>
      <c r="N134" s="252"/>
      <c r="O134" s="94"/>
      <c r="P134" s="94"/>
      <c r="Q134" s="94"/>
      <c r="R134" s="94"/>
      <c r="S134" s="94"/>
      <c r="T134" s="9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151</v>
      </c>
      <c r="AU134" s="14" t="s">
        <v>90</v>
      </c>
    </row>
    <row r="135" s="2" customFormat="1" ht="24.15" customHeight="1">
      <c r="A135" s="35"/>
      <c r="B135" s="36"/>
      <c r="C135" s="234" t="s">
        <v>171</v>
      </c>
      <c r="D135" s="234" t="s">
        <v>145</v>
      </c>
      <c r="E135" s="235" t="s">
        <v>434</v>
      </c>
      <c r="F135" s="236" t="s">
        <v>435</v>
      </c>
      <c r="G135" s="237" t="s">
        <v>1</v>
      </c>
      <c r="H135" s="238">
        <v>1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43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160</v>
      </c>
      <c r="AT135" s="246" t="s">
        <v>145</v>
      </c>
      <c r="AU135" s="246" t="s">
        <v>90</v>
      </c>
      <c r="AY135" s="14" t="s">
        <v>140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90</v>
      </c>
      <c r="BK135" s="247">
        <f>ROUND(I135*H135,2)</f>
        <v>0</v>
      </c>
      <c r="BL135" s="14" t="s">
        <v>160</v>
      </c>
      <c r="BM135" s="246" t="s">
        <v>189</v>
      </c>
    </row>
    <row r="136" s="2" customFormat="1">
      <c r="A136" s="35"/>
      <c r="B136" s="36"/>
      <c r="C136" s="37"/>
      <c r="D136" s="248" t="s">
        <v>151</v>
      </c>
      <c r="E136" s="37"/>
      <c r="F136" s="249" t="s">
        <v>436</v>
      </c>
      <c r="G136" s="37"/>
      <c r="H136" s="37"/>
      <c r="I136" s="250"/>
      <c r="J136" s="37"/>
      <c r="K136" s="37"/>
      <c r="L136" s="41"/>
      <c r="M136" s="251"/>
      <c r="N136" s="252"/>
      <c r="O136" s="94"/>
      <c r="P136" s="94"/>
      <c r="Q136" s="94"/>
      <c r="R136" s="94"/>
      <c r="S136" s="94"/>
      <c r="T136" s="9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151</v>
      </c>
      <c r="AU136" s="14" t="s">
        <v>90</v>
      </c>
    </row>
    <row r="137" s="2" customFormat="1" ht="24.15" customHeight="1">
      <c r="A137" s="35"/>
      <c r="B137" s="36"/>
      <c r="C137" s="234" t="s">
        <v>186</v>
      </c>
      <c r="D137" s="234" t="s">
        <v>145</v>
      </c>
      <c r="E137" s="235" t="s">
        <v>437</v>
      </c>
      <c r="F137" s="236" t="s">
        <v>438</v>
      </c>
      <c r="G137" s="237" t="s">
        <v>1</v>
      </c>
      <c r="H137" s="238">
        <v>5</v>
      </c>
      <c r="I137" s="239"/>
      <c r="J137" s="240">
        <f>ROUND(I137*H137,2)</f>
        <v>0</v>
      </c>
      <c r="K137" s="241"/>
      <c r="L137" s="41"/>
      <c r="M137" s="242" t="s">
        <v>1</v>
      </c>
      <c r="N137" s="243" t="s">
        <v>43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160</v>
      </c>
      <c r="AT137" s="246" t="s">
        <v>145</v>
      </c>
      <c r="AU137" s="246" t="s">
        <v>90</v>
      </c>
      <c r="AY137" s="14" t="s">
        <v>140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90</v>
      </c>
      <c r="BK137" s="247">
        <f>ROUND(I137*H137,2)</f>
        <v>0</v>
      </c>
      <c r="BL137" s="14" t="s">
        <v>160</v>
      </c>
      <c r="BM137" s="246" t="s">
        <v>195</v>
      </c>
    </row>
    <row r="138" s="2" customFormat="1" ht="16.5" customHeight="1">
      <c r="A138" s="35"/>
      <c r="B138" s="36"/>
      <c r="C138" s="234" t="s">
        <v>175</v>
      </c>
      <c r="D138" s="234" t="s">
        <v>145</v>
      </c>
      <c r="E138" s="235" t="s">
        <v>439</v>
      </c>
      <c r="F138" s="236" t="s">
        <v>440</v>
      </c>
      <c r="G138" s="237" t="s">
        <v>1</v>
      </c>
      <c r="H138" s="238">
        <v>1</v>
      </c>
      <c r="I138" s="239"/>
      <c r="J138" s="240">
        <f>ROUND(I138*H138,2)</f>
        <v>0</v>
      </c>
      <c r="K138" s="241"/>
      <c r="L138" s="41"/>
      <c r="M138" s="242" t="s">
        <v>1</v>
      </c>
      <c r="N138" s="243" t="s">
        <v>43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160</v>
      </c>
      <c r="AT138" s="246" t="s">
        <v>145</v>
      </c>
      <c r="AU138" s="246" t="s">
        <v>90</v>
      </c>
      <c r="AY138" s="14" t="s">
        <v>140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90</v>
      </c>
      <c r="BK138" s="247">
        <f>ROUND(I138*H138,2)</f>
        <v>0</v>
      </c>
      <c r="BL138" s="14" t="s">
        <v>160</v>
      </c>
      <c r="BM138" s="246" t="s">
        <v>7</v>
      </c>
    </row>
    <row r="139" s="2" customFormat="1" ht="24.15" customHeight="1">
      <c r="A139" s="35"/>
      <c r="B139" s="36"/>
      <c r="C139" s="234" t="s">
        <v>197</v>
      </c>
      <c r="D139" s="234" t="s">
        <v>145</v>
      </c>
      <c r="E139" s="235" t="s">
        <v>441</v>
      </c>
      <c r="F139" s="236" t="s">
        <v>442</v>
      </c>
      <c r="G139" s="237" t="s">
        <v>1</v>
      </c>
      <c r="H139" s="238">
        <v>1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43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160</v>
      </c>
      <c r="AT139" s="246" t="s">
        <v>145</v>
      </c>
      <c r="AU139" s="246" t="s">
        <v>90</v>
      </c>
      <c r="AY139" s="14" t="s">
        <v>140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90</v>
      </c>
      <c r="BK139" s="247">
        <f>ROUND(I139*H139,2)</f>
        <v>0</v>
      </c>
      <c r="BL139" s="14" t="s">
        <v>160</v>
      </c>
      <c r="BM139" s="246" t="s">
        <v>203</v>
      </c>
    </row>
    <row r="140" s="2" customFormat="1">
      <c r="A140" s="35"/>
      <c r="B140" s="36"/>
      <c r="C140" s="37"/>
      <c r="D140" s="248" t="s">
        <v>151</v>
      </c>
      <c r="E140" s="37"/>
      <c r="F140" s="249" t="s">
        <v>443</v>
      </c>
      <c r="G140" s="37"/>
      <c r="H140" s="37"/>
      <c r="I140" s="250"/>
      <c r="J140" s="37"/>
      <c r="K140" s="37"/>
      <c r="L140" s="41"/>
      <c r="M140" s="251"/>
      <c r="N140" s="252"/>
      <c r="O140" s="94"/>
      <c r="P140" s="94"/>
      <c r="Q140" s="94"/>
      <c r="R140" s="94"/>
      <c r="S140" s="94"/>
      <c r="T140" s="9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151</v>
      </c>
      <c r="AU140" s="14" t="s">
        <v>90</v>
      </c>
    </row>
    <row r="141" s="2" customFormat="1" ht="16.5" customHeight="1">
      <c r="A141" s="35"/>
      <c r="B141" s="36"/>
      <c r="C141" s="234" t="s">
        <v>180</v>
      </c>
      <c r="D141" s="234" t="s">
        <v>145</v>
      </c>
      <c r="E141" s="235" t="s">
        <v>444</v>
      </c>
      <c r="F141" s="236" t="s">
        <v>445</v>
      </c>
      <c r="G141" s="237" t="s">
        <v>1</v>
      </c>
      <c r="H141" s="238">
        <v>1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43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160</v>
      </c>
      <c r="AT141" s="246" t="s">
        <v>145</v>
      </c>
      <c r="AU141" s="246" t="s">
        <v>90</v>
      </c>
      <c r="AY141" s="14" t="s">
        <v>140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90</v>
      </c>
      <c r="BK141" s="247">
        <f>ROUND(I141*H141,2)</f>
        <v>0</v>
      </c>
      <c r="BL141" s="14" t="s">
        <v>160</v>
      </c>
      <c r="BM141" s="246" t="s">
        <v>208</v>
      </c>
    </row>
    <row r="142" s="2" customFormat="1">
      <c r="A142" s="35"/>
      <c r="B142" s="36"/>
      <c r="C142" s="37"/>
      <c r="D142" s="248" t="s">
        <v>151</v>
      </c>
      <c r="E142" s="37"/>
      <c r="F142" s="249" t="s">
        <v>446</v>
      </c>
      <c r="G142" s="37"/>
      <c r="H142" s="37"/>
      <c r="I142" s="250"/>
      <c r="J142" s="37"/>
      <c r="K142" s="37"/>
      <c r="L142" s="41"/>
      <c r="M142" s="251"/>
      <c r="N142" s="252"/>
      <c r="O142" s="94"/>
      <c r="P142" s="94"/>
      <c r="Q142" s="94"/>
      <c r="R142" s="94"/>
      <c r="S142" s="94"/>
      <c r="T142" s="9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151</v>
      </c>
      <c r="AU142" s="14" t="s">
        <v>90</v>
      </c>
    </row>
    <row r="143" s="2" customFormat="1" ht="24.15" customHeight="1">
      <c r="A143" s="35"/>
      <c r="B143" s="36"/>
      <c r="C143" s="234" t="s">
        <v>205</v>
      </c>
      <c r="D143" s="234" t="s">
        <v>145</v>
      </c>
      <c r="E143" s="235" t="s">
        <v>447</v>
      </c>
      <c r="F143" s="236" t="s">
        <v>448</v>
      </c>
      <c r="G143" s="237" t="s">
        <v>1</v>
      </c>
      <c r="H143" s="238">
        <v>3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43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160</v>
      </c>
      <c r="AT143" s="246" t="s">
        <v>145</v>
      </c>
      <c r="AU143" s="246" t="s">
        <v>90</v>
      </c>
      <c r="AY143" s="14" t="s">
        <v>140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90</v>
      </c>
      <c r="BK143" s="247">
        <f>ROUND(I143*H143,2)</f>
        <v>0</v>
      </c>
      <c r="BL143" s="14" t="s">
        <v>160</v>
      </c>
      <c r="BM143" s="246" t="s">
        <v>212</v>
      </c>
    </row>
    <row r="144" s="2" customFormat="1">
      <c r="A144" s="35"/>
      <c r="B144" s="36"/>
      <c r="C144" s="37"/>
      <c r="D144" s="248" t="s">
        <v>151</v>
      </c>
      <c r="E144" s="37"/>
      <c r="F144" s="249" t="s">
        <v>449</v>
      </c>
      <c r="G144" s="37"/>
      <c r="H144" s="37"/>
      <c r="I144" s="250"/>
      <c r="J144" s="37"/>
      <c r="K144" s="37"/>
      <c r="L144" s="41"/>
      <c r="M144" s="251"/>
      <c r="N144" s="252"/>
      <c r="O144" s="94"/>
      <c r="P144" s="94"/>
      <c r="Q144" s="94"/>
      <c r="R144" s="94"/>
      <c r="S144" s="94"/>
      <c r="T144" s="9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151</v>
      </c>
      <c r="AU144" s="14" t="s">
        <v>90</v>
      </c>
    </row>
    <row r="145" s="2" customFormat="1" ht="16.5" customHeight="1">
      <c r="A145" s="35"/>
      <c r="B145" s="36"/>
      <c r="C145" s="234" t="s">
        <v>184</v>
      </c>
      <c r="D145" s="234" t="s">
        <v>145</v>
      </c>
      <c r="E145" s="235" t="s">
        <v>450</v>
      </c>
      <c r="F145" s="236" t="s">
        <v>345</v>
      </c>
      <c r="G145" s="237" t="s">
        <v>1</v>
      </c>
      <c r="H145" s="238">
        <v>1</v>
      </c>
      <c r="I145" s="239"/>
      <c r="J145" s="240">
        <f>ROUND(I145*H145,2)</f>
        <v>0</v>
      </c>
      <c r="K145" s="241"/>
      <c r="L145" s="41"/>
      <c r="M145" s="242" t="s">
        <v>1</v>
      </c>
      <c r="N145" s="243" t="s">
        <v>43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160</v>
      </c>
      <c r="AT145" s="246" t="s">
        <v>145</v>
      </c>
      <c r="AU145" s="246" t="s">
        <v>90</v>
      </c>
      <c r="AY145" s="14" t="s">
        <v>140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90</v>
      </c>
      <c r="BK145" s="247">
        <f>ROUND(I145*H145,2)</f>
        <v>0</v>
      </c>
      <c r="BL145" s="14" t="s">
        <v>160</v>
      </c>
      <c r="BM145" s="246" t="s">
        <v>217</v>
      </c>
    </row>
    <row r="146" s="2" customFormat="1" ht="24.15" customHeight="1">
      <c r="A146" s="35"/>
      <c r="B146" s="36"/>
      <c r="C146" s="234" t="s">
        <v>214</v>
      </c>
      <c r="D146" s="234" t="s">
        <v>145</v>
      </c>
      <c r="E146" s="235" t="s">
        <v>472</v>
      </c>
      <c r="F146" s="236" t="s">
        <v>473</v>
      </c>
      <c r="G146" s="237" t="s">
        <v>1</v>
      </c>
      <c r="H146" s="238">
        <v>1</v>
      </c>
      <c r="I146" s="239"/>
      <c r="J146" s="240">
        <f>ROUND(I146*H146,2)</f>
        <v>0</v>
      </c>
      <c r="K146" s="241"/>
      <c r="L146" s="41"/>
      <c r="M146" s="242" t="s">
        <v>1</v>
      </c>
      <c r="N146" s="243" t="s">
        <v>43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160</v>
      </c>
      <c r="AT146" s="246" t="s">
        <v>145</v>
      </c>
      <c r="AU146" s="246" t="s">
        <v>90</v>
      </c>
      <c r="AY146" s="14" t="s">
        <v>140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90</v>
      </c>
      <c r="BK146" s="247">
        <f>ROUND(I146*H146,2)</f>
        <v>0</v>
      </c>
      <c r="BL146" s="14" t="s">
        <v>160</v>
      </c>
      <c r="BM146" s="246" t="s">
        <v>221</v>
      </c>
    </row>
    <row r="147" s="2" customFormat="1">
      <c r="A147" s="35"/>
      <c r="B147" s="36"/>
      <c r="C147" s="37"/>
      <c r="D147" s="248" t="s">
        <v>151</v>
      </c>
      <c r="E147" s="37"/>
      <c r="F147" s="249" t="s">
        <v>474</v>
      </c>
      <c r="G147" s="37"/>
      <c r="H147" s="37"/>
      <c r="I147" s="250"/>
      <c r="J147" s="37"/>
      <c r="K147" s="37"/>
      <c r="L147" s="41"/>
      <c r="M147" s="251"/>
      <c r="N147" s="252"/>
      <c r="O147" s="94"/>
      <c r="P147" s="94"/>
      <c r="Q147" s="94"/>
      <c r="R147" s="94"/>
      <c r="S147" s="94"/>
      <c r="T147" s="9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151</v>
      </c>
      <c r="AU147" s="14" t="s">
        <v>90</v>
      </c>
    </row>
    <row r="148" s="2" customFormat="1" ht="16.5" customHeight="1">
      <c r="A148" s="35"/>
      <c r="B148" s="36"/>
      <c r="C148" s="234" t="s">
        <v>189</v>
      </c>
      <c r="D148" s="234" t="s">
        <v>145</v>
      </c>
      <c r="E148" s="235" t="s">
        <v>475</v>
      </c>
      <c r="F148" s="236" t="s">
        <v>476</v>
      </c>
      <c r="G148" s="237" t="s">
        <v>1</v>
      </c>
      <c r="H148" s="238">
        <v>1</v>
      </c>
      <c r="I148" s="239"/>
      <c r="J148" s="240">
        <f>ROUND(I148*H148,2)</f>
        <v>0</v>
      </c>
      <c r="K148" s="241"/>
      <c r="L148" s="41"/>
      <c r="M148" s="242" t="s">
        <v>1</v>
      </c>
      <c r="N148" s="243" t="s">
        <v>43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160</v>
      </c>
      <c r="AT148" s="246" t="s">
        <v>145</v>
      </c>
      <c r="AU148" s="246" t="s">
        <v>90</v>
      </c>
      <c r="AY148" s="14" t="s">
        <v>140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90</v>
      </c>
      <c r="BK148" s="247">
        <f>ROUND(I148*H148,2)</f>
        <v>0</v>
      </c>
      <c r="BL148" s="14" t="s">
        <v>160</v>
      </c>
      <c r="BM148" s="246" t="s">
        <v>226</v>
      </c>
    </row>
    <row r="149" s="2" customFormat="1">
      <c r="A149" s="35"/>
      <c r="B149" s="36"/>
      <c r="C149" s="37"/>
      <c r="D149" s="248" t="s">
        <v>151</v>
      </c>
      <c r="E149" s="37"/>
      <c r="F149" s="249" t="s">
        <v>477</v>
      </c>
      <c r="G149" s="37"/>
      <c r="H149" s="37"/>
      <c r="I149" s="250"/>
      <c r="J149" s="37"/>
      <c r="K149" s="37"/>
      <c r="L149" s="41"/>
      <c r="M149" s="251"/>
      <c r="N149" s="252"/>
      <c r="O149" s="94"/>
      <c r="P149" s="94"/>
      <c r="Q149" s="94"/>
      <c r="R149" s="94"/>
      <c r="S149" s="94"/>
      <c r="T149" s="9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151</v>
      </c>
      <c r="AU149" s="14" t="s">
        <v>90</v>
      </c>
    </row>
    <row r="150" s="2" customFormat="1" ht="21.75" customHeight="1">
      <c r="A150" s="35"/>
      <c r="B150" s="36"/>
      <c r="C150" s="234" t="s">
        <v>223</v>
      </c>
      <c r="D150" s="234" t="s">
        <v>145</v>
      </c>
      <c r="E150" s="235" t="s">
        <v>478</v>
      </c>
      <c r="F150" s="236" t="s">
        <v>479</v>
      </c>
      <c r="G150" s="237" t="s">
        <v>1</v>
      </c>
      <c r="H150" s="238">
        <v>1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43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160</v>
      </c>
      <c r="AT150" s="246" t="s">
        <v>145</v>
      </c>
      <c r="AU150" s="246" t="s">
        <v>90</v>
      </c>
      <c r="AY150" s="14" t="s">
        <v>140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90</v>
      </c>
      <c r="BK150" s="247">
        <f>ROUND(I150*H150,2)</f>
        <v>0</v>
      </c>
      <c r="BL150" s="14" t="s">
        <v>160</v>
      </c>
      <c r="BM150" s="246" t="s">
        <v>230</v>
      </c>
    </row>
    <row r="151" s="2" customFormat="1" ht="16.5" customHeight="1">
      <c r="A151" s="35"/>
      <c r="B151" s="36"/>
      <c r="C151" s="234" t="s">
        <v>195</v>
      </c>
      <c r="D151" s="234" t="s">
        <v>145</v>
      </c>
      <c r="E151" s="235" t="s">
        <v>463</v>
      </c>
      <c r="F151" s="236" t="s">
        <v>359</v>
      </c>
      <c r="G151" s="237" t="s">
        <v>1</v>
      </c>
      <c r="H151" s="238">
        <v>1</v>
      </c>
      <c r="I151" s="239"/>
      <c r="J151" s="240">
        <f>ROUND(I151*H151,2)</f>
        <v>0</v>
      </c>
      <c r="K151" s="241"/>
      <c r="L151" s="41"/>
      <c r="M151" s="253" t="s">
        <v>1</v>
      </c>
      <c r="N151" s="254" t="s">
        <v>43</v>
      </c>
      <c r="O151" s="255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160</v>
      </c>
      <c r="AT151" s="246" t="s">
        <v>145</v>
      </c>
      <c r="AU151" s="246" t="s">
        <v>90</v>
      </c>
      <c r="AY151" s="14" t="s">
        <v>140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90</v>
      </c>
      <c r="BK151" s="247">
        <f>ROUND(I151*H151,2)</f>
        <v>0</v>
      </c>
      <c r="BL151" s="14" t="s">
        <v>160</v>
      </c>
      <c r="BM151" s="246" t="s">
        <v>235</v>
      </c>
    </row>
    <row r="152" s="2" customFormat="1" ht="6.96" customHeight="1">
      <c r="A152" s="35"/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7y984vKix+h2Ne1qjr5CAZgPqdF4iRq22GwpCPNZ0hqQ54MgZroXuL37F2asBcGwAtfLuNt0H0qrqOGHNXsUzA==" hashValue="+69EnyNPR6KIaV86//ux2Jf+6KuVESIzEfmOa9XiFQ6f+4Kt6aPT2l0F73pehcpS97lFAX6Xjt3UEN95K6Vl3Q==" algorithmName="SHA-512" password="CC35"/>
  <autoFilter ref="C121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PILNIK VLADIMIR</dc:creator>
  <cp:lastModifiedBy>PILNIK VLADIMIR</cp:lastModifiedBy>
  <dcterms:created xsi:type="dcterms:W3CDTF">2021-11-24T12:03:25Z</dcterms:created>
  <dcterms:modified xsi:type="dcterms:W3CDTF">2021-11-24T12:03:33Z</dcterms:modified>
</cp:coreProperties>
</file>