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.vasko\Desktop\Slanecká náhradná výsadba\SUT.PODKL. final\"/>
    </mc:Choice>
  </mc:AlternateContent>
  <bookViews>
    <workbookView xWindow="0" yWindow="0" windowWidth="28800" windowHeight="12300"/>
  </bookViews>
  <sheets>
    <sheet name="Rekapitulácia časť 1" sheetId="1" r:id="rId1"/>
    <sheet name="030-01 - Náhradná výsadba..." sheetId="2" r:id="rId2"/>
    <sheet name="030-03 - Náhradná výsadba..." sheetId="4" r:id="rId3"/>
    <sheet name="030-04 - Náhradná výsadba..." sheetId="5" r:id="rId4"/>
  </sheets>
  <definedNames>
    <definedName name="_xlnm._FilterDatabase" localSheetId="1" hidden="1">'030-01 - Náhradná výsadba...'!$C$124:$K$188</definedName>
    <definedName name="_xlnm._FilterDatabase" localSheetId="2" hidden="1">'030-03 - Náhradná výsadba...'!$C$124:$K$190</definedName>
    <definedName name="_xlnm._FilterDatabase" localSheetId="3" hidden="1">'030-04 - Náhradná výsadba...'!$C$124:$K$190</definedName>
    <definedName name="_xlnm.Print_Titles" localSheetId="1">'030-01 - Náhradná výsadba...'!$124:$124</definedName>
    <definedName name="_xlnm.Print_Titles" localSheetId="2">'030-03 - Náhradná výsadba...'!$124:$124</definedName>
    <definedName name="_xlnm.Print_Titles" localSheetId="3">'030-04 - Náhradná výsadba...'!$124:$124</definedName>
    <definedName name="_xlnm.Print_Titles" localSheetId="0">'Rekapitulácia časť 1'!$92:$92</definedName>
    <definedName name="_xlnm.Print_Area" localSheetId="1">'030-01 - Náhradná výsadba...'!$C$82:$J$104,'030-01 - Náhradná výsadba...'!$C$110:$J$188</definedName>
    <definedName name="_xlnm.Print_Area" localSheetId="2">'030-03 - Náhradná výsadba...'!$C$82:$J$104,'030-03 - Náhradná výsadba...'!$C$110:$J$190</definedName>
    <definedName name="_xlnm.Print_Area" localSheetId="3">'030-04 - Náhradná výsadba...'!$C$82:$J$104,'030-04 - Náhradná výsadba...'!$C$110:$J$190</definedName>
    <definedName name="_xlnm.Print_Area" localSheetId="0">'Rekapitulácia časť 1'!$D$4:$AO$76,'Rekapitulácia časť 1'!$C$82:$AQ$99</definedName>
  </definedNames>
  <calcPr calcId="162913"/>
</workbook>
</file>

<file path=xl/calcChain.xml><?xml version="1.0" encoding="utf-8"?>
<calcChain xmlns="http://schemas.openxmlformats.org/spreadsheetml/2006/main">
  <c r="J39" i="5" l="1"/>
  <c r="J38" i="5"/>
  <c r="AY98" i="1"/>
  <c r="J37" i="5"/>
  <c r="AX98" i="1"/>
  <c r="BI190" i="5"/>
  <c r="BH190" i="5"/>
  <c r="BG190" i="5"/>
  <c r="BE190" i="5"/>
  <c r="T190" i="5"/>
  <c r="T189" i="5"/>
  <c r="R190" i="5"/>
  <c r="R189" i="5"/>
  <c r="P190" i="5"/>
  <c r="P189" i="5" s="1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1" i="5"/>
  <c r="BH141" i="5"/>
  <c r="BG141" i="5"/>
  <c r="BE141" i="5"/>
  <c r="T141" i="5"/>
  <c r="R141" i="5"/>
  <c r="P141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85" i="5" s="1"/>
  <c r="J39" i="4"/>
  <c r="J38" i="4"/>
  <c r="AY97" i="1"/>
  <c r="J37" i="4"/>
  <c r="AX97" i="1" s="1"/>
  <c r="BI190" i="4"/>
  <c r="BH190" i="4"/>
  <c r="BG190" i="4"/>
  <c r="BE190" i="4"/>
  <c r="T190" i="4"/>
  <c r="T189" i="4"/>
  <c r="R190" i="4"/>
  <c r="R189" i="4" s="1"/>
  <c r="P190" i="4"/>
  <c r="P189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J122" i="4"/>
  <c r="J121" i="4"/>
  <c r="F121" i="4"/>
  <c r="F119" i="4"/>
  <c r="E117" i="4"/>
  <c r="J94" i="4"/>
  <c r="J93" i="4"/>
  <c r="F93" i="4"/>
  <c r="F91" i="4"/>
  <c r="E89" i="4"/>
  <c r="J20" i="4"/>
  <c r="E20" i="4"/>
  <c r="F94" i="4" s="1"/>
  <c r="J19" i="4"/>
  <c r="J14" i="4"/>
  <c r="J119" i="4" s="1"/>
  <c r="E7" i="4"/>
  <c r="E85" i="4" s="1"/>
  <c r="J39" i="2"/>
  <c r="J38" i="2"/>
  <c r="AY96" i="1"/>
  <c r="J37" i="2"/>
  <c r="AX96" i="1" s="1"/>
  <c r="BI188" i="2"/>
  <c r="BH188" i="2"/>
  <c r="BG188" i="2"/>
  <c r="BE188" i="2"/>
  <c r="T188" i="2"/>
  <c r="T187" i="2"/>
  <c r="R188" i="2"/>
  <c r="R187" i="2" s="1"/>
  <c r="P188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4" i="2"/>
  <c r="J93" i="2"/>
  <c r="F93" i="2"/>
  <c r="F91" i="2"/>
  <c r="E89" i="2"/>
  <c r="J20" i="2"/>
  <c r="E20" i="2"/>
  <c r="F94" i="2" s="1"/>
  <c r="J19" i="2"/>
  <c r="J14" i="2"/>
  <c r="E7" i="2"/>
  <c r="E113" i="2" s="1"/>
  <c r="L90" i="1"/>
  <c r="AM90" i="1"/>
  <c r="AM89" i="1"/>
  <c r="L89" i="1"/>
  <c r="L87" i="1"/>
  <c r="L85" i="1"/>
  <c r="L84" i="1"/>
  <c r="J150" i="2"/>
  <c r="BK134" i="2"/>
  <c r="BK174" i="2"/>
  <c r="J160" i="2"/>
  <c r="BK151" i="2"/>
  <c r="J186" i="2"/>
  <c r="J177" i="2"/>
  <c r="BK160" i="2"/>
  <c r="BK147" i="2"/>
  <c r="J154" i="4"/>
  <c r="BK188" i="4"/>
  <c r="J188" i="4"/>
  <c r="J155" i="4"/>
  <c r="BK154" i="4"/>
  <c r="J155" i="5"/>
  <c r="BK155" i="5"/>
  <c r="J130" i="5"/>
  <c r="BK130" i="5"/>
  <c r="J188" i="5"/>
  <c r="BK158" i="5"/>
  <c r="J158" i="5"/>
  <c r="J164" i="5"/>
  <c r="J151" i="2"/>
  <c r="J147" i="2"/>
  <c r="J170" i="2"/>
  <c r="J154" i="2"/>
  <c r="BK130" i="2"/>
  <c r="BK181" i="2"/>
  <c r="BK170" i="2"/>
  <c r="J156" i="2"/>
  <c r="J146" i="2"/>
  <c r="BK166" i="4"/>
  <c r="BK190" i="4"/>
  <c r="J162" i="4"/>
  <c r="BK155" i="4"/>
  <c r="J132" i="4"/>
  <c r="J148" i="4"/>
  <c r="J174" i="4"/>
  <c r="J128" i="4"/>
  <c r="BK156" i="4"/>
  <c r="BK168" i="4"/>
  <c r="BK172" i="5"/>
  <c r="J169" i="5"/>
  <c r="J136" i="5"/>
  <c r="J148" i="5"/>
  <c r="BK183" i="5"/>
  <c r="BK174" i="5"/>
  <c r="BK141" i="5"/>
  <c r="BK150" i="5"/>
  <c r="BK160" i="5"/>
  <c r="BK158" i="2"/>
  <c r="J128" i="2"/>
  <c r="BK167" i="2"/>
  <c r="BK156" i="2"/>
  <c r="BK188" i="2"/>
  <c r="J166" i="2"/>
  <c r="J152" i="2"/>
  <c r="J134" i="2"/>
  <c r="J183" i="4"/>
  <c r="BK158" i="4"/>
  <c r="J150" i="4"/>
  <c r="J172" i="4"/>
  <c r="J156" i="4"/>
  <c r="J130" i="4"/>
  <c r="BK134" i="4"/>
  <c r="J166" i="4"/>
  <c r="J136" i="4"/>
  <c r="BK147" i="4"/>
  <c r="J153" i="5"/>
  <c r="J154" i="5"/>
  <c r="BK171" i="5"/>
  <c r="J181" i="5"/>
  <c r="BK181" i="5"/>
  <c r="BK153" i="5"/>
  <c r="J162" i="5"/>
  <c r="J134" i="5"/>
  <c r="BK148" i="5"/>
  <c r="J167" i="2"/>
  <c r="BK179" i="2"/>
  <c r="J172" i="2"/>
  <c r="J158" i="2"/>
  <c r="J141" i="2"/>
  <c r="BK183" i="2"/>
  <c r="BK176" i="2"/>
  <c r="BK153" i="2"/>
  <c r="AS95" i="1"/>
  <c r="J171" i="4"/>
  <c r="J151" i="4"/>
  <c r="BK136" i="4"/>
  <c r="BK128" i="4"/>
  <c r="J134" i="4"/>
  <c r="BK150" i="4"/>
  <c r="J181" i="4"/>
  <c r="J158" i="4"/>
  <c r="J149" i="4"/>
  <c r="BK138" i="4"/>
  <c r="BK164" i="5"/>
  <c r="J160" i="5"/>
  <c r="BK154" i="5"/>
  <c r="J150" i="5"/>
  <c r="J149" i="5"/>
  <c r="BK136" i="5"/>
  <c r="BK185" i="5"/>
  <c r="BK149" i="5"/>
  <c r="J151" i="5"/>
  <c r="BK166" i="5"/>
  <c r="BK149" i="2"/>
  <c r="BK136" i="2"/>
  <c r="J164" i="2"/>
  <c r="J138" i="2"/>
  <c r="J181" i="2"/>
  <c r="BK162" i="2"/>
  <c r="J136" i="2"/>
  <c r="J130" i="2"/>
  <c r="BK178" i="4"/>
  <c r="J179" i="4"/>
  <c r="J176" i="4"/>
  <c r="J147" i="4"/>
  <c r="J153" i="4"/>
  <c r="BK183" i="4"/>
  <c r="BK179" i="4"/>
  <c r="BK162" i="4"/>
  <c r="J152" i="5"/>
  <c r="J147" i="5"/>
  <c r="J138" i="5"/>
  <c r="J178" i="5"/>
  <c r="J172" i="5"/>
  <c r="BK190" i="5"/>
  <c r="BK147" i="5"/>
  <c r="BK169" i="2"/>
  <c r="BK141" i="2"/>
  <c r="J169" i="2"/>
  <c r="BK152" i="2"/>
  <c r="J132" i="2"/>
  <c r="J183" i="2"/>
  <c r="BK172" i="2"/>
  <c r="BK148" i="2"/>
  <c r="BK132" i="2"/>
  <c r="J169" i="4"/>
  <c r="BK148" i="4"/>
  <c r="BK130" i="4"/>
  <c r="J160" i="4"/>
  <c r="BK181" i="4"/>
  <c r="BK141" i="4"/>
  <c r="BK172" i="4"/>
  <c r="BK171" i="4"/>
  <c r="J190" i="4"/>
  <c r="J190" i="5"/>
  <c r="BK128" i="5"/>
  <c r="BK151" i="5"/>
  <c r="BK162" i="5"/>
  <c r="J176" i="5"/>
  <c r="J168" i="5"/>
  <c r="BK134" i="5"/>
  <c r="BK138" i="5"/>
  <c r="J156" i="5"/>
  <c r="BK154" i="2"/>
  <c r="J148" i="2"/>
  <c r="BK177" i="2"/>
  <c r="BK166" i="2"/>
  <c r="J149" i="2"/>
  <c r="BK186" i="2"/>
  <c r="J179" i="2"/>
  <c r="BK164" i="2"/>
  <c r="BK138" i="2"/>
  <c r="J164" i="4"/>
  <c r="BK149" i="4"/>
  <c r="BK164" i="4"/>
  <c r="J141" i="4"/>
  <c r="BK151" i="4"/>
  <c r="BK176" i="4"/>
  <c r="BK185" i="4"/>
  <c r="BK153" i="4"/>
  <c r="J152" i="4"/>
  <c r="BK168" i="5"/>
  <c r="BK152" i="5"/>
  <c r="J166" i="5"/>
  <c r="J185" i="5"/>
  <c r="BK179" i="5"/>
  <c r="BK156" i="5"/>
  <c r="BK178" i="5"/>
  <c r="J174" i="5"/>
  <c r="BK132" i="5"/>
  <c r="J153" i="2"/>
  <c r="J176" i="2"/>
  <c r="J162" i="2"/>
  <c r="BK150" i="2"/>
  <c r="J188" i="2"/>
  <c r="J174" i="2"/>
  <c r="BK146" i="2"/>
  <c r="BK128" i="2"/>
  <c r="BK174" i="4"/>
  <c r="J168" i="4"/>
  <c r="J185" i="4"/>
  <c r="J138" i="4"/>
  <c r="BK152" i="4"/>
  <c r="BK132" i="4"/>
  <c r="BK160" i="4"/>
  <c r="BK169" i="4"/>
  <c r="J178" i="4"/>
  <c r="BK176" i="5"/>
  <c r="J183" i="5"/>
  <c r="J132" i="5"/>
  <c r="J141" i="5"/>
  <c r="J179" i="5"/>
  <c r="BK169" i="5"/>
  <c r="BK188" i="5"/>
  <c r="J171" i="5"/>
  <c r="J128" i="5"/>
  <c r="P127" i="2" l="1"/>
  <c r="T171" i="2"/>
  <c r="BK173" i="4"/>
  <c r="J173" i="4" s="1"/>
  <c r="J101" i="4" s="1"/>
  <c r="P173" i="5"/>
  <c r="BK171" i="2"/>
  <c r="J171" i="2" s="1"/>
  <c r="J101" i="2" s="1"/>
  <c r="R127" i="4"/>
  <c r="R126" i="4" s="1"/>
  <c r="R125" i="4" s="1"/>
  <c r="R180" i="4"/>
  <c r="T173" i="5"/>
  <c r="T127" i="2"/>
  <c r="T126" i="2" s="1"/>
  <c r="T125" i="2" s="1"/>
  <c r="T178" i="2"/>
  <c r="R173" i="4"/>
  <c r="BK173" i="5"/>
  <c r="J173" i="5"/>
  <c r="J101" i="5"/>
  <c r="P171" i="2"/>
  <c r="T127" i="4"/>
  <c r="T180" i="4"/>
  <c r="T127" i="5"/>
  <c r="P180" i="5"/>
  <c r="R127" i="2"/>
  <c r="BK178" i="2"/>
  <c r="J178" i="2"/>
  <c r="J102" i="2" s="1"/>
  <c r="BK127" i="4"/>
  <c r="J127" i="4"/>
  <c r="J100" i="4" s="1"/>
  <c r="P180" i="4"/>
  <c r="R173" i="5"/>
  <c r="R171" i="2"/>
  <c r="P127" i="4"/>
  <c r="BK180" i="4"/>
  <c r="J180" i="4" s="1"/>
  <c r="J102" i="4" s="1"/>
  <c r="BK127" i="5"/>
  <c r="BK126" i="5" s="1"/>
  <c r="BK180" i="5"/>
  <c r="J180" i="5"/>
  <c r="J102" i="5" s="1"/>
  <c r="R178" i="2"/>
  <c r="P173" i="4"/>
  <c r="P127" i="5"/>
  <c r="P126" i="5" s="1"/>
  <c r="P125" i="5" s="1"/>
  <c r="AU98" i="1" s="1"/>
  <c r="T180" i="5"/>
  <c r="BK127" i="2"/>
  <c r="J127" i="2"/>
  <c r="J100" i="2"/>
  <c r="P178" i="2"/>
  <c r="T173" i="4"/>
  <c r="R127" i="5"/>
  <c r="R126" i="5" s="1"/>
  <c r="R125" i="5" s="1"/>
  <c r="R180" i="5"/>
  <c r="BK189" i="5"/>
  <c r="J189" i="5"/>
  <c r="J103" i="5" s="1"/>
  <c r="BK187" i="2"/>
  <c r="J187" i="2"/>
  <c r="J103" i="2" s="1"/>
  <c r="BK189" i="4"/>
  <c r="J189" i="4" s="1"/>
  <c r="J103" i="4" s="1"/>
  <c r="J127" i="5"/>
  <c r="J100" i="5" s="1"/>
  <c r="BK126" i="4"/>
  <c r="J126" i="4" s="1"/>
  <c r="J99" i="4" s="1"/>
  <c r="F94" i="5"/>
  <c r="BF134" i="5"/>
  <c r="BF128" i="5"/>
  <c r="BF141" i="5"/>
  <c r="BF154" i="5"/>
  <c r="BF172" i="5"/>
  <c r="BF174" i="5"/>
  <c r="BF179" i="5"/>
  <c r="BF185" i="5"/>
  <c r="BF190" i="5"/>
  <c r="BF136" i="5"/>
  <c r="BF147" i="5"/>
  <c r="BF150" i="5"/>
  <c r="BF151" i="5"/>
  <c r="BF160" i="5"/>
  <c r="BF176" i="5"/>
  <c r="BF130" i="5"/>
  <c r="BF148" i="5"/>
  <c r="BF162" i="5"/>
  <c r="E113" i="5"/>
  <c r="BF132" i="5"/>
  <c r="BF152" i="5"/>
  <c r="BF153" i="5"/>
  <c r="BF168" i="5"/>
  <c r="BF138" i="5"/>
  <c r="BF149" i="5"/>
  <c r="BF166" i="5"/>
  <c r="BF171" i="5"/>
  <c r="BF178" i="5"/>
  <c r="BF188" i="5"/>
  <c r="BF155" i="5"/>
  <c r="BF156" i="5"/>
  <c r="BF158" i="5"/>
  <c r="BF164" i="5"/>
  <c r="BF169" i="5"/>
  <c r="BF181" i="5"/>
  <c r="BF183" i="5"/>
  <c r="F122" i="4"/>
  <c r="BF156" i="4"/>
  <c r="BF171" i="4"/>
  <c r="BF172" i="4"/>
  <c r="BF179" i="4"/>
  <c r="BF183" i="4"/>
  <c r="BF130" i="4"/>
  <c r="BF151" i="4"/>
  <c r="BF164" i="4"/>
  <c r="BF141" i="4"/>
  <c r="BF147" i="4"/>
  <c r="BF148" i="4"/>
  <c r="BF149" i="4"/>
  <c r="BF150" i="4"/>
  <c r="BF154" i="4"/>
  <c r="BF169" i="4"/>
  <c r="BF178" i="4"/>
  <c r="BF158" i="4"/>
  <c r="BF174" i="4"/>
  <c r="E113" i="4"/>
  <c r="BF152" i="4"/>
  <c r="BF168" i="4"/>
  <c r="BF190" i="4"/>
  <c r="BF134" i="4"/>
  <c r="BF136" i="4"/>
  <c r="BF138" i="4"/>
  <c r="BF153" i="4"/>
  <c r="BF155" i="4"/>
  <c r="BF166" i="4"/>
  <c r="BF176" i="4"/>
  <c r="BF160" i="4"/>
  <c r="BF162" i="4"/>
  <c r="BF181" i="4"/>
  <c r="BF188" i="4"/>
  <c r="BF128" i="4"/>
  <c r="BF132" i="4"/>
  <c r="BF185" i="4"/>
  <c r="BK126" i="2"/>
  <c r="J126" i="2" s="1"/>
  <c r="J99" i="2" s="1"/>
  <c r="BF152" i="2"/>
  <c r="BF164" i="2"/>
  <c r="E85" i="2"/>
  <c r="J119" i="2"/>
  <c r="BF130" i="2"/>
  <c r="F122" i="2"/>
  <c r="BF136" i="2"/>
  <c r="BF141" i="2"/>
  <c r="BF146" i="2"/>
  <c r="BF183" i="2"/>
  <c r="BF128" i="2"/>
  <c r="BF132" i="2"/>
  <c r="BF138" i="2"/>
  <c r="BF149" i="2"/>
  <c r="BF150" i="2"/>
  <c r="BF153" i="2"/>
  <c r="BF167" i="2"/>
  <c r="BF169" i="2"/>
  <c r="BF172" i="2"/>
  <c r="BF174" i="2"/>
  <c r="BF177" i="2"/>
  <c r="BF179" i="2"/>
  <c r="BF181" i="2"/>
  <c r="BF186" i="2"/>
  <c r="BF188" i="2"/>
  <c r="BF148" i="2"/>
  <c r="BF156" i="2"/>
  <c r="BF158" i="2"/>
  <c r="BF160" i="2"/>
  <c r="BF166" i="2"/>
  <c r="BF176" i="2"/>
  <c r="BF134" i="2"/>
  <c r="BF147" i="2"/>
  <c r="BF151" i="2"/>
  <c r="BF154" i="2"/>
  <c r="BF162" i="2"/>
  <c r="BF170" i="2"/>
  <c r="F35" i="2"/>
  <c r="AZ96" i="1"/>
  <c r="J35" i="4"/>
  <c r="AV97" i="1" s="1"/>
  <c r="F37" i="5"/>
  <c r="BB98" i="1" s="1"/>
  <c r="F38" i="2"/>
  <c r="BC96" i="1" s="1"/>
  <c r="F39" i="4"/>
  <c r="BD97" i="1" s="1"/>
  <c r="F37" i="2"/>
  <c r="BB96" i="1" s="1"/>
  <c r="F38" i="4"/>
  <c r="BC97" i="1" s="1"/>
  <c r="F39" i="5"/>
  <c r="BD98" i="1" s="1"/>
  <c r="J35" i="2"/>
  <c r="AV96" i="1"/>
  <c r="F35" i="4"/>
  <c r="AZ97" i="1"/>
  <c r="F38" i="5"/>
  <c r="BC98" i="1"/>
  <c r="AS94" i="1"/>
  <c r="F37" i="4"/>
  <c r="BB97" i="1" s="1"/>
  <c r="J35" i="5"/>
  <c r="AV98" i="1" s="1"/>
  <c r="F39" i="2"/>
  <c r="BD96" i="1" s="1"/>
  <c r="F35" i="5"/>
  <c r="AZ98" i="1" s="1"/>
  <c r="BK125" i="5" l="1"/>
  <c r="J125" i="5" s="1"/>
  <c r="J32" i="5" s="1"/>
  <c r="J126" i="5"/>
  <c r="J99" i="5" s="1"/>
  <c r="T126" i="5"/>
  <c r="T125" i="5" s="1"/>
  <c r="R126" i="2"/>
  <c r="R125" i="2"/>
  <c r="P126" i="4"/>
  <c r="P125" i="4" s="1"/>
  <c r="AU97" i="1" s="1"/>
  <c r="T126" i="4"/>
  <c r="T125" i="4" s="1"/>
  <c r="P126" i="2"/>
  <c r="P125" i="2"/>
  <c r="AU96" i="1" s="1"/>
  <c r="AG98" i="1"/>
  <c r="J98" i="5"/>
  <c r="BK125" i="4"/>
  <c r="J125" i="4"/>
  <c r="BK125" i="2"/>
  <c r="J125" i="2" s="1"/>
  <c r="J32" i="2" s="1"/>
  <c r="AG96" i="1" s="1"/>
  <c r="J32" i="4"/>
  <c r="AG97" i="1" s="1"/>
  <c r="F36" i="5"/>
  <c r="BA98" i="1" s="1"/>
  <c r="BD95" i="1"/>
  <c r="BD94" i="1" s="1"/>
  <c r="W33" i="1" s="1"/>
  <c r="F36" i="2"/>
  <c r="BA96" i="1" s="1"/>
  <c r="BC95" i="1"/>
  <c r="AY95" i="1" s="1"/>
  <c r="AZ95" i="1"/>
  <c r="AV95" i="1" s="1"/>
  <c r="F36" i="4"/>
  <c r="BA97" i="1" s="1"/>
  <c r="BB95" i="1"/>
  <c r="BB94" i="1" s="1"/>
  <c r="AX94" i="1" s="1"/>
  <c r="J36" i="2"/>
  <c r="AW96" i="1" s="1"/>
  <c r="AT96" i="1" s="1"/>
  <c r="J36" i="4"/>
  <c r="AW97" i="1" s="1"/>
  <c r="AT97" i="1" s="1"/>
  <c r="J36" i="5"/>
  <c r="AW98" i="1"/>
  <c r="AT98" i="1" s="1"/>
  <c r="AN98" i="1" l="1"/>
  <c r="AN97" i="1"/>
  <c r="J41" i="5"/>
  <c r="J98" i="4"/>
  <c r="J41" i="4"/>
  <c r="AN96" i="1"/>
  <c r="J98" i="2"/>
  <c r="J41" i="2"/>
  <c r="AU95" i="1"/>
  <c r="AU94" i="1" s="1"/>
  <c r="AZ94" i="1"/>
  <c r="W29" i="1" s="1"/>
  <c r="BA95" i="1"/>
  <c r="AW95" i="1" s="1"/>
  <c r="AT95" i="1" s="1"/>
  <c r="BC94" i="1"/>
  <c r="W32" i="1" s="1"/>
  <c r="W31" i="1"/>
  <c r="AX95" i="1"/>
  <c r="AG95" i="1" l="1"/>
  <c r="AG94" i="1" s="1"/>
  <c r="AK26" i="1" s="1"/>
  <c r="AY94" i="1"/>
  <c r="AV94" i="1"/>
  <c r="AK29" i="1" s="1"/>
  <c r="BA94" i="1"/>
  <c r="AW94" i="1" s="1"/>
  <c r="AK30" i="1" s="1"/>
  <c r="AN95" i="1" l="1"/>
  <c r="AK35" i="1"/>
  <c r="AT94" i="1"/>
  <c r="AN94" i="1" s="1"/>
  <c r="W30" i="1"/>
</calcChain>
</file>

<file path=xl/sharedStrings.xml><?xml version="1.0" encoding="utf-8"?>
<sst xmlns="http://schemas.openxmlformats.org/spreadsheetml/2006/main" count="2729" uniqueCount="362">
  <si>
    <t>Export Komplet</t>
  </si>
  <si>
    <t/>
  </si>
  <si>
    <t>2.0</t>
  </si>
  <si>
    <t>False</t>
  </si>
  <si>
    <t>{e458f97c-118e-4c47-8bf3-ae02274b35a4}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</si>
  <si>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</si>
  <si>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</si>
  <si>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</si>
  <si>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</si>
  <si>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</si>
  <si>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</si>
  <si>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</si>
  <si>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</si>
  <si>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Z9_DSP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</si>
  <si>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</si>
  <si>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</si>
  <si>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KE, Rekonštrukcia a modernizácia cesty II-552 - Slanecká cesta</t>
  </si>
  <si>
    <t>JKSO:</t>
  </si>
  <si>
    <t>KS: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</si>
  <si>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</si>
  <si>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</si>
  <si>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</si>
  <si>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</si>
  <si>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</si>
  <si>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</si>
  <si>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</si>
  <si>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</si>
  <si>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</si>
  <si>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</si>
  <si>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Amberg Engineering Slovakia, s.r.o.</t>
  </si>
  <si>
    <t>True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</si>
  <si>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</si>
  <si>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</si>
  <si>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</si>
  <si>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</si>
  <si>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</si>
  <si>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</si>
  <si>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</si>
  <si>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</si>
  <si>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</si>
  <si>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</si>
  <si>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</si>
  <si>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</si>
  <si>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</si>
  <si>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</si>
  <si>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</si>
  <si>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</si>
  <si>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</si>
  <si>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</si>
  <si>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</si>
  <si>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</si>
  <si>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</si>
  <si>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</si>
  <si>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</si>
  <si>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</si>
  <si>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</si>
  <si>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</si>
  <si>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</si>
  <si>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</si>
  <si>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</si>
  <si>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</si>
  <si>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</si>
  <si>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</si>
  <si>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</si>
  <si>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</si>
  <si>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</si>
  <si>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</si>
  <si>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</si>
  <si>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</si>
  <si>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</si>
  <si>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</si>
  <si>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</si>
  <si>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</si>
  <si>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</si>
  <si>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</si>
  <si>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</si>
  <si>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</si>
  <si>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</si>
  <si>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030-00</t>
  </si>
  <si>
    <t>STA</t>
  </si>
  <si>
    <t>1</t>
  </si>
  <si>
    <t>{0bf11761-a57f-4a11-9155-3b901a0c329c}</t>
  </si>
  <si>
    <t>/</t>
  </si>
  <si>
    <t>030-01</t>
  </si>
  <si>
    <t>Náhradná výsadba - Lokalita č. 1 - Sídlisko KVP - Jána Pavla II. - k.ú. Grunt</t>
  </si>
  <si>
    <t>Časť</t>
  </si>
  <si>
    <t>2</t>
  </si>
  <si>
    <t>{3c721a0e-f52d-4e28-9262-dfdb47c16e0e}</t>
  </si>
  <si>
    <t>030-03</t>
  </si>
  <si>
    <t>Náhradná výsadba - Lokalita č. 4 - Sídlisko KVP - Moskovská trieda, Jasuchsova - k.ú. Grunt</t>
  </si>
  <si>
    <t>{a2a6de97-767f-4a6e-86d8-3d058337f869}</t>
  </si>
  <si>
    <t>030-04</t>
  </si>
  <si>
    <t>Náhradná výsadba - Lokalita č. 6 - Sídlisko KVP - Povrazová - k.ú. Grunt</t>
  </si>
  <si>
    <t>{5882f341-d86f-4c27-b3ae-d8b9bd4bc03b}</t>
  </si>
  <si>
    <t>KRYCÍ LIST ROZPOČTU</t>
  </si>
  <si>
    <t>Objekt:</t>
  </si>
  <si>
    <t>030-00 - Náhradná výsadba</t>
  </si>
  <si>
    <t>Časť:</t>
  </si>
  <si>
    <t>030-01 - Náhradná výsadba - Lokalita č. 1 - Sídlisko KVP - Jána Pavla II. - k.ú. Grunt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</si>
  <si>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</si>
  <si>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</si>
  <si>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</si>
  <si>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</si>
  <si>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</si>
  <si>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</si>
  <si>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1.10 - Zemné práce - výsadba</t>
  </si>
  <si>
    <t xml:space="preserve">    1.20 - Zemné práce - ošetrovanie</t>
  </si>
  <si>
    <t xml:space="preserve">    9.10 - Ostatné práce a dodávky - výsadba</t>
  </si>
  <si>
    <t>VRN - Ostatné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</si>
  <si>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</si>
  <si>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</si>
  <si>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</si>
  <si>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</si>
  <si>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</si>
  <si>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</si>
  <si>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</si>
  <si>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</si>
  <si>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</si>
  <si>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</si>
  <si>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</si>
  <si>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</si>
  <si>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</si>
  <si>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</si>
  <si>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</si>
  <si>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1.10</t>
  </si>
  <si>
    <t>Zemné práce - výsadba</t>
  </si>
  <si>
    <t>K</t>
  </si>
  <si>
    <t>111101101</t>
  </si>
  <si>
    <t>Odstránenie travín a tŕstia s príp. premiestnením a uložením na hromady do 50 m, pri celkovej ploche do 1000m2</t>
  </si>
  <si>
    <t>m2</t>
  </si>
  <si>
    <t>4</t>
  </si>
  <si>
    <t>-632037823</t>
  </si>
  <si>
    <t>VV</t>
  </si>
  <si>
    <t>23*4 'Prepočítané koeficientom množstva</t>
  </si>
  <si>
    <t>181305115</t>
  </si>
  <si>
    <t>Prevrstvenie zeminy/substrátu pre výsadbu stromov, vrátane presunu materiálu po stavenisku</t>
  </si>
  <si>
    <t>m3</t>
  </si>
  <si>
    <t>-1200945785</t>
  </si>
  <si>
    <t>23*0,5 'Prepočítané koeficientom množstva</t>
  </si>
  <si>
    <t>3</t>
  </si>
  <si>
    <t>M</t>
  </si>
  <si>
    <t>103640000144</t>
  </si>
  <si>
    <t>Zemina do substrátu pre výsadbu stromov - 40% objemu</t>
  </si>
  <si>
    <t>8</t>
  </si>
  <si>
    <t>1884890140</t>
  </si>
  <si>
    <t>23*0,2 'Prepočítané koeficientom množstva</t>
  </si>
  <si>
    <t>583310002744</t>
  </si>
  <si>
    <t>Piesok do substrátu pre výsadbu stromov - 25% objemu</t>
  </si>
  <si>
    <t>83874170</t>
  </si>
  <si>
    <t>23*0,125 'Prepočítané koeficientom množstva</t>
  </si>
  <si>
    <t>5</t>
  </si>
  <si>
    <t>583310003944</t>
  </si>
  <si>
    <t>Štrk do substrátu pre výsadbu stromov, frakcia 32-63 mm - 35% objemu</t>
  </si>
  <si>
    <t>548598006</t>
  </si>
  <si>
    <t>23*0,175 'Prepočítané koeficientom množstva</t>
  </si>
  <si>
    <t>6</t>
  </si>
  <si>
    <t>183101221</t>
  </si>
  <si>
    <t>Hĺbenie jamiek pre výsadbu v horn. 1-4 s výmenou pôdy do 50% v rovine alebo na svahu do 1:5 objemu nad 0, 40 do 1,00 m3</t>
  </si>
  <si>
    <t>ks</t>
  </si>
  <si>
    <t>787540970</t>
  </si>
  <si>
    <t>Položka zahŕňa odvoz, uskladnenie a poplatky za prebytočnú zeminu</t>
  </si>
  <si>
    <t>23 " priemerný objem výkopu 1 m3 pre 1 strom, výmena 50%</t>
  </si>
  <si>
    <t>7</t>
  </si>
  <si>
    <t>184102115</t>
  </si>
  <si>
    <t>Výsadba dreviny s balom v rovine alebo na svahu do 1:5, priemer balu nad 500 do 600 mm, vrátane presunu vysádzaných drevín po stavenisku</t>
  </si>
  <si>
    <t>1294168112</t>
  </si>
  <si>
    <t>V náhradnej výsadbe bude vysadených – 23 ks:</t>
  </si>
  <si>
    <t>6 " ihličnaté - sortiment podľa TS</t>
  </si>
  <si>
    <t>17 " listnaté - sortiment podľa TS</t>
  </si>
  <si>
    <t>Súčet</t>
  </si>
  <si>
    <t>026520000333</t>
  </si>
  <si>
    <t>Strom ihličnatý, bal, výška 175/200 cm - sortiment podľa TS, priemerná jednotková cena</t>
  </si>
  <si>
    <t>1929889620</t>
  </si>
  <si>
    <t>9</t>
  </si>
  <si>
    <t>026520000444</t>
  </si>
  <si>
    <t>Strom listnatý, bal, obvod kmeňa16/18 cm, výška kmeňa 2,2 m - sortiment podľa TS, priemerná jednotková cena</t>
  </si>
  <si>
    <t>1406673055</t>
  </si>
  <si>
    <t>10</t>
  </si>
  <si>
    <t>184202112</t>
  </si>
  <si>
    <t>Zakotvenie dreviny troma a viac kolmi pri priemere kolov do 100 mm pri dĺžke kolov do 2 m do 3 m</t>
  </si>
  <si>
    <t>-1330139151</t>
  </si>
  <si>
    <t>11</t>
  </si>
  <si>
    <t>052170000722</t>
  </si>
  <si>
    <t>Tyč ihličňanová namorená, dĺžky 3,5 m bez kôry</t>
  </si>
  <si>
    <t>1437737684</t>
  </si>
  <si>
    <t>12</t>
  </si>
  <si>
    <t>052170000733</t>
  </si>
  <si>
    <t xml:space="preserve">Tyč ihličňanová polená namorená, dĺžky 1,5 m bez kôry      </t>
  </si>
  <si>
    <t>-685688679</t>
  </si>
  <si>
    <t>13</t>
  </si>
  <si>
    <t>184501111</t>
  </si>
  <si>
    <t>Zhotovenie obalu kmeňa stromu z juty v jednej vrstve v rovine alebo na svahu do 1:5</t>
  </si>
  <si>
    <t>1833121047</t>
  </si>
  <si>
    <t>14</t>
  </si>
  <si>
    <t>184501199</t>
  </si>
  <si>
    <t>Zhotovenie obalu kmeňa stromu z trstiny, výška 2,0 m, šírka 0,5 m</t>
  </si>
  <si>
    <t>-1585958843</t>
  </si>
  <si>
    <t>15</t>
  </si>
  <si>
    <t>673130000199</t>
  </si>
  <si>
    <t>Trstinová rohož šírka 2,0 m, bal 6 m + spony na spojenie</t>
  </si>
  <si>
    <t>bal</t>
  </si>
  <si>
    <t>-638705450</t>
  </si>
  <si>
    <t>16</t>
  </si>
  <si>
    <t>184921093</t>
  </si>
  <si>
    <t>Mulčovanie rastlín pri hrúbke mulča nad 50 do 100 mm v rovine alebo na svahu do 1:5</t>
  </si>
  <si>
    <t>-1804732</t>
  </si>
  <si>
    <t>23*0,79 " vysadené stromy</t>
  </si>
  <si>
    <t>17</t>
  </si>
  <si>
    <t>055410000100</t>
  </si>
  <si>
    <t>Mulčovacia kôra</t>
  </si>
  <si>
    <t>l</t>
  </si>
  <si>
    <t>1194867617</t>
  </si>
  <si>
    <t>18,17*90,125 'Prepočítané koeficientom množstva</t>
  </si>
  <si>
    <t>18</t>
  </si>
  <si>
    <t>184921111</t>
  </si>
  <si>
    <t>Položenie mulčovacej textílie v rovine alebo na svahu do 1:5</t>
  </si>
  <si>
    <t>-714500845</t>
  </si>
  <si>
    <t>23*0,79 'Prepočítané koeficientom množstva</t>
  </si>
  <si>
    <t>19</t>
  </si>
  <si>
    <t>693710000200</t>
  </si>
  <si>
    <t>Mulčovacia textília -  šxl 1,6x100 m - 50 g/m2</t>
  </si>
  <si>
    <t>-1771471428</t>
  </si>
  <si>
    <t>18,17*0,00632 'Prepočítané koeficientom množstva</t>
  </si>
  <si>
    <t>185802114</t>
  </si>
  <si>
    <t>Hnojenie pôdy v rovine alebo na svahu do 1:5 umelým hnojivom</t>
  </si>
  <si>
    <t>t</t>
  </si>
  <si>
    <t>-957201681</t>
  </si>
  <si>
    <t>23*0,245/1000</t>
  </si>
  <si>
    <t>21</t>
  </si>
  <si>
    <t>251910000100</t>
  </si>
  <si>
    <t>Hnojivo záhradné granulované balené</t>
  </si>
  <si>
    <t>1850441301</t>
  </si>
  <si>
    <t>23*0,04/1000</t>
  </si>
  <si>
    <t>22</t>
  </si>
  <si>
    <t>251910000888</t>
  </si>
  <si>
    <t>Pôdny kondicionér</t>
  </si>
  <si>
    <t>kg</t>
  </si>
  <si>
    <t>60063313</t>
  </si>
  <si>
    <t>23</t>
  </si>
  <si>
    <t>185804312</t>
  </si>
  <si>
    <t>Zaliatie rastlín vodou, plochy jednotlivo nad 20 m2 - výsadba</t>
  </si>
  <si>
    <t>1339680072</t>
  </si>
  <si>
    <t>23*150/1000 " 1 dávka 150 l</t>
  </si>
  <si>
    <t>24</t>
  </si>
  <si>
    <t>185851111</t>
  </si>
  <si>
    <t>Dovoz vody pre zálievku rastlín na vzdialenosť do 6000 m - výsadba</t>
  </si>
  <si>
    <t>-1338504491</t>
  </si>
  <si>
    <t>25</t>
  </si>
  <si>
    <t>082110000201</t>
  </si>
  <si>
    <t>Voda pitná pre priemysel a služby - výsadba</t>
  </si>
  <si>
    <t>2007724912</t>
  </si>
  <si>
    <t>1.20</t>
  </si>
  <si>
    <t>Zemné práce - ošetrovanie</t>
  </si>
  <si>
    <t>26</t>
  </si>
  <si>
    <t>184801121</t>
  </si>
  <si>
    <t>Ošetrenie vysadených drevín solitérnych, v rovine alebo na svahu do 1:5</t>
  </si>
  <si>
    <t>-1172985273</t>
  </si>
  <si>
    <t>23 " 1 krát do 6 mesiacov po výsadbe</t>
  </si>
  <si>
    <t>27</t>
  </si>
  <si>
    <t>185804314</t>
  </si>
  <si>
    <t>Zaliatie rastlín vodou, plochy jednotlivo nad 20 m2 - ošetrovanie</t>
  </si>
  <si>
    <t>1916144297</t>
  </si>
  <si>
    <t>23*150/1000*2 " 1 dávka 150 l - 2 krát do 6 mesiacov po výsadbe</t>
  </si>
  <si>
    <t>28</t>
  </si>
  <si>
    <t>185851114</t>
  </si>
  <si>
    <t>Dovoz vody pre zálievku rastlín na vzdialenosť do 6000 m - ošetrovanie</t>
  </si>
  <si>
    <t>96598164</t>
  </si>
  <si>
    <t>29</t>
  </si>
  <si>
    <t>082110000204</t>
  </si>
  <si>
    <t>Voda pitná pre priemysel a služby - ošetrovanie</t>
  </si>
  <si>
    <t>1836588278</t>
  </si>
  <si>
    <t>9.10</t>
  </si>
  <si>
    <t>Ostatné práce a dodávky - výsadba</t>
  </si>
  <si>
    <t>30</t>
  </si>
  <si>
    <t>871218113</t>
  </si>
  <si>
    <t>Ukladanie drenážneho potrubia do pripravenej ryhy z flexibilného PVC priemeru do 65 mm</t>
  </si>
  <si>
    <t>m</t>
  </si>
  <si>
    <t>-361564641</t>
  </si>
  <si>
    <t>23*2 " závlahový systém k stromom</t>
  </si>
  <si>
    <t>31</t>
  </si>
  <si>
    <t>286110014800</t>
  </si>
  <si>
    <t>Flexibilná drenážna rúra PVC-U DN 65, perforácia 360°</t>
  </si>
  <si>
    <t>281037056</t>
  </si>
  <si>
    <t>46*1,01 'Prepočítané koeficientom množstva</t>
  </si>
  <si>
    <t>32</t>
  </si>
  <si>
    <t>8712181VP</t>
  </si>
  <si>
    <t>Osadenie vodiacich rebier pre nasmerovanie koreňov mimo inžinierskych sietí a dlažby</t>
  </si>
  <si>
    <t>450130127</t>
  </si>
  <si>
    <t>Rozsah spresniť podľa stavu inžinierskych sietí</t>
  </si>
  <si>
    <t>2,50 " predpoklad 1 bal = 12 metrov</t>
  </si>
  <si>
    <t>33</t>
  </si>
  <si>
    <t>MAT_010_VR</t>
  </si>
  <si>
    <t xml:space="preserve">Vodiace rebrá š. 0,6 m - protikoreňová bariéra </t>
  </si>
  <si>
    <t>1546526240</t>
  </si>
  <si>
    <t>VRN</t>
  </si>
  <si>
    <t>Ostatné náklady neobsiahnuté v cenách</t>
  </si>
  <si>
    <t>34</t>
  </si>
  <si>
    <t>000300018</t>
  </si>
  <si>
    <t>Geodetické práce - vykonávané pred výstavbou - určenie priebehu existujúcich inžinierskych sietí</t>
  </si>
  <si>
    <t>kpl</t>
  </si>
  <si>
    <t>1024</t>
  </si>
  <si>
    <t>-909817961</t>
  </si>
  <si>
    <t>Vodiace rebrá š. 0,6 m - protikoreňová bariéra</t>
  </si>
  <si>
    <t>030-03 - Náhradná výsadba - Lokalita č. 4 - Sídlisko KVP - Moskovská trieda, Jasuchsova - k.ú. Grunt</t>
  </si>
  <si>
    <t>391524488</t>
  </si>
  <si>
    <t>85*4 'Prepočítané koeficientom množstva</t>
  </si>
  <si>
    <t>85*0,5 'Prepočítané koeficientom množstva</t>
  </si>
  <si>
    <t>85*0,2 'Prepočítané koeficientom množstva</t>
  </si>
  <si>
    <t>85*0,125 'Prepočítané koeficientom množstva</t>
  </si>
  <si>
    <t>85*0,175 'Prepočítané koeficientom množstva</t>
  </si>
  <si>
    <t>85 " priemerný objem výkopu 1 m3 pre 1 strom, výmena 50%</t>
  </si>
  <si>
    <t>V náhradnej výsadbe bude vysadených – 85 ks:</t>
  </si>
  <si>
    <t>3 " ihličnaté - sortiment podľa TS</t>
  </si>
  <si>
    <t>78 " listnaté - sortiment podľa TS</t>
  </si>
  <si>
    <t>4 " listnaté druhy Quercus a Fagus - sortiment podľa TS</t>
  </si>
  <si>
    <t>026520000555</t>
  </si>
  <si>
    <t>Strom listnatý (druhy Quercus sp., Fagus sp.), bal, obvod kmeňa16/18 cm, výška kmeňa 2,2 m - sortiment podľa TS, priemerná jednotková cena</t>
  </si>
  <si>
    <t>1572456094</t>
  </si>
  <si>
    <t xml:space="preserve">Tyč ihličňanová polená namorená, dĺžky 1,5 m bez kôry     </t>
  </si>
  <si>
    <t>Trstinová rohož šírka 2,0 m, bal 6 + spony na spojenie</t>
  </si>
  <si>
    <t>85*0,79 " vysadené stromy</t>
  </si>
  <si>
    <t>67,15*90,125 'Prepočítané koeficientom množstva</t>
  </si>
  <si>
    <t>85*0,79 'Prepočítané koeficientom množstva</t>
  </si>
  <si>
    <t>67,15*0,00632 'Prepočítané koeficientom množstva</t>
  </si>
  <si>
    <t>85*0,245/1000</t>
  </si>
  <si>
    <t>85*0,04/1000</t>
  </si>
  <si>
    <t>85*150/1000 " 1 dávka 150 l</t>
  </si>
  <si>
    <t>85 " 1 krát do 6 mesiacov po výsadbe</t>
  </si>
  <si>
    <t>85*150/1000*2 " 1 dávka 150 l - 2 krát do 6 mesiacov po výsadbe</t>
  </si>
  <si>
    <t>85*2 " závlahový systém k stromom</t>
  </si>
  <si>
    <t>170*1,01 'Prepočítané koeficientom množstva</t>
  </si>
  <si>
    <t>9,20 " predpoklad 1 bal = 12 metrov</t>
  </si>
  <si>
    <t>35</t>
  </si>
  <si>
    <t>572006886</t>
  </si>
  <si>
    <t>030-04 - Náhradná výsadba - Lokalita č. 6 - Sídlisko KVP - Povrazová - k.ú. Grunt</t>
  </si>
  <si>
    <t>111101102</t>
  </si>
  <si>
    <t>Odstránenie travín a tŕstia s príp. premiestnením a uložením na hromady do 50 m, pri celk. ploche nad 1000 do 10000m2</t>
  </si>
  <si>
    <t>-1670910299</t>
  </si>
  <si>
    <t>360*4 'Prepočítané koeficientom množstva</t>
  </si>
  <si>
    <t>360*0,5 'Prepočítané koeficientom množstva</t>
  </si>
  <si>
    <t>360*0,2 'Prepočítané koeficientom množstva</t>
  </si>
  <si>
    <t>360*0,125 'Prepočítané koeficientom množstva</t>
  </si>
  <si>
    <t>360*0,175 'Prepočítané koeficientom množstva</t>
  </si>
  <si>
    <t>360 " priemerný objem výkopu 1 m3 pre 1 strom, výmena 50%</t>
  </si>
  <si>
    <t>V náhradnej výsadbe bude vysadených – 360 ks:</t>
  </si>
  <si>
    <t>12 " ihličnaté - sortiment podľa TS</t>
  </si>
  <si>
    <t>334 " listnaté - sortiment podľa TS</t>
  </si>
  <si>
    <t>14 " listnaté druhy Quercus a Fagus - sortiment podľa TS</t>
  </si>
  <si>
    <t>360*0,79 " vysadené stromy</t>
  </si>
  <si>
    <t>284,4*90,125 'Prepočítané koeficientom množstva</t>
  </si>
  <si>
    <t>360*0,79 'Prepočítané koeficientom množstva</t>
  </si>
  <si>
    <t>284,4*0,00632 'Prepočítané koeficientom množstva</t>
  </si>
  <si>
    <t>360*0,245/1000</t>
  </si>
  <si>
    <t>360*0,04/1000</t>
  </si>
  <si>
    <t>360*150/1000 " 1 dávka 150 l</t>
  </si>
  <si>
    <t>360 " 1 krát do 6 mesiacov po výsadbe</t>
  </si>
  <si>
    <t>360*150/1000*2 " 1 dávka 150 l - 2 krát do 6 mesiacov po výsadbe</t>
  </si>
  <si>
    <t>360*2 " závlahový systém k stromom</t>
  </si>
  <si>
    <t>720*1,01 'Prepočítané koeficientom množstva</t>
  </si>
  <si>
    <t>39,00 " predpoklad 1 bal = 12 metrov</t>
  </si>
  <si>
    <t>-1264288235</t>
  </si>
  <si>
    <t>Náhradná výsadba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</si>
</sst>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>
      <selection activeCell="AN20" sqref="AN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8" t="s">
        <v>5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48" t="s">
        <v>13</v>
      </c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R5" s="20"/>
      <c r="BE5" s="245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49" t="s">
        <v>16</v>
      </c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R6" s="20"/>
      <c r="BE6" s="246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6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57">
        <v>44526</v>
      </c>
      <c r="AR8" s="20"/>
      <c r="BE8" s="246"/>
      <c r="BS8" s="17" t="s">
        <v>6</v>
      </c>
    </row>
    <row r="9" spans="1:74" s="1" customFormat="1" ht="14.45" customHeight="1">
      <c r="B9" s="20"/>
      <c r="AR9" s="20"/>
      <c r="BE9" s="246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46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46"/>
      <c r="BS11" s="17" t="s">
        <v>6</v>
      </c>
    </row>
    <row r="12" spans="1:74" s="1" customFormat="1" ht="6.95" customHeight="1">
      <c r="B12" s="20"/>
      <c r="AR12" s="20"/>
      <c r="BE12" s="246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46"/>
      <c r="BS13" s="17" t="s">
        <v>6</v>
      </c>
    </row>
    <row r="14" spans="1:74" ht="12.75">
      <c r="B14" s="20"/>
      <c r="E14" s="250" t="s">
        <v>27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7" t="s">
        <v>25</v>
      </c>
      <c r="AN14" s="29" t="s">
        <v>27</v>
      </c>
      <c r="AR14" s="20"/>
      <c r="BE14" s="246"/>
      <c r="BS14" s="17" t="s">
        <v>6</v>
      </c>
    </row>
    <row r="15" spans="1:74" s="1" customFormat="1" ht="6.95" customHeight="1">
      <c r="B15" s="20"/>
      <c r="AR15" s="20"/>
      <c r="BE15" s="246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46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46"/>
      <c r="BS17" s="17" t="s">
        <v>30</v>
      </c>
    </row>
    <row r="18" spans="1:71" s="1" customFormat="1" ht="6.95" customHeight="1">
      <c r="B18" s="20"/>
      <c r="AR18" s="20"/>
      <c r="BE18" s="246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46"/>
      <c r="BS19" s="17" t="s">
        <v>6</v>
      </c>
    </row>
    <row r="20" spans="1:71" s="1" customFormat="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46"/>
      <c r="BS20" s="17" t="s">
        <v>30</v>
      </c>
    </row>
    <row r="21" spans="1:71" s="1" customFormat="1" ht="6.95" customHeight="1">
      <c r="B21" s="20"/>
      <c r="AR21" s="20"/>
      <c r="BE21" s="246"/>
    </row>
    <row r="22" spans="1:71" s="1" customFormat="1" ht="12" customHeight="1">
      <c r="B22" s="20"/>
      <c r="D22" s="27" t="s">
        <v>33</v>
      </c>
      <c r="AR22" s="20"/>
      <c r="BE22" s="246"/>
    </row>
    <row r="23" spans="1:71" s="1" customFormat="1" ht="16.5" customHeight="1">
      <c r="B23" s="20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0"/>
      <c r="BE23" s="246"/>
    </row>
    <row r="24" spans="1:71" s="1" customFormat="1" ht="6.95" customHeight="1">
      <c r="B24" s="20"/>
      <c r="AR24" s="20"/>
      <c r="BE24" s="246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6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5">
        <f>ROUND(AG94,2)</f>
        <v>0</v>
      </c>
      <c r="AL26" s="236"/>
      <c r="AM26" s="236"/>
      <c r="AN26" s="236"/>
      <c r="AO26" s="236"/>
      <c r="AP26" s="32"/>
      <c r="AQ26" s="32"/>
      <c r="AR26" s="33"/>
      <c r="BE26" s="246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46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7" t="s">
        <v>35</v>
      </c>
      <c r="M28" s="237"/>
      <c r="N28" s="237"/>
      <c r="O28" s="237"/>
      <c r="P28" s="237"/>
      <c r="Q28" s="32"/>
      <c r="R28" s="32"/>
      <c r="S28" s="32"/>
      <c r="T28" s="32"/>
      <c r="U28" s="32"/>
      <c r="V28" s="32"/>
      <c r="W28" s="237" t="s">
        <v>36</v>
      </c>
      <c r="X28" s="237"/>
      <c r="Y28" s="237"/>
      <c r="Z28" s="237"/>
      <c r="AA28" s="237"/>
      <c r="AB28" s="237"/>
      <c r="AC28" s="237"/>
      <c r="AD28" s="237"/>
      <c r="AE28" s="237"/>
      <c r="AF28" s="32"/>
      <c r="AG28" s="32"/>
      <c r="AH28" s="32"/>
      <c r="AI28" s="32"/>
      <c r="AJ28" s="32"/>
      <c r="AK28" s="237" t="s">
        <v>37</v>
      </c>
      <c r="AL28" s="237"/>
      <c r="AM28" s="237"/>
      <c r="AN28" s="237"/>
      <c r="AO28" s="237"/>
      <c r="AP28" s="32"/>
      <c r="AQ28" s="32"/>
      <c r="AR28" s="33"/>
      <c r="BE28" s="246"/>
    </row>
    <row r="29" spans="1:71" s="3" customFormat="1" ht="14.45" customHeight="1">
      <c r="B29" s="37"/>
      <c r="D29" s="27" t="s">
        <v>38</v>
      </c>
      <c r="F29" s="38" t="s">
        <v>39</v>
      </c>
      <c r="L29" s="226">
        <v>0.2</v>
      </c>
      <c r="M29" s="225"/>
      <c r="N29" s="225"/>
      <c r="O29" s="225"/>
      <c r="P29" s="225"/>
      <c r="Q29" s="39"/>
      <c r="R29" s="39"/>
      <c r="S29" s="39"/>
      <c r="T29" s="39"/>
      <c r="U29" s="39"/>
      <c r="V29" s="39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39"/>
      <c r="AG29" s="39"/>
      <c r="AH29" s="39"/>
      <c r="AI29" s="39"/>
      <c r="AJ29" s="39"/>
      <c r="AK29" s="224">
        <f>ROUND(AV94, 2)</f>
        <v>0</v>
      </c>
      <c r="AL29" s="225"/>
      <c r="AM29" s="225"/>
      <c r="AN29" s="225"/>
      <c r="AO29" s="225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47"/>
    </row>
    <row r="30" spans="1:71" s="3" customFormat="1" ht="14.45" customHeight="1">
      <c r="B30" s="37"/>
      <c r="F30" s="38" t="s">
        <v>40</v>
      </c>
      <c r="L30" s="226">
        <v>0.2</v>
      </c>
      <c r="M30" s="225"/>
      <c r="N30" s="225"/>
      <c r="O30" s="225"/>
      <c r="P30" s="225"/>
      <c r="Q30" s="39"/>
      <c r="R30" s="39"/>
      <c r="S30" s="39"/>
      <c r="T30" s="39"/>
      <c r="U30" s="39"/>
      <c r="V30" s="39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39"/>
      <c r="AG30" s="39"/>
      <c r="AH30" s="39"/>
      <c r="AI30" s="39"/>
      <c r="AJ30" s="39"/>
      <c r="AK30" s="224">
        <f>ROUND(AW94, 2)</f>
        <v>0</v>
      </c>
      <c r="AL30" s="225"/>
      <c r="AM30" s="225"/>
      <c r="AN30" s="225"/>
      <c r="AO30" s="225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47"/>
    </row>
    <row r="31" spans="1:71" s="3" customFormat="1" ht="14.45" hidden="1" customHeight="1">
      <c r="B31" s="37"/>
      <c r="F31" s="27" t="s">
        <v>41</v>
      </c>
      <c r="L31" s="244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7"/>
      <c r="BE31" s="247"/>
    </row>
    <row r="32" spans="1:71" s="3" customFormat="1" ht="14.45" hidden="1" customHeight="1">
      <c r="B32" s="37"/>
      <c r="F32" s="27" t="s">
        <v>42</v>
      </c>
      <c r="L32" s="244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7"/>
      <c r="BE32" s="247"/>
    </row>
    <row r="33" spans="1:57" s="3" customFormat="1" ht="14.45" hidden="1" customHeight="1">
      <c r="B33" s="37"/>
      <c r="F33" s="38" t="s">
        <v>43</v>
      </c>
      <c r="L33" s="226">
        <v>0</v>
      </c>
      <c r="M33" s="225"/>
      <c r="N33" s="225"/>
      <c r="O33" s="225"/>
      <c r="P33" s="225"/>
      <c r="Q33" s="39"/>
      <c r="R33" s="39"/>
      <c r="S33" s="39"/>
      <c r="T33" s="39"/>
      <c r="U33" s="39"/>
      <c r="V33" s="39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39"/>
      <c r="AG33" s="39"/>
      <c r="AH33" s="39"/>
      <c r="AI33" s="39"/>
      <c r="AJ33" s="39"/>
      <c r="AK33" s="224">
        <v>0</v>
      </c>
      <c r="AL33" s="225"/>
      <c r="AM33" s="225"/>
      <c r="AN33" s="225"/>
      <c r="AO33" s="225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47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46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43" t="s">
        <v>46</v>
      </c>
      <c r="Y35" s="241"/>
      <c r="Z35" s="241"/>
      <c r="AA35" s="241"/>
      <c r="AB35" s="241"/>
      <c r="AC35" s="43"/>
      <c r="AD35" s="43"/>
      <c r="AE35" s="43"/>
      <c r="AF35" s="43"/>
      <c r="AG35" s="43"/>
      <c r="AH35" s="43"/>
      <c r="AI35" s="43"/>
      <c r="AJ35" s="43"/>
      <c r="AK35" s="240">
        <f>SUM(AK26:AK33)</f>
        <v>0</v>
      </c>
      <c r="AL35" s="241"/>
      <c r="AM35" s="241"/>
      <c r="AN35" s="241"/>
      <c r="AO35" s="242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8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49</v>
      </c>
      <c r="AI60" s="35"/>
      <c r="AJ60" s="35"/>
      <c r="AK60" s="35"/>
      <c r="AL60" s="35"/>
      <c r="AM60" s="48" t="s">
        <v>50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6" t="s">
        <v>51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52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8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49</v>
      </c>
      <c r="AI75" s="35"/>
      <c r="AJ75" s="35"/>
      <c r="AK75" s="35"/>
      <c r="AL75" s="35"/>
      <c r="AM75" s="48" t="s">
        <v>50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L84" s="4" t="str">
        <f>K5</f>
        <v>Z9_DSP</v>
      </c>
      <c r="AR84" s="54"/>
    </row>
    <row r="85" spans="1:91" s="5" customFormat="1" ht="36.950000000000003" customHeight="1">
      <c r="B85" s="55"/>
      <c r="C85" s="56" t="s">
        <v>15</v>
      </c>
      <c r="L85" s="232" t="str">
        <f>K6</f>
        <v>KE, Rekonštrukcia a modernizácia cesty II-552 - Slanecká cesta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Košice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34">
        <v>44526</v>
      </c>
      <c r="AN87" s="23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Košice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11" t="str">
        <f>IF(E17="","",E17)</f>
        <v>Amberg Engineering Slovakia, s.r.o.</v>
      </c>
      <c r="AN89" s="212"/>
      <c r="AO89" s="212"/>
      <c r="AP89" s="212"/>
      <c r="AQ89" s="32"/>
      <c r="AR89" s="33"/>
      <c r="AS89" s="207" t="s">
        <v>54</v>
      </c>
      <c r="AT89" s="208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11" t="str">
        <f>IF(E20="","",E20)</f>
        <v>Kolektív</v>
      </c>
      <c r="AN90" s="212"/>
      <c r="AO90" s="212"/>
      <c r="AP90" s="212"/>
      <c r="AQ90" s="32"/>
      <c r="AR90" s="33"/>
      <c r="AS90" s="209"/>
      <c r="AT90" s="210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09"/>
      <c r="AT91" s="210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16" t="s">
        <v>55</v>
      </c>
      <c r="D92" s="217"/>
      <c r="E92" s="217"/>
      <c r="F92" s="217"/>
      <c r="G92" s="217"/>
      <c r="H92" s="63"/>
      <c r="I92" s="219" t="s">
        <v>56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8" t="s">
        <v>57</v>
      </c>
      <c r="AH92" s="217"/>
      <c r="AI92" s="217"/>
      <c r="AJ92" s="217"/>
      <c r="AK92" s="217"/>
      <c r="AL92" s="217"/>
      <c r="AM92" s="217"/>
      <c r="AN92" s="219" t="s">
        <v>58</v>
      </c>
      <c r="AO92" s="217"/>
      <c r="AP92" s="229"/>
      <c r="AQ92" s="64" t="s">
        <v>59</v>
      </c>
      <c r="AR92" s="33"/>
      <c r="AS92" s="65" t="s">
        <v>60</v>
      </c>
      <c r="AT92" s="66" t="s">
        <v>61</v>
      </c>
      <c r="AU92" s="66" t="s">
        <v>62</v>
      </c>
      <c r="AV92" s="66" t="s">
        <v>63</v>
      </c>
      <c r="AW92" s="66" t="s">
        <v>64</v>
      </c>
      <c r="AX92" s="66" t="s">
        <v>65</v>
      </c>
      <c r="AY92" s="66" t="s">
        <v>66</v>
      </c>
      <c r="AZ92" s="66" t="s">
        <v>67</v>
      </c>
      <c r="BA92" s="66" t="s">
        <v>68</v>
      </c>
      <c r="BB92" s="66" t="s">
        <v>69</v>
      </c>
      <c r="BC92" s="66" t="s">
        <v>70</v>
      </c>
      <c r="BD92" s="67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3">
        <f>ROUND(AG95,2)</f>
        <v>0</v>
      </c>
      <c r="AH94" s="223"/>
      <c r="AI94" s="223"/>
      <c r="AJ94" s="223"/>
      <c r="AK94" s="223"/>
      <c r="AL94" s="223"/>
      <c r="AM94" s="223"/>
      <c r="AN94" s="231">
        <f t="shared" ref="AN94:AN98" si="0">SUM(AG94,AT94)</f>
        <v>0</v>
      </c>
      <c r="AO94" s="231"/>
      <c r="AP94" s="231"/>
      <c r="AQ94" s="75" t="s">
        <v>1</v>
      </c>
      <c r="AR94" s="71"/>
      <c r="AS94" s="76">
        <f>ROUND(AS95,2)</f>
        <v>0</v>
      </c>
      <c r="AT94" s="77">
        <f t="shared" ref="AT94:AT98" si="1"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73</v>
      </c>
      <c r="BT94" s="80" t="s">
        <v>74</v>
      </c>
      <c r="BU94" s="81" t="s">
        <v>75</v>
      </c>
      <c r="BV94" s="80" t="s">
        <v>76</v>
      </c>
      <c r="BW94" s="80" t="s">
        <v>4</v>
      </c>
      <c r="BX94" s="80" t="s">
        <v>77</v>
      </c>
      <c r="CL94" s="80" t="s">
        <v>1</v>
      </c>
    </row>
    <row r="95" spans="1:91" s="7" customFormat="1" ht="16.5" customHeight="1">
      <c r="B95" s="82"/>
      <c r="C95" s="83"/>
      <c r="D95" s="222" t="s">
        <v>78</v>
      </c>
      <c r="E95" s="222"/>
      <c r="F95" s="222"/>
      <c r="G95" s="222"/>
      <c r="H95" s="222"/>
      <c r="I95" s="84"/>
      <c r="J95" s="222" t="s">
        <v>361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ROUND(SUM(AG96:AG98),2)</f>
        <v>0</v>
      </c>
      <c r="AH95" s="221"/>
      <c r="AI95" s="221"/>
      <c r="AJ95" s="221"/>
      <c r="AK95" s="221"/>
      <c r="AL95" s="221"/>
      <c r="AM95" s="221"/>
      <c r="AN95" s="230">
        <f t="shared" si="0"/>
        <v>0</v>
      </c>
      <c r="AO95" s="221"/>
      <c r="AP95" s="221"/>
      <c r="AQ95" s="85" t="s">
        <v>79</v>
      </c>
      <c r="AR95" s="82"/>
      <c r="AS95" s="86">
        <f>ROUND(SUM(AS96:AS98),2)</f>
        <v>0</v>
      </c>
      <c r="AT95" s="87">
        <f t="shared" si="1"/>
        <v>0</v>
      </c>
      <c r="AU95" s="88">
        <f>ROUND(SUM(AU96:AU98),5)</f>
        <v>0</v>
      </c>
      <c r="AV95" s="87">
        <f>ROUND(AZ95*L29,2)</f>
        <v>0</v>
      </c>
      <c r="AW95" s="87">
        <f>ROUND(BA95*L30,2)</f>
        <v>0</v>
      </c>
      <c r="AX95" s="87">
        <f>ROUND(BB95*L29,2)</f>
        <v>0</v>
      </c>
      <c r="AY95" s="87">
        <f>ROUND(BC95*L30,2)</f>
        <v>0</v>
      </c>
      <c r="AZ95" s="87">
        <f>ROUND(SUM(AZ96:AZ98),2)</f>
        <v>0</v>
      </c>
      <c r="BA95" s="87">
        <f>ROUND(SUM(BA96:BA98),2)</f>
        <v>0</v>
      </c>
      <c r="BB95" s="87">
        <f>ROUND(SUM(BB96:BB98),2)</f>
        <v>0</v>
      </c>
      <c r="BC95" s="87">
        <f>ROUND(SUM(BC96:BC98),2)</f>
        <v>0</v>
      </c>
      <c r="BD95" s="89">
        <f>ROUND(SUM(BD96:BD98),2)</f>
        <v>0</v>
      </c>
      <c r="BS95" s="90" t="s">
        <v>73</v>
      </c>
      <c r="BT95" s="90" t="s">
        <v>80</v>
      </c>
      <c r="BU95" s="90" t="s">
        <v>75</v>
      </c>
      <c r="BV95" s="90" t="s">
        <v>76</v>
      </c>
      <c r="BW95" s="90" t="s">
        <v>81</v>
      </c>
      <c r="BX95" s="90" t="s">
        <v>4</v>
      </c>
      <c r="CL95" s="90" t="s">
        <v>1</v>
      </c>
      <c r="CM95" s="90" t="s">
        <v>74</v>
      </c>
    </row>
    <row r="96" spans="1:91" s="4" customFormat="1" ht="35.25" customHeight="1">
      <c r="A96" s="91" t="s">
        <v>82</v>
      </c>
      <c r="B96" s="54"/>
      <c r="C96" s="10"/>
      <c r="D96" s="10"/>
      <c r="E96" s="213" t="s">
        <v>83</v>
      </c>
      <c r="F96" s="213"/>
      <c r="G96" s="213"/>
      <c r="H96" s="213"/>
      <c r="I96" s="213"/>
      <c r="J96" s="10"/>
      <c r="K96" s="213" t="s">
        <v>84</v>
      </c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4">
        <f>'030-01 - Náhradná výsadba...'!J32</f>
        <v>0</v>
      </c>
      <c r="AH96" s="215"/>
      <c r="AI96" s="215"/>
      <c r="AJ96" s="215"/>
      <c r="AK96" s="215"/>
      <c r="AL96" s="215"/>
      <c r="AM96" s="215"/>
      <c r="AN96" s="214">
        <f t="shared" si="0"/>
        <v>0</v>
      </c>
      <c r="AO96" s="215"/>
      <c r="AP96" s="215"/>
      <c r="AQ96" s="92" t="s">
        <v>85</v>
      </c>
      <c r="AR96" s="54"/>
      <c r="AS96" s="93">
        <v>0</v>
      </c>
      <c r="AT96" s="94">
        <f t="shared" si="1"/>
        <v>0</v>
      </c>
      <c r="AU96" s="95">
        <f>'030-01 - Náhradná výsadba...'!P125</f>
        <v>0</v>
      </c>
      <c r="AV96" s="94">
        <f>'030-01 - Náhradná výsadba...'!J35</f>
        <v>0</v>
      </c>
      <c r="AW96" s="94">
        <f>'030-01 - Náhradná výsadba...'!J36</f>
        <v>0</v>
      </c>
      <c r="AX96" s="94">
        <f>'030-01 - Náhradná výsadba...'!J37</f>
        <v>0</v>
      </c>
      <c r="AY96" s="94">
        <f>'030-01 - Náhradná výsadba...'!J38</f>
        <v>0</v>
      </c>
      <c r="AZ96" s="94">
        <f>'030-01 - Náhradná výsadba...'!F35</f>
        <v>0</v>
      </c>
      <c r="BA96" s="94">
        <f>'030-01 - Náhradná výsadba...'!F36</f>
        <v>0</v>
      </c>
      <c r="BB96" s="94">
        <f>'030-01 - Náhradná výsadba...'!F37</f>
        <v>0</v>
      </c>
      <c r="BC96" s="94">
        <f>'030-01 - Náhradná výsadba...'!F38</f>
        <v>0</v>
      </c>
      <c r="BD96" s="96">
        <f>'030-01 - Náhradná výsadba...'!F39</f>
        <v>0</v>
      </c>
      <c r="BT96" s="25" t="s">
        <v>86</v>
      </c>
      <c r="BV96" s="25" t="s">
        <v>76</v>
      </c>
      <c r="BW96" s="25" t="s">
        <v>87</v>
      </c>
      <c r="BX96" s="25" t="s">
        <v>81</v>
      </c>
      <c r="CL96" s="25" t="s">
        <v>1</v>
      </c>
    </row>
    <row r="97" spans="1:90" s="4" customFormat="1" ht="35.25" customHeight="1">
      <c r="A97" s="91" t="s">
        <v>82</v>
      </c>
      <c r="B97" s="54"/>
      <c r="C97" s="10"/>
      <c r="D97" s="10"/>
      <c r="E97" s="213" t="s">
        <v>88</v>
      </c>
      <c r="F97" s="213"/>
      <c r="G97" s="213"/>
      <c r="H97" s="213"/>
      <c r="I97" s="213"/>
      <c r="J97" s="10"/>
      <c r="K97" s="213" t="s">
        <v>89</v>
      </c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4">
        <f>'030-03 - Náhradná výsadba...'!J32</f>
        <v>0</v>
      </c>
      <c r="AH97" s="215"/>
      <c r="AI97" s="215"/>
      <c r="AJ97" s="215"/>
      <c r="AK97" s="215"/>
      <c r="AL97" s="215"/>
      <c r="AM97" s="215"/>
      <c r="AN97" s="214">
        <f t="shared" si="0"/>
        <v>0</v>
      </c>
      <c r="AO97" s="215"/>
      <c r="AP97" s="215"/>
      <c r="AQ97" s="92" t="s">
        <v>85</v>
      </c>
      <c r="AR97" s="54"/>
      <c r="AS97" s="93">
        <v>0</v>
      </c>
      <c r="AT97" s="94">
        <f t="shared" si="1"/>
        <v>0</v>
      </c>
      <c r="AU97" s="95">
        <f>'030-03 - Náhradná výsadba...'!P125</f>
        <v>0</v>
      </c>
      <c r="AV97" s="94">
        <f>'030-03 - Náhradná výsadba...'!J35</f>
        <v>0</v>
      </c>
      <c r="AW97" s="94">
        <f>'030-03 - Náhradná výsadba...'!J36</f>
        <v>0</v>
      </c>
      <c r="AX97" s="94">
        <f>'030-03 - Náhradná výsadba...'!J37</f>
        <v>0</v>
      </c>
      <c r="AY97" s="94">
        <f>'030-03 - Náhradná výsadba...'!J38</f>
        <v>0</v>
      </c>
      <c r="AZ97" s="94">
        <f>'030-03 - Náhradná výsadba...'!F35</f>
        <v>0</v>
      </c>
      <c r="BA97" s="94">
        <f>'030-03 - Náhradná výsadba...'!F36</f>
        <v>0</v>
      </c>
      <c r="BB97" s="94">
        <f>'030-03 - Náhradná výsadba...'!F37</f>
        <v>0</v>
      </c>
      <c r="BC97" s="94">
        <f>'030-03 - Náhradná výsadba...'!F38</f>
        <v>0</v>
      </c>
      <c r="BD97" s="96">
        <f>'030-03 - Náhradná výsadba...'!F39</f>
        <v>0</v>
      </c>
      <c r="BT97" s="25" t="s">
        <v>86</v>
      </c>
      <c r="BV97" s="25" t="s">
        <v>76</v>
      </c>
      <c r="BW97" s="25" t="s">
        <v>90</v>
      </c>
      <c r="BX97" s="25" t="s">
        <v>81</v>
      </c>
      <c r="CL97" s="25" t="s">
        <v>1</v>
      </c>
    </row>
    <row r="98" spans="1:90" s="4" customFormat="1" ht="23.25" customHeight="1">
      <c r="A98" s="91" t="s">
        <v>82</v>
      </c>
      <c r="B98" s="54"/>
      <c r="C98" s="10"/>
      <c r="D98" s="10"/>
      <c r="E98" s="213" t="s">
        <v>91</v>
      </c>
      <c r="F98" s="213"/>
      <c r="G98" s="213"/>
      <c r="H98" s="213"/>
      <c r="I98" s="213"/>
      <c r="J98" s="10"/>
      <c r="K98" s="213" t="s">
        <v>92</v>
      </c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4">
        <f>'030-04 - Náhradná výsadba...'!J32</f>
        <v>0</v>
      </c>
      <c r="AH98" s="215"/>
      <c r="AI98" s="215"/>
      <c r="AJ98" s="215"/>
      <c r="AK98" s="215"/>
      <c r="AL98" s="215"/>
      <c r="AM98" s="215"/>
      <c r="AN98" s="214">
        <f t="shared" si="0"/>
        <v>0</v>
      </c>
      <c r="AO98" s="215"/>
      <c r="AP98" s="215"/>
      <c r="AQ98" s="92" t="s">
        <v>85</v>
      </c>
      <c r="AR98" s="54"/>
      <c r="AS98" s="93">
        <v>0</v>
      </c>
      <c r="AT98" s="94">
        <f t="shared" si="1"/>
        <v>0</v>
      </c>
      <c r="AU98" s="95">
        <f>'030-04 - Náhradná výsadba...'!P125</f>
        <v>0</v>
      </c>
      <c r="AV98" s="94">
        <f>'030-04 - Náhradná výsadba...'!J35</f>
        <v>0</v>
      </c>
      <c r="AW98" s="94">
        <f>'030-04 - Náhradná výsadba...'!J36</f>
        <v>0</v>
      </c>
      <c r="AX98" s="94">
        <f>'030-04 - Náhradná výsadba...'!J37</f>
        <v>0</v>
      </c>
      <c r="AY98" s="94">
        <f>'030-04 - Náhradná výsadba...'!J38</f>
        <v>0</v>
      </c>
      <c r="AZ98" s="94">
        <f>'030-04 - Náhradná výsadba...'!F35</f>
        <v>0</v>
      </c>
      <c r="BA98" s="94">
        <f>'030-04 - Náhradná výsadba...'!F36</f>
        <v>0</v>
      </c>
      <c r="BB98" s="94">
        <f>'030-04 - Náhradná výsadba...'!F37</f>
        <v>0</v>
      </c>
      <c r="BC98" s="94">
        <f>'030-04 - Náhradná výsadba...'!F38</f>
        <v>0</v>
      </c>
      <c r="BD98" s="96">
        <f>'030-04 - Náhradná výsadba...'!F39</f>
        <v>0</v>
      </c>
      <c r="BT98" s="25" t="s">
        <v>86</v>
      </c>
      <c r="BV98" s="25" t="s">
        <v>76</v>
      </c>
      <c r="BW98" s="25" t="s">
        <v>93</v>
      </c>
      <c r="BX98" s="25" t="s">
        <v>81</v>
      </c>
      <c r="CL98" s="25" t="s">
        <v>1</v>
      </c>
    </row>
    <row r="99" spans="1:90" s="2" customFormat="1" ht="30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0" s="2" customFormat="1" ht="6.95" customHeight="1">
      <c r="A100" s="32"/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7:AM97"/>
    <mergeCell ref="AN97:AP97"/>
    <mergeCell ref="AN96:AP96"/>
    <mergeCell ref="AN92:AP92"/>
    <mergeCell ref="AN95:AP95"/>
    <mergeCell ref="AN94:AP94"/>
    <mergeCell ref="L85:AO85"/>
    <mergeCell ref="AM87:AN87"/>
    <mergeCell ref="E97:I97"/>
    <mergeCell ref="K97:AF97"/>
    <mergeCell ref="AN98:AP98"/>
    <mergeCell ref="AG98:AM98"/>
    <mergeCell ref="E98:I98"/>
    <mergeCell ref="K98:AF98"/>
    <mergeCell ref="AS89:AT91"/>
    <mergeCell ref="AM89:AP89"/>
    <mergeCell ref="AM90:AP90"/>
    <mergeCell ref="E96:I96"/>
    <mergeCell ref="K96:AF96"/>
    <mergeCell ref="AG96:AM96"/>
    <mergeCell ref="C92:G92"/>
    <mergeCell ref="AG92:AM92"/>
    <mergeCell ref="I92:AF92"/>
    <mergeCell ref="AG95:AM95"/>
    <mergeCell ref="J95:AF95"/>
    <mergeCell ref="D95:H95"/>
    <mergeCell ref="AG94:AM94"/>
  </mergeCells>
  <hyperlinks>
    <hyperlink ref="A96" location="'030-01 - Náhradná výsadba...'!C2" display="/"/>
    <hyperlink ref="A97" location="'030-03 - Náhradná výsadba...'!C2" display="/"/>
    <hyperlink ref="A98" location="'030-04 - Náhradná výsadb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workbookViewId="0">
      <selection activeCell="X87" sqref="X8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8" t="s">
        <v>5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87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97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4" t="str">
        <f>'Rekapitulácia časť 1'!K6</f>
        <v>KE, Rekonštrukcia a modernizácia cesty II-552 - Slanecká cesta</v>
      </c>
      <c r="F7" s="255"/>
      <c r="G7" s="255"/>
      <c r="H7" s="255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4" t="s">
        <v>96</v>
      </c>
      <c r="F9" s="253"/>
      <c r="G9" s="253"/>
      <c r="H9" s="253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2" t="s">
        <v>98</v>
      </c>
      <c r="F11" s="253"/>
      <c r="G11" s="253"/>
      <c r="H11" s="253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1'!AN8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1'!AN13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56" t="str">
        <f>'Rekapitulácia časť 1'!E14</f>
        <v>Vyplň údaj</v>
      </c>
      <c r="F20" s="248"/>
      <c r="G20" s="248"/>
      <c r="H20" s="248"/>
      <c r="I20" s="27" t="s">
        <v>25</v>
      </c>
      <c r="J20" s="28" t="str">
        <f>'Rekapitulácia časť 1'!AN14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98"/>
      <c r="B29" s="99"/>
      <c r="C29" s="98"/>
      <c r="D29" s="98"/>
      <c r="E29" s="252" t="s">
        <v>1</v>
      </c>
      <c r="F29" s="252"/>
      <c r="G29" s="252"/>
      <c r="H29" s="252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1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2" t="s">
        <v>38</v>
      </c>
      <c r="E35" s="38" t="s">
        <v>39</v>
      </c>
      <c r="F35" s="103">
        <f>ROUND((SUM(BE125:BE188)),  2)</f>
        <v>0</v>
      </c>
      <c r="G35" s="104"/>
      <c r="H35" s="104"/>
      <c r="I35" s="105">
        <v>0.2</v>
      </c>
      <c r="J35" s="103">
        <f>ROUND(((SUM(BE125:BE188))*I35),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3">
        <f>ROUND((SUM(BF125:BF188)),  2)</f>
        <v>0</v>
      </c>
      <c r="G36" s="104"/>
      <c r="H36" s="104"/>
      <c r="I36" s="105">
        <v>0.2</v>
      </c>
      <c r="J36" s="103">
        <f>ROUND(((SUM(BF125:BF188))*I36),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ROUND((SUM(BG125:BG188)),  2)</f>
        <v>0</v>
      </c>
      <c r="G37" s="32"/>
      <c r="H37" s="32"/>
      <c r="I37" s="107">
        <v>0.2</v>
      </c>
      <c r="J37" s="106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6">
        <f>ROUND((SUM(BH125:BH188)),  2)</f>
        <v>0</v>
      </c>
      <c r="G38" s="32"/>
      <c r="H38" s="32"/>
      <c r="I38" s="107">
        <v>0.2</v>
      </c>
      <c r="J38" s="106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3">
        <f>ROUND((SUM(BI125:BI188)),  2)</f>
        <v>0</v>
      </c>
      <c r="G39" s="104"/>
      <c r="H39" s="104"/>
      <c r="I39" s="105">
        <v>0</v>
      </c>
      <c r="J39" s="103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08"/>
      <c r="D41" s="109" t="s">
        <v>44</v>
      </c>
      <c r="E41" s="63"/>
      <c r="F41" s="63"/>
      <c r="G41" s="110" t="s">
        <v>45</v>
      </c>
      <c r="H41" s="111" t="s">
        <v>46</v>
      </c>
      <c r="I41" s="63"/>
      <c r="J41" s="112">
        <f>SUM(J32:J39)</f>
        <v>0</v>
      </c>
      <c r="K41" s="113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4" t="s">
        <v>50</v>
      </c>
      <c r="G61" s="48" t="s">
        <v>49</v>
      </c>
      <c r="H61" s="35"/>
      <c r="I61" s="35"/>
      <c r="J61" s="115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4" t="s">
        <v>50</v>
      </c>
      <c r="G76" s="48" t="s">
        <v>49</v>
      </c>
      <c r="H76" s="35"/>
      <c r="I76" s="35"/>
      <c r="J76" s="115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4" t="str">
        <f>E7</f>
        <v>KE, Rekonštrukcia a modernizácia cesty II-552 - Slanecká cesta</v>
      </c>
      <c r="F85" s="255"/>
      <c r="G85" s="255"/>
      <c r="H85" s="255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4" t="s">
        <v>96</v>
      </c>
      <c r="F87" s="253"/>
      <c r="G87" s="253"/>
      <c r="H87" s="253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2" t="str">
        <f>E11</f>
        <v>030-01 - Náhradná výsadba - Lokalita č. 1 - Sídlisko KVP - Jána Pavla II. - k.ú. Grunt</v>
      </c>
      <c r="F89" s="253"/>
      <c r="G89" s="253"/>
      <c r="H89" s="253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58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100</v>
      </c>
      <c r="D96" s="108"/>
      <c r="E96" s="108"/>
      <c r="F96" s="108"/>
      <c r="G96" s="108"/>
      <c r="H96" s="108"/>
      <c r="I96" s="108"/>
      <c r="J96" s="117" t="s">
        <v>101</v>
      </c>
      <c r="K96" s="108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102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103</v>
      </c>
    </row>
    <row r="99" spans="1:47" s="9" customFormat="1" ht="24.95" customHeight="1">
      <c r="B99" s="119"/>
      <c r="D99" s="120" t="s">
        <v>104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19.899999999999999" customHeight="1">
      <c r="B100" s="123"/>
      <c r="D100" s="124" t="s">
        <v>105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19.899999999999999" customHeight="1">
      <c r="B101" s="123"/>
      <c r="D101" s="124" t="s">
        <v>106</v>
      </c>
      <c r="E101" s="125"/>
      <c r="F101" s="125"/>
      <c r="G101" s="125"/>
      <c r="H101" s="125"/>
      <c r="I101" s="125"/>
      <c r="J101" s="126">
        <f>J171</f>
        <v>0</v>
      </c>
      <c r="L101" s="123"/>
    </row>
    <row r="102" spans="1:47" s="10" customFormat="1" ht="19.899999999999999" customHeight="1">
      <c r="B102" s="123"/>
      <c r="D102" s="124" t="s">
        <v>107</v>
      </c>
      <c r="E102" s="125"/>
      <c r="F102" s="125"/>
      <c r="G102" s="125"/>
      <c r="H102" s="125"/>
      <c r="I102" s="125"/>
      <c r="J102" s="126">
        <f>J178</f>
        <v>0</v>
      </c>
      <c r="L102" s="123"/>
    </row>
    <row r="103" spans="1:47" s="9" customFormat="1" ht="24.95" customHeight="1">
      <c r="B103" s="119"/>
      <c r="D103" s="120" t="s">
        <v>108</v>
      </c>
      <c r="E103" s="121"/>
      <c r="F103" s="121"/>
      <c r="G103" s="121"/>
      <c r="H103" s="121"/>
      <c r="I103" s="121"/>
      <c r="J103" s="122">
        <f>J187</f>
        <v>0</v>
      </c>
      <c r="L103" s="119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109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4" t="str">
        <f>E7</f>
        <v>KE, Rekonštrukcia a modernizácia cesty II-552 - Slanecká cesta</v>
      </c>
      <c r="F113" s="255"/>
      <c r="G113" s="255"/>
      <c r="H113" s="255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4" t="s">
        <v>96</v>
      </c>
      <c r="F115" s="253"/>
      <c r="G115" s="253"/>
      <c r="H115" s="253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2" t="str">
        <f>E11</f>
        <v>030-01 - Náhradná výsadba - Lokalita č. 1 - Sídlisko KVP - Jána Pavla II. - k.ú. Grunt</v>
      </c>
      <c r="F117" s="253"/>
      <c r="G117" s="253"/>
      <c r="H117" s="253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7"/>
      <c r="B124" s="128"/>
      <c r="C124" s="129" t="s">
        <v>110</v>
      </c>
      <c r="D124" s="130" t="s">
        <v>59</v>
      </c>
      <c r="E124" s="130" t="s">
        <v>55</v>
      </c>
      <c r="F124" s="130" t="s">
        <v>56</v>
      </c>
      <c r="G124" s="130" t="s">
        <v>111</v>
      </c>
      <c r="H124" s="130" t="s">
        <v>112</v>
      </c>
      <c r="I124" s="130" t="s">
        <v>113</v>
      </c>
      <c r="J124" s="131" t="s">
        <v>101</v>
      </c>
      <c r="K124" s="132" t="s">
        <v>114</v>
      </c>
      <c r="L124" s="133"/>
      <c r="M124" s="65" t="s">
        <v>1</v>
      </c>
      <c r="N124" s="66" t="s">
        <v>38</v>
      </c>
      <c r="O124" s="66" t="s">
        <v>115</v>
      </c>
      <c r="P124" s="66" t="s">
        <v>116</v>
      </c>
      <c r="Q124" s="66" t="s">
        <v>117</v>
      </c>
      <c r="R124" s="66" t="s">
        <v>118</v>
      </c>
      <c r="S124" s="66" t="s">
        <v>119</v>
      </c>
      <c r="T124" s="67" t="s">
        <v>120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2"/>
      <c r="B125" s="33"/>
      <c r="C125" s="72" t="s">
        <v>102</v>
      </c>
      <c r="D125" s="32"/>
      <c r="E125" s="32"/>
      <c r="F125" s="32"/>
      <c r="G125" s="32"/>
      <c r="H125" s="32"/>
      <c r="I125" s="32"/>
      <c r="J125" s="134">
        <f>BK125</f>
        <v>0</v>
      </c>
      <c r="K125" s="32"/>
      <c r="L125" s="33"/>
      <c r="M125" s="68"/>
      <c r="N125" s="59"/>
      <c r="O125" s="69"/>
      <c r="P125" s="135">
        <f>P126+P187</f>
        <v>0</v>
      </c>
      <c r="Q125" s="69"/>
      <c r="R125" s="135">
        <f>R126+R187</f>
        <v>19.166117800000006</v>
      </c>
      <c r="S125" s="69"/>
      <c r="T125" s="136">
        <f>T126+T187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103</v>
      </c>
      <c r="BK125" s="137">
        <f>BK126+BK187</f>
        <v>0</v>
      </c>
    </row>
    <row r="126" spans="1:65" s="12" customFormat="1" ht="25.9" customHeight="1">
      <c r="B126" s="138"/>
      <c r="D126" s="139" t="s">
        <v>73</v>
      </c>
      <c r="E126" s="140" t="s">
        <v>121</v>
      </c>
      <c r="F126" s="140" t="s">
        <v>122</v>
      </c>
      <c r="I126" s="141"/>
      <c r="J126" s="142">
        <f>BK126</f>
        <v>0</v>
      </c>
      <c r="L126" s="138"/>
      <c r="M126" s="143"/>
      <c r="N126" s="144"/>
      <c r="O126" s="144"/>
      <c r="P126" s="145">
        <f>P127+P171+P178</f>
        <v>0</v>
      </c>
      <c r="Q126" s="144"/>
      <c r="R126" s="145">
        <f>R127+R171+R178</f>
        <v>19.166117800000006</v>
      </c>
      <c r="S126" s="144"/>
      <c r="T126" s="146">
        <f>T127+T171+T178</f>
        <v>0</v>
      </c>
      <c r="AR126" s="139" t="s">
        <v>80</v>
      </c>
      <c r="AT126" s="147" t="s">
        <v>73</v>
      </c>
      <c r="AU126" s="147" t="s">
        <v>74</v>
      </c>
      <c r="AY126" s="139" t="s">
        <v>123</v>
      </c>
      <c r="BK126" s="148">
        <f>BK127+BK171+BK178</f>
        <v>0</v>
      </c>
    </row>
    <row r="127" spans="1:65" s="12" customFormat="1" ht="22.9" customHeight="1">
      <c r="B127" s="138"/>
      <c r="D127" s="139" t="s">
        <v>73</v>
      </c>
      <c r="E127" s="149" t="s">
        <v>124</v>
      </c>
      <c r="F127" s="149" t="s">
        <v>125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SUM(P128:P170)</f>
        <v>0</v>
      </c>
      <c r="Q127" s="144"/>
      <c r="R127" s="145">
        <f>SUM(R128:R170)</f>
        <v>19.154775800000007</v>
      </c>
      <c r="S127" s="144"/>
      <c r="T127" s="146">
        <f>SUM(T128:T170)</f>
        <v>0</v>
      </c>
      <c r="AR127" s="139" t="s">
        <v>80</v>
      </c>
      <c r="AT127" s="147" t="s">
        <v>73</v>
      </c>
      <c r="AU127" s="147" t="s">
        <v>80</v>
      </c>
      <c r="AY127" s="139" t="s">
        <v>123</v>
      </c>
      <c r="BK127" s="148">
        <f>SUM(BK128:BK170)</f>
        <v>0</v>
      </c>
    </row>
    <row r="128" spans="1:65" s="2" customFormat="1" ht="37.9" customHeight="1">
      <c r="A128" s="32"/>
      <c r="B128" s="151"/>
      <c r="C128" s="152" t="s">
        <v>80</v>
      </c>
      <c r="D128" s="152" t="s">
        <v>126</v>
      </c>
      <c r="E128" s="153" t="s">
        <v>127</v>
      </c>
      <c r="F128" s="154" t="s">
        <v>128</v>
      </c>
      <c r="G128" s="155" t="s">
        <v>129</v>
      </c>
      <c r="H128" s="156">
        <v>92</v>
      </c>
      <c r="I128" s="157"/>
      <c r="J128" s="158">
        <f>ROUND(I128*H128,2)</f>
        <v>0</v>
      </c>
      <c r="K128" s="159"/>
      <c r="L128" s="33"/>
      <c r="M128" s="160" t="s">
        <v>1</v>
      </c>
      <c r="N128" s="161" t="s">
        <v>40</v>
      </c>
      <c r="O128" s="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4" t="s">
        <v>130</v>
      </c>
      <c r="AT128" s="164" t="s">
        <v>126</v>
      </c>
      <c r="AU128" s="164" t="s">
        <v>86</v>
      </c>
      <c r="AY128" s="17" t="s">
        <v>123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7" t="s">
        <v>86</v>
      </c>
      <c r="BK128" s="165">
        <f>ROUND(I128*H128,2)</f>
        <v>0</v>
      </c>
      <c r="BL128" s="17" t="s">
        <v>130</v>
      </c>
      <c r="BM128" s="164" t="s">
        <v>131</v>
      </c>
    </row>
    <row r="129" spans="1:65" s="13" customFormat="1">
      <c r="B129" s="166"/>
      <c r="D129" s="167" t="s">
        <v>132</v>
      </c>
      <c r="F129" s="168" t="s">
        <v>133</v>
      </c>
      <c r="H129" s="169">
        <v>92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74" t="s">
        <v>132</v>
      </c>
      <c r="AU129" s="174" t="s">
        <v>86</v>
      </c>
      <c r="AV129" s="13" t="s">
        <v>86</v>
      </c>
      <c r="AW129" s="13" t="s">
        <v>3</v>
      </c>
      <c r="AX129" s="13" t="s">
        <v>80</v>
      </c>
      <c r="AY129" s="174" t="s">
        <v>123</v>
      </c>
    </row>
    <row r="130" spans="1:65" s="2" customFormat="1" ht="24.2" customHeight="1">
      <c r="A130" s="32"/>
      <c r="B130" s="151"/>
      <c r="C130" s="152" t="s">
        <v>86</v>
      </c>
      <c r="D130" s="152" t="s">
        <v>126</v>
      </c>
      <c r="E130" s="153" t="s">
        <v>134</v>
      </c>
      <c r="F130" s="154" t="s">
        <v>135</v>
      </c>
      <c r="G130" s="155" t="s">
        <v>136</v>
      </c>
      <c r="H130" s="156">
        <v>11.5</v>
      </c>
      <c r="I130" s="157"/>
      <c r="J130" s="158">
        <f>ROUND(I130*H130,2)</f>
        <v>0</v>
      </c>
      <c r="K130" s="159"/>
      <c r="L130" s="33"/>
      <c r="M130" s="160" t="s">
        <v>1</v>
      </c>
      <c r="N130" s="161" t="s">
        <v>40</v>
      </c>
      <c r="O130" s="61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4" t="s">
        <v>130</v>
      </c>
      <c r="AT130" s="164" t="s">
        <v>126</v>
      </c>
      <c r="AU130" s="164" t="s">
        <v>86</v>
      </c>
      <c r="AY130" s="17" t="s">
        <v>123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7" t="s">
        <v>86</v>
      </c>
      <c r="BK130" s="165">
        <f>ROUND(I130*H130,2)</f>
        <v>0</v>
      </c>
      <c r="BL130" s="17" t="s">
        <v>130</v>
      </c>
      <c r="BM130" s="164" t="s">
        <v>137</v>
      </c>
    </row>
    <row r="131" spans="1:65" s="13" customFormat="1">
      <c r="B131" s="166"/>
      <c r="D131" s="167" t="s">
        <v>132</v>
      </c>
      <c r="F131" s="168" t="s">
        <v>138</v>
      </c>
      <c r="H131" s="169">
        <v>11.5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74" t="s">
        <v>132</v>
      </c>
      <c r="AU131" s="174" t="s">
        <v>86</v>
      </c>
      <c r="AV131" s="13" t="s">
        <v>86</v>
      </c>
      <c r="AW131" s="13" t="s">
        <v>3</v>
      </c>
      <c r="AX131" s="13" t="s">
        <v>80</v>
      </c>
      <c r="AY131" s="174" t="s">
        <v>123</v>
      </c>
    </row>
    <row r="132" spans="1:65" s="2" customFormat="1" ht="24.2" customHeight="1">
      <c r="A132" s="32"/>
      <c r="B132" s="151"/>
      <c r="C132" s="175" t="s">
        <v>139</v>
      </c>
      <c r="D132" s="175" t="s">
        <v>140</v>
      </c>
      <c r="E132" s="176" t="s">
        <v>141</v>
      </c>
      <c r="F132" s="177" t="s">
        <v>142</v>
      </c>
      <c r="G132" s="178" t="s">
        <v>136</v>
      </c>
      <c r="H132" s="179">
        <v>4.5999999999999996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61"/>
      <c r="P132" s="162">
        <f>O132*H132</f>
        <v>0</v>
      </c>
      <c r="Q132" s="162">
        <v>1.4</v>
      </c>
      <c r="R132" s="162">
        <f>Q132*H132</f>
        <v>6.4399999999999995</v>
      </c>
      <c r="S132" s="162">
        <v>0</v>
      </c>
      <c r="T132" s="16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4" t="s">
        <v>143</v>
      </c>
      <c r="AT132" s="164" t="s">
        <v>140</v>
      </c>
      <c r="AU132" s="164" t="s">
        <v>86</v>
      </c>
      <c r="AY132" s="17" t="s">
        <v>123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7" t="s">
        <v>86</v>
      </c>
      <c r="BK132" s="165">
        <f>ROUND(I132*H132,2)</f>
        <v>0</v>
      </c>
      <c r="BL132" s="17" t="s">
        <v>130</v>
      </c>
      <c r="BM132" s="164" t="s">
        <v>144</v>
      </c>
    </row>
    <row r="133" spans="1:65" s="13" customFormat="1">
      <c r="B133" s="166"/>
      <c r="D133" s="167" t="s">
        <v>132</v>
      </c>
      <c r="F133" s="168" t="s">
        <v>145</v>
      </c>
      <c r="H133" s="169">
        <v>4.5999999999999996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74" t="s">
        <v>132</v>
      </c>
      <c r="AU133" s="174" t="s">
        <v>86</v>
      </c>
      <c r="AV133" s="13" t="s">
        <v>86</v>
      </c>
      <c r="AW133" s="13" t="s">
        <v>3</v>
      </c>
      <c r="AX133" s="13" t="s">
        <v>80</v>
      </c>
      <c r="AY133" s="174" t="s">
        <v>123</v>
      </c>
    </row>
    <row r="134" spans="1:65" s="2" customFormat="1" ht="24.2" customHeight="1">
      <c r="A134" s="32"/>
      <c r="B134" s="151"/>
      <c r="C134" s="175" t="s">
        <v>130</v>
      </c>
      <c r="D134" s="175" t="s">
        <v>140</v>
      </c>
      <c r="E134" s="176" t="s">
        <v>146</v>
      </c>
      <c r="F134" s="177" t="s">
        <v>147</v>
      </c>
      <c r="G134" s="178" t="s">
        <v>136</v>
      </c>
      <c r="H134" s="179">
        <v>2.875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O134" s="61"/>
      <c r="P134" s="162">
        <f>O134*H134</f>
        <v>0</v>
      </c>
      <c r="Q134" s="162">
        <v>1.4</v>
      </c>
      <c r="R134" s="162">
        <f>Q134*H134</f>
        <v>4.0249999999999995</v>
      </c>
      <c r="S134" s="162">
        <v>0</v>
      </c>
      <c r="T134" s="163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4" t="s">
        <v>143</v>
      </c>
      <c r="AT134" s="164" t="s">
        <v>140</v>
      </c>
      <c r="AU134" s="164" t="s">
        <v>86</v>
      </c>
      <c r="AY134" s="17" t="s">
        <v>123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86</v>
      </c>
      <c r="BK134" s="165">
        <f>ROUND(I134*H134,2)</f>
        <v>0</v>
      </c>
      <c r="BL134" s="17" t="s">
        <v>130</v>
      </c>
      <c r="BM134" s="164" t="s">
        <v>148</v>
      </c>
    </row>
    <row r="135" spans="1:65" s="13" customFormat="1">
      <c r="B135" s="166"/>
      <c r="D135" s="167" t="s">
        <v>132</v>
      </c>
      <c r="F135" s="168" t="s">
        <v>149</v>
      </c>
      <c r="H135" s="169">
        <v>2.875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74" t="s">
        <v>132</v>
      </c>
      <c r="AU135" s="174" t="s">
        <v>86</v>
      </c>
      <c r="AV135" s="13" t="s">
        <v>86</v>
      </c>
      <c r="AW135" s="13" t="s">
        <v>3</v>
      </c>
      <c r="AX135" s="13" t="s">
        <v>80</v>
      </c>
      <c r="AY135" s="174" t="s">
        <v>123</v>
      </c>
    </row>
    <row r="136" spans="1:65" s="2" customFormat="1" ht="24.2" customHeight="1">
      <c r="A136" s="32"/>
      <c r="B136" s="151"/>
      <c r="C136" s="175" t="s">
        <v>150</v>
      </c>
      <c r="D136" s="175" t="s">
        <v>140</v>
      </c>
      <c r="E136" s="176" t="s">
        <v>151</v>
      </c>
      <c r="F136" s="177" t="s">
        <v>152</v>
      </c>
      <c r="G136" s="178" t="s">
        <v>136</v>
      </c>
      <c r="H136" s="179">
        <v>4.0250000000000004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40</v>
      </c>
      <c r="O136" s="61"/>
      <c r="P136" s="162">
        <f>O136*H136</f>
        <v>0</v>
      </c>
      <c r="Q136" s="162">
        <v>1.7</v>
      </c>
      <c r="R136" s="162">
        <f>Q136*H136</f>
        <v>6.8425000000000002</v>
      </c>
      <c r="S136" s="162">
        <v>0</v>
      </c>
      <c r="T136" s="16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4" t="s">
        <v>143</v>
      </c>
      <c r="AT136" s="164" t="s">
        <v>140</v>
      </c>
      <c r="AU136" s="164" t="s">
        <v>86</v>
      </c>
      <c r="AY136" s="17" t="s">
        <v>123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86</v>
      </c>
      <c r="BK136" s="165">
        <f>ROUND(I136*H136,2)</f>
        <v>0</v>
      </c>
      <c r="BL136" s="17" t="s">
        <v>130</v>
      </c>
      <c r="BM136" s="164" t="s">
        <v>153</v>
      </c>
    </row>
    <row r="137" spans="1:65" s="13" customFormat="1">
      <c r="B137" s="166"/>
      <c r="D137" s="167" t="s">
        <v>132</v>
      </c>
      <c r="F137" s="168" t="s">
        <v>154</v>
      </c>
      <c r="H137" s="169">
        <v>4.0250000000000004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74" t="s">
        <v>132</v>
      </c>
      <c r="AU137" s="174" t="s">
        <v>86</v>
      </c>
      <c r="AV137" s="13" t="s">
        <v>86</v>
      </c>
      <c r="AW137" s="13" t="s">
        <v>3</v>
      </c>
      <c r="AX137" s="13" t="s">
        <v>80</v>
      </c>
      <c r="AY137" s="174" t="s">
        <v>123</v>
      </c>
    </row>
    <row r="138" spans="1:65" s="2" customFormat="1" ht="37.9" customHeight="1">
      <c r="A138" s="32"/>
      <c r="B138" s="151"/>
      <c r="C138" s="152" t="s">
        <v>155</v>
      </c>
      <c r="D138" s="152" t="s">
        <v>126</v>
      </c>
      <c r="E138" s="153" t="s">
        <v>156</v>
      </c>
      <c r="F138" s="154" t="s">
        <v>157</v>
      </c>
      <c r="G138" s="155" t="s">
        <v>158</v>
      </c>
      <c r="H138" s="156">
        <v>23</v>
      </c>
      <c r="I138" s="157"/>
      <c r="J138" s="158">
        <f>ROUND(I138*H138,2)</f>
        <v>0</v>
      </c>
      <c r="K138" s="159"/>
      <c r="L138" s="33"/>
      <c r="M138" s="160" t="s">
        <v>1</v>
      </c>
      <c r="N138" s="161" t="s">
        <v>40</v>
      </c>
      <c r="O138" s="6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4" t="s">
        <v>130</v>
      </c>
      <c r="AT138" s="164" t="s">
        <v>126</v>
      </c>
      <c r="AU138" s="164" t="s">
        <v>86</v>
      </c>
      <c r="AY138" s="17" t="s">
        <v>123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7" t="s">
        <v>86</v>
      </c>
      <c r="BK138" s="165">
        <f>ROUND(I138*H138,2)</f>
        <v>0</v>
      </c>
      <c r="BL138" s="17" t="s">
        <v>130</v>
      </c>
      <c r="BM138" s="164" t="s">
        <v>159</v>
      </c>
    </row>
    <row r="139" spans="1:65" s="14" customFormat="1" ht="22.5">
      <c r="B139" s="186"/>
      <c r="D139" s="167" t="s">
        <v>132</v>
      </c>
      <c r="E139" s="187" t="s">
        <v>1</v>
      </c>
      <c r="F139" s="188" t="s">
        <v>160</v>
      </c>
      <c r="H139" s="187" t="s">
        <v>1</v>
      </c>
      <c r="I139" s="189"/>
      <c r="L139" s="186"/>
      <c r="M139" s="190"/>
      <c r="N139" s="191"/>
      <c r="O139" s="191"/>
      <c r="P139" s="191"/>
      <c r="Q139" s="191"/>
      <c r="R139" s="191"/>
      <c r="S139" s="191"/>
      <c r="T139" s="192"/>
      <c r="AT139" s="187" t="s">
        <v>132</v>
      </c>
      <c r="AU139" s="187" t="s">
        <v>86</v>
      </c>
      <c r="AV139" s="14" t="s">
        <v>80</v>
      </c>
      <c r="AW139" s="14" t="s">
        <v>30</v>
      </c>
      <c r="AX139" s="14" t="s">
        <v>74</v>
      </c>
      <c r="AY139" s="187" t="s">
        <v>123</v>
      </c>
    </row>
    <row r="140" spans="1:65" s="13" customFormat="1" ht="22.5">
      <c r="B140" s="166"/>
      <c r="D140" s="167" t="s">
        <v>132</v>
      </c>
      <c r="E140" s="174" t="s">
        <v>1</v>
      </c>
      <c r="F140" s="168" t="s">
        <v>161</v>
      </c>
      <c r="H140" s="169">
        <v>23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132</v>
      </c>
      <c r="AU140" s="174" t="s">
        <v>86</v>
      </c>
      <c r="AV140" s="13" t="s">
        <v>86</v>
      </c>
      <c r="AW140" s="13" t="s">
        <v>30</v>
      </c>
      <c r="AX140" s="13" t="s">
        <v>80</v>
      </c>
      <c r="AY140" s="174" t="s">
        <v>123</v>
      </c>
    </row>
    <row r="141" spans="1:65" s="2" customFormat="1" ht="44.25" customHeight="1">
      <c r="A141" s="32"/>
      <c r="B141" s="151"/>
      <c r="C141" s="152" t="s">
        <v>162</v>
      </c>
      <c r="D141" s="152" t="s">
        <v>126</v>
      </c>
      <c r="E141" s="153" t="s">
        <v>163</v>
      </c>
      <c r="F141" s="154" t="s">
        <v>164</v>
      </c>
      <c r="G141" s="155" t="s">
        <v>158</v>
      </c>
      <c r="H141" s="156">
        <v>23</v>
      </c>
      <c r="I141" s="157"/>
      <c r="J141" s="158">
        <f>ROUND(I141*H141,2)</f>
        <v>0</v>
      </c>
      <c r="K141" s="159"/>
      <c r="L141" s="33"/>
      <c r="M141" s="160" t="s">
        <v>1</v>
      </c>
      <c r="N141" s="161" t="s">
        <v>40</v>
      </c>
      <c r="O141" s="61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4" t="s">
        <v>130</v>
      </c>
      <c r="AT141" s="164" t="s">
        <v>126</v>
      </c>
      <c r="AU141" s="164" t="s">
        <v>86</v>
      </c>
      <c r="AY141" s="17" t="s">
        <v>123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7" t="s">
        <v>86</v>
      </c>
      <c r="BK141" s="165">
        <f>ROUND(I141*H141,2)</f>
        <v>0</v>
      </c>
      <c r="BL141" s="17" t="s">
        <v>130</v>
      </c>
      <c r="BM141" s="164" t="s">
        <v>165</v>
      </c>
    </row>
    <row r="142" spans="1:65" s="14" customFormat="1">
      <c r="B142" s="186"/>
      <c r="D142" s="167" t="s">
        <v>132</v>
      </c>
      <c r="E142" s="187" t="s">
        <v>1</v>
      </c>
      <c r="F142" s="188" t="s">
        <v>166</v>
      </c>
      <c r="H142" s="187" t="s">
        <v>1</v>
      </c>
      <c r="I142" s="189"/>
      <c r="L142" s="186"/>
      <c r="M142" s="190"/>
      <c r="N142" s="191"/>
      <c r="O142" s="191"/>
      <c r="P142" s="191"/>
      <c r="Q142" s="191"/>
      <c r="R142" s="191"/>
      <c r="S142" s="191"/>
      <c r="T142" s="192"/>
      <c r="AT142" s="187" t="s">
        <v>132</v>
      </c>
      <c r="AU142" s="187" t="s">
        <v>86</v>
      </c>
      <c r="AV142" s="14" t="s">
        <v>80</v>
      </c>
      <c r="AW142" s="14" t="s">
        <v>30</v>
      </c>
      <c r="AX142" s="14" t="s">
        <v>74</v>
      </c>
      <c r="AY142" s="187" t="s">
        <v>123</v>
      </c>
    </row>
    <row r="143" spans="1:65" s="13" customFormat="1">
      <c r="B143" s="166"/>
      <c r="D143" s="167" t="s">
        <v>132</v>
      </c>
      <c r="E143" s="174" t="s">
        <v>1</v>
      </c>
      <c r="F143" s="168" t="s">
        <v>167</v>
      </c>
      <c r="H143" s="169">
        <v>6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74" t="s">
        <v>132</v>
      </c>
      <c r="AU143" s="174" t="s">
        <v>86</v>
      </c>
      <c r="AV143" s="13" t="s">
        <v>86</v>
      </c>
      <c r="AW143" s="13" t="s">
        <v>30</v>
      </c>
      <c r="AX143" s="13" t="s">
        <v>74</v>
      </c>
      <c r="AY143" s="174" t="s">
        <v>123</v>
      </c>
    </row>
    <row r="144" spans="1:65" s="13" customFormat="1">
      <c r="B144" s="166"/>
      <c r="D144" s="167" t="s">
        <v>132</v>
      </c>
      <c r="E144" s="174" t="s">
        <v>1</v>
      </c>
      <c r="F144" s="168" t="s">
        <v>168</v>
      </c>
      <c r="H144" s="169">
        <v>17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74" t="s">
        <v>132</v>
      </c>
      <c r="AU144" s="174" t="s">
        <v>86</v>
      </c>
      <c r="AV144" s="13" t="s">
        <v>86</v>
      </c>
      <c r="AW144" s="13" t="s">
        <v>30</v>
      </c>
      <c r="AX144" s="13" t="s">
        <v>74</v>
      </c>
      <c r="AY144" s="174" t="s">
        <v>123</v>
      </c>
    </row>
    <row r="145" spans="1:65" s="15" customFormat="1">
      <c r="B145" s="193"/>
      <c r="D145" s="167" t="s">
        <v>132</v>
      </c>
      <c r="E145" s="194" t="s">
        <v>1</v>
      </c>
      <c r="F145" s="195" t="s">
        <v>169</v>
      </c>
      <c r="H145" s="196">
        <v>23</v>
      </c>
      <c r="I145" s="197"/>
      <c r="L145" s="193"/>
      <c r="M145" s="198"/>
      <c r="N145" s="199"/>
      <c r="O145" s="199"/>
      <c r="P145" s="199"/>
      <c r="Q145" s="199"/>
      <c r="R145" s="199"/>
      <c r="S145" s="199"/>
      <c r="T145" s="200"/>
      <c r="AT145" s="194" t="s">
        <v>132</v>
      </c>
      <c r="AU145" s="194" t="s">
        <v>86</v>
      </c>
      <c r="AV145" s="15" t="s">
        <v>130</v>
      </c>
      <c r="AW145" s="15" t="s">
        <v>30</v>
      </c>
      <c r="AX145" s="15" t="s">
        <v>80</v>
      </c>
      <c r="AY145" s="194" t="s">
        <v>123</v>
      </c>
    </row>
    <row r="146" spans="1:65" s="2" customFormat="1" ht="24.2" customHeight="1">
      <c r="A146" s="32"/>
      <c r="B146" s="151"/>
      <c r="C146" s="175" t="s">
        <v>143</v>
      </c>
      <c r="D146" s="175" t="s">
        <v>140</v>
      </c>
      <c r="E146" s="176" t="s">
        <v>170</v>
      </c>
      <c r="F146" s="177" t="s">
        <v>171</v>
      </c>
      <c r="G146" s="178" t="s">
        <v>158</v>
      </c>
      <c r="H146" s="179">
        <v>6</v>
      </c>
      <c r="I146" s="180"/>
      <c r="J146" s="181">
        <f t="shared" ref="J146:J154" si="0">ROUND(I146*H146,2)</f>
        <v>0</v>
      </c>
      <c r="K146" s="182"/>
      <c r="L146" s="183"/>
      <c r="M146" s="184" t="s">
        <v>1</v>
      </c>
      <c r="N146" s="185" t="s">
        <v>40</v>
      </c>
      <c r="O146" s="61"/>
      <c r="P146" s="162">
        <f t="shared" ref="P146:P154" si="1">O146*H146</f>
        <v>0</v>
      </c>
      <c r="Q146" s="162">
        <v>0.05</v>
      </c>
      <c r="R146" s="162">
        <f t="shared" ref="R146:R154" si="2">Q146*H146</f>
        <v>0.30000000000000004</v>
      </c>
      <c r="S146" s="162">
        <v>0</v>
      </c>
      <c r="T146" s="163">
        <f t="shared" ref="T146:T154" si="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4" t="s">
        <v>143</v>
      </c>
      <c r="AT146" s="164" t="s">
        <v>140</v>
      </c>
      <c r="AU146" s="164" t="s">
        <v>86</v>
      </c>
      <c r="AY146" s="17" t="s">
        <v>123</v>
      </c>
      <c r="BE146" s="165">
        <f t="shared" ref="BE146:BE154" si="4">IF(N146="základná",J146,0)</f>
        <v>0</v>
      </c>
      <c r="BF146" s="165">
        <f t="shared" ref="BF146:BF154" si="5">IF(N146="znížená",J146,0)</f>
        <v>0</v>
      </c>
      <c r="BG146" s="165">
        <f t="shared" ref="BG146:BG154" si="6">IF(N146="zákl. prenesená",J146,0)</f>
        <v>0</v>
      </c>
      <c r="BH146" s="165">
        <f t="shared" ref="BH146:BH154" si="7">IF(N146="zníž. prenesená",J146,0)</f>
        <v>0</v>
      </c>
      <c r="BI146" s="165">
        <f t="shared" ref="BI146:BI154" si="8">IF(N146="nulová",J146,0)</f>
        <v>0</v>
      </c>
      <c r="BJ146" s="17" t="s">
        <v>86</v>
      </c>
      <c r="BK146" s="165">
        <f t="shared" ref="BK146:BK154" si="9">ROUND(I146*H146,2)</f>
        <v>0</v>
      </c>
      <c r="BL146" s="17" t="s">
        <v>130</v>
      </c>
      <c r="BM146" s="164" t="s">
        <v>172</v>
      </c>
    </row>
    <row r="147" spans="1:65" s="2" customFormat="1" ht="37.9" customHeight="1">
      <c r="A147" s="32"/>
      <c r="B147" s="151"/>
      <c r="C147" s="175" t="s">
        <v>173</v>
      </c>
      <c r="D147" s="175" t="s">
        <v>140</v>
      </c>
      <c r="E147" s="176" t="s">
        <v>174</v>
      </c>
      <c r="F147" s="177" t="s">
        <v>175</v>
      </c>
      <c r="G147" s="178" t="s">
        <v>158</v>
      </c>
      <c r="H147" s="179">
        <v>17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40</v>
      </c>
      <c r="O147" s="61"/>
      <c r="P147" s="162">
        <f t="shared" si="1"/>
        <v>0</v>
      </c>
      <c r="Q147" s="162">
        <v>0.05</v>
      </c>
      <c r="R147" s="162">
        <f t="shared" si="2"/>
        <v>0.85000000000000009</v>
      </c>
      <c r="S147" s="162">
        <v>0</v>
      </c>
      <c r="T147" s="163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4" t="s">
        <v>143</v>
      </c>
      <c r="AT147" s="164" t="s">
        <v>140</v>
      </c>
      <c r="AU147" s="164" t="s">
        <v>86</v>
      </c>
      <c r="AY147" s="17" t="s">
        <v>123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7" t="s">
        <v>86</v>
      </c>
      <c r="BK147" s="165">
        <f t="shared" si="9"/>
        <v>0</v>
      </c>
      <c r="BL147" s="17" t="s">
        <v>130</v>
      </c>
      <c r="BM147" s="164" t="s">
        <v>176</v>
      </c>
    </row>
    <row r="148" spans="1:65" s="2" customFormat="1" ht="33" customHeight="1">
      <c r="A148" s="32"/>
      <c r="B148" s="151"/>
      <c r="C148" s="152" t="s">
        <v>177</v>
      </c>
      <c r="D148" s="152" t="s">
        <v>126</v>
      </c>
      <c r="E148" s="153" t="s">
        <v>178</v>
      </c>
      <c r="F148" s="154" t="s">
        <v>179</v>
      </c>
      <c r="G148" s="155" t="s">
        <v>158</v>
      </c>
      <c r="H148" s="156">
        <v>23</v>
      </c>
      <c r="I148" s="157"/>
      <c r="J148" s="158">
        <f t="shared" si="0"/>
        <v>0</v>
      </c>
      <c r="K148" s="159"/>
      <c r="L148" s="33"/>
      <c r="M148" s="160" t="s">
        <v>1</v>
      </c>
      <c r="N148" s="161" t="s">
        <v>40</v>
      </c>
      <c r="O148" s="61"/>
      <c r="P148" s="162">
        <f t="shared" si="1"/>
        <v>0</v>
      </c>
      <c r="Q148" s="162">
        <v>4.8000000000000001E-4</v>
      </c>
      <c r="R148" s="162">
        <f t="shared" si="2"/>
        <v>1.1039999999999999E-2</v>
      </c>
      <c r="S148" s="162">
        <v>0</v>
      </c>
      <c r="T148" s="16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4" t="s">
        <v>130</v>
      </c>
      <c r="AT148" s="164" t="s">
        <v>126</v>
      </c>
      <c r="AU148" s="164" t="s">
        <v>86</v>
      </c>
      <c r="AY148" s="17" t="s">
        <v>123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86</v>
      </c>
      <c r="BK148" s="165">
        <f t="shared" si="9"/>
        <v>0</v>
      </c>
      <c r="BL148" s="17" t="s">
        <v>130</v>
      </c>
      <c r="BM148" s="164" t="s">
        <v>180</v>
      </c>
    </row>
    <row r="149" spans="1:65" s="2" customFormat="1" ht="16.5" customHeight="1">
      <c r="A149" s="32"/>
      <c r="B149" s="151"/>
      <c r="C149" s="175" t="s">
        <v>181</v>
      </c>
      <c r="D149" s="175" t="s">
        <v>140</v>
      </c>
      <c r="E149" s="176" t="s">
        <v>182</v>
      </c>
      <c r="F149" s="177" t="s">
        <v>183</v>
      </c>
      <c r="G149" s="178" t="s">
        <v>158</v>
      </c>
      <c r="H149" s="179">
        <v>70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40</v>
      </c>
      <c r="O149" s="61"/>
      <c r="P149" s="162">
        <f t="shared" si="1"/>
        <v>0</v>
      </c>
      <c r="Q149" s="162">
        <v>2E-3</v>
      </c>
      <c r="R149" s="162">
        <f t="shared" si="2"/>
        <v>0.14000000000000001</v>
      </c>
      <c r="S149" s="162">
        <v>0</v>
      </c>
      <c r="T149" s="16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4" t="s">
        <v>143</v>
      </c>
      <c r="AT149" s="164" t="s">
        <v>140</v>
      </c>
      <c r="AU149" s="164" t="s">
        <v>86</v>
      </c>
      <c r="AY149" s="17" t="s">
        <v>123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86</v>
      </c>
      <c r="BK149" s="165">
        <f t="shared" si="9"/>
        <v>0</v>
      </c>
      <c r="BL149" s="17" t="s">
        <v>130</v>
      </c>
      <c r="BM149" s="164" t="s">
        <v>184</v>
      </c>
    </row>
    <row r="150" spans="1:65" s="2" customFormat="1" ht="24.2" customHeight="1">
      <c r="A150" s="32"/>
      <c r="B150" s="151"/>
      <c r="C150" s="175" t="s">
        <v>185</v>
      </c>
      <c r="D150" s="175" t="s">
        <v>140</v>
      </c>
      <c r="E150" s="176" t="s">
        <v>186</v>
      </c>
      <c r="F150" s="177" t="s">
        <v>187</v>
      </c>
      <c r="G150" s="178" t="s">
        <v>158</v>
      </c>
      <c r="H150" s="179">
        <v>70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40</v>
      </c>
      <c r="O150" s="61"/>
      <c r="P150" s="162">
        <f t="shared" si="1"/>
        <v>0</v>
      </c>
      <c r="Q150" s="162">
        <v>5.0000000000000001E-4</v>
      </c>
      <c r="R150" s="162">
        <f t="shared" si="2"/>
        <v>3.5000000000000003E-2</v>
      </c>
      <c r="S150" s="162">
        <v>0</v>
      </c>
      <c r="T150" s="16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4" t="s">
        <v>143</v>
      </c>
      <c r="AT150" s="164" t="s">
        <v>140</v>
      </c>
      <c r="AU150" s="164" t="s">
        <v>86</v>
      </c>
      <c r="AY150" s="17" t="s">
        <v>123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86</v>
      </c>
      <c r="BK150" s="165">
        <f t="shared" si="9"/>
        <v>0</v>
      </c>
      <c r="BL150" s="17" t="s">
        <v>130</v>
      </c>
      <c r="BM150" s="164" t="s">
        <v>188</v>
      </c>
    </row>
    <row r="151" spans="1:65" s="2" customFormat="1" ht="24.2" customHeight="1">
      <c r="A151" s="32"/>
      <c r="B151" s="151"/>
      <c r="C151" s="152" t="s">
        <v>189</v>
      </c>
      <c r="D151" s="152" t="s">
        <v>126</v>
      </c>
      <c r="E151" s="153" t="s">
        <v>190</v>
      </c>
      <c r="F151" s="154" t="s">
        <v>191</v>
      </c>
      <c r="G151" s="155" t="s">
        <v>129</v>
      </c>
      <c r="H151" s="156">
        <v>23</v>
      </c>
      <c r="I151" s="157"/>
      <c r="J151" s="158">
        <f t="shared" si="0"/>
        <v>0</v>
      </c>
      <c r="K151" s="159"/>
      <c r="L151" s="33"/>
      <c r="M151" s="160" t="s">
        <v>1</v>
      </c>
      <c r="N151" s="161" t="s">
        <v>40</v>
      </c>
      <c r="O151" s="61"/>
      <c r="P151" s="162">
        <f t="shared" si="1"/>
        <v>0</v>
      </c>
      <c r="Q151" s="162">
        <v>1.6000000000000001E-4</v>
      </c>
      <c r="R151" s="162">
        <f t="shared" si="2"/>
        <v>3.6800000000000001E-3</v>
      </c>
      <c r="S151" s="162">
        <v>0</v>
      </c>
      <c r="T151" s="16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4" t="s">
        <v>130</v>
      </c>
      <c r="AT151" s="164" t="s">
        <v>126</v>
      </c>
      <c r="AU151" s="164" t="s">
        <v>86</v>
      </c>
      <c r="AY151" s="17" t="s">
        <v>123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86</v>
      </c>
      <c r="BK151" s="165">
        <f t="shared" si="9"/>
        <v>0</v>
      </c>
      <c r="BL151" s="17" t="s">
        <v>130</v>
      </c>
      <c r="BM151" s="164" t="s">
        <v>192</v>
      </c>
    </row>
    <row r="152" spans="1:65" s="2" customFormat="1" ht="24.2" customHeight="1">
      <c r="A152" s="32"/>
      <c r="B152" s="151"/>
      <c r="C152" s="152" t="s">
        <v>193</v>
      </c>
      <c r="D152" s="152" t="s">
        <v>126</v>
      </c>
      <c r="E152" s="153" t="s">
        <v>194</v>
      </c>
      <c r="F152" s="154" t="s">
        <v>195</v>
      </c>
      <c r="G152" s="155" t="s">
        <v>129</v>
      </c>
      <c r="H152" s="156">
        <v>23</v>
      </c>
      <c r="I152" s="157"/>
      <c r="J152" s="158">
        <f t="shared" si="0"/>
        <v>0</v>
      </c>
      <c r="K152" s="159"/>
      <c r="L152" s="33"/>
      <c r="M152" s="160" t="s">
        <v>1</v>
      </c>
      <c r="N152" s="161" t="s">
        <v>40</v>
      </c>
      <c r="O152" s="61"/>
      <c r="P152" s="162">
        <f t="shared" si="1"/>
        <v>0</v>
      </c>
      <c r="Q152" s="162">
        <v>1.6000000000000001E-4</v>
      </c>
      <c r="R152" s="162">
        <f t="shared" si="2"/>
        <v>3.6800000000000001E-3</v>
      </c>
      <c r="S152" s="162">
        <v>0</v>
      </c>
      <c r="T152" s="163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4" t="s">
        <v>130</v>
      </c>
      <c r="AT152" s="164" t="s">
        <v>126</v>
      </c>
      <c r="AU152" s="164" t="s">
        <v>86</v>
      </c>
      <c r="AY152" s="17" t="s">
        <v>123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86</v>
      </c>
      <c r="BK152" s="165">
        <f t="shared" si="9"/>
        <v>0</v>
      </c>
      <c r="BL152" s="17" t="s">
        <v>130</v>
      </c>
      <c r="BM152" s="164" t="s">
        <v>196</v>
      </c>
    </row>
    <row r="153" spans="1:65" s="2" customFormat="1" ht="24.2" customHeight="1">
      <c r="A153" s="32"/>
      <c r="B153" s="151"/>
      <c r="C153" s="175" t="s">
        <v>197</v>
      </c>
      <c r="D153" s="175" t="s">
        <v>140</v>
      </c>
      <c r="E153" s="176" t="s">
        <v>198</v>
      </c>
      <c r="F153" s="177" t="s">
        <v>199</v>
      </c>
      <c r="G153" s="178" t="s">
        <v>200</v>
      </c>
      <c r="H153" s="179">
        <v>3.95</v>
      </c>
      <c r="I153" s="180"/>
      <c r="J153" s="181">
        <f t="shared" si="0"/>
        <v>0</v>
      </c>
      <c r="K153" s="182"/>
      <c r="L153" s="183"/>
      <c r="M153" s="184" t="s">
        <v>1</v>
      </c>
      <c r="N153" s="185" t="s">
        <v>40</v>
      </c>
      <c r="O153" s="61"/>
      <c r="P153" s="162">
        <f t="shared" si="1"/>
        <v>0</v>
      </c>
      <c r="Q153" s="162">
        <v>5.9000000000000003E-4</v>
      </c>
      <c r="R153" s="162">
        <f t="shared" si="2"/>
        <v>2.3305000000000001E-3</v>
      </c>
      <c r="S153" s="162">
        <v>0</v>
      </c>
      <c r="T153" s="163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4" t="s">
        <v>143</v>
      </c>
      <c r="AT153" s="164" t="s">
        <v>140</v>
      </c>
      <c r="AU153" s="164" t="s">
        <v>86</v>
      </c>
      <c r="AY153" s="17" t="s">
        <v>123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86</v>
      </c>
      <c r="BK153" s="165">
        <f t="shared" si="9"/>
        <v>0</v>
      </c>
      <c r="BL153" s="17" t="s">
        <v>130</v>
      </c>
      <c r="BM153" s="164" t="s">
        <v>201</v>
      </c>
    </row>
    <row r="154" spans="1:65" s="2" customFormat="1" ht="24.2" customHeight="1">
      <c r="A154" s="32"/>
      <c r="B154" s="151"/>
      <c r="C154" s="152" t="s">
        <v>202</v>
      </c>
      <c r="D154" s="152" t="s">
        <v>126</v>
      </c>
      <c r="E154" s="153" t="s">
        <v>203</v>
      </c>
      <c r="F154" s="154" t="s">
        <v>204</v>
      </c>
      <c r="G154" s="155" t="s">
        <v>129</v>
      </c>
      <c r="H154" s="156">
        <v>18.170000000000002</v>
      </c>
      <c r="I154" s="157"/>
      <c r="J154" s="158">
        <f t="shared" si="0"/>
        <v>0</v>
      </c>
      <c r="K154" s="159"/>
      <c r="L154" s="33"/>
      <c r="M154" s="160" t="s">
        <v>1</v>
      </c>
      <c r="N154" s="161" t="s">
        <v>40</v>
      </c>
      <c r="O154" s="6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4" t="s">
        <v>130</v>
      </c>
      <c r="AT154" s="164" t="s">
        <v>126</v>
      </c>
      <c r="AU154" s="164" t="s">
        <v>86</v>
      </c>
      <c r="AY154" s="17" t="s">
        <v>123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86</v>
      </c>
      <c r="BK154" s="165">
        <f t="shared" si="9"/>
        <v>0</v>
      </c>
      <c r="BL154" s="17" t="s">
        <v>130</v>
      </c>
      <c r="BM154" s="164" t="s">
        <v>205</v>
      </c>
    </row>
    <row r="155" spans="1:65" s="13" customFormat="1">
      <c r="B155" s="166"/>
      <c r="D155" s="167" t="s">
        <v>132</v>
      </c>
      <c r="E155" s="174" t="s">
        <v>1</v>
      </c>
      <c r="F155" s="168" t="s">
        <v>206</v>
      </c>
      <c r="H155" s="169">
        <v>18.170000000000002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74" t="s">
        <v>132</v>
      </c>
      <c r="AU155" s="174" t="s">
        <v>86</v>
      </c>
      <c r="AV155" s="13" t="s">
        <v>86</v>
      </c>
      <c r="AW155" s="13" t="s">
        <v>30</v>
      </c>
      <c r="AX155" s="13" t="s">
        <v>80</v>
      </c>
      <c r="AY155" s="174" t="s">
        <v>123</v>
      </c>
    </row>
    <row r="156" spans="1:65" s="2" customFormat="1" ht="16.5" customHeight="1">
      <c r="A156" s="32"/>
      <c r="B156" s="151"/>
      <c r="C156" s="175" t="s">
        <v>207</v>
      </c>
      <c r="D156" s="175" t="s">
        <v>140</v>
      </c>
      <c r="E156" s="176" t="s">
        <v>208</v>
      </c>
      <c r="F156" s="177" t="s">
        <v>209</v>
      </c>
      <c r="G156" s="178" t="s">
        <v>210</v>
      </c>
      <c r="H156" s="179">
        <v>1637.5709999999999</v>
      </c>
      <c r="I156" s="180"/>
      <c r="J156" s="181">
        <f>ROUND(I156*H156,2)</f>
        <v>0</v>
      </c>
      <c r="K156" s="182"/>
      <c r="L156" s="183"/>
      <c r="M156" s="184" t="s">
        <v>1</v>
      </c>
      <c r="N156" s="185" t="s">
        <v>40</v>
      </c>
      <c r="O156" s="61"/>
      <c r="P156" s="162">
        <f>O156*H156</f>
        <v>0</v>
      </c>
      <c r="Q156" s="162">
        <v>2.9999999999999997E-4</v>
      </c>
      <c r="R156" s="162">
        <f>Q156*H156</f>
        <v>0.49127129999999991</v>
      </c>
      <c r="S156" s="162">
        <v>0</v>
      </c>
      <c r="T156" s="163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4" t="s">
        <v>143</v>
      </c>
      <c r="AT156" s="164" t="s">
        <v>140</v>
      </c>
      <c r="AU156" s="164" t="s">
        <v>86</v>
      </c>
      <c r="AY156" s="17" t="s">
        <v>123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7" t="s">
        <v>86</v>
      </c>
      <c r="BK156" s="165">
        <f>ROUND(I156*H156,2)</f>
        <v>0</v>
      </c>
      <c r="BL156" s="17" t="s">
        <v>130</v>
      </c>
      <c r="BM156" s="164" t="s">
        <v>211</v>
      </c>
    </row>
    <row r="157" spans="1:65" s="13" customFormat="1">
      <c r="B157" s="166"/>
      <c r="D157" s="167" t="s">
        <v>132</v>
      </c>
      <c r="F157" s="168" t="s">
        <v>212</v>
      </c>
      <c r="H157" s="169">
        <v>1637.5709999999999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74" t="s">
        <v>132</v>
      </c>
      <c r="AU157" s="174" t="s">
        <v>86</v>
      </c>
      <c r="AV157" s="13" t="s">
        <v>86</v>
      </c>
      <c r="AW157" s="13" t="s">
        <v>3</v>
      </c>
      <c r="AX157" s="13" t="s">
        <v>80</v>
      </c>
      <c r="AY157" s="174" t="s">
        <v>123</v>
      </c>
    </row>
    <row r="158" spans="1:65" s="2" customFormat="1" ht="24.2" customHeight="1">
      <c r="A158" s="32"/>
      <c r="B158" s="151"/>
      <c r="C158" s="152" t="s">
        <v>213</v>
      </c>
      <c r="D158" s="152" t="s">
        <v>126</v>
      </c>
      <c r="E158" s="153" t="s">
        <v>214</v>
      </c>
      <c r="F158" s="154" t="s">
        <v>215</v>
      </c>
      <c r="G158" s="155" t="s">
        <v>129</v>
      </c>
      <c r="H158" s="156">
        <v>18.170000000000002</v>
      </c>
      <c r="I158" s="157"/>
      <c r="J158" s="158">
        <f>ROUND(I158*H158,2)</f>
        <v>0</v>
      </c>
      <c r="K158" s="159"/>
      <c r="L158" s="33"/>
      <c r="M158" s="160" t="s">
        <v>1</v>
      </c>
      <c r="N158" s="161" t="s">
        <v>40</v>
      </c>
      <c r="O158" s="61"/>
      <c r="P158" s="162">
        <f>O158*H158</f>
        <v>0</v>
      </c>
      <c r="Q158" s="162">
        <v>2.0000000000000001E-4</v>
      </c>
      <c r="R158" s="162">
        <f>Q158*H158</f>
        <v>3.6340000000000005E-3</v>
      </c>
      <c r="S158" s="162">
        <v>0</v>
      </c>
      <c r="T158" s="163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4" t="s">
        <v>130</v>
      </c>
      <c r="AT158" s="164" t="s">
        <v>126</v>
      </c>
      <c r="AU158" s="164" t="s">
        <v>86</v>
      </c>
      <c r="AY158" s="17" t="s">
        <v>123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7" t="s">
        <v>86</v>
      </c>
      <c r="BK158" s="165">
        <f>ROUND(I158*H158,2)</f>
        <v>0</v>
      </c>
      <c r="BL158" s="17" t="s">
        <v>130</v>
      </c>
      <c r="BM158" s="164" t="s">
        <v>216</v>
      </c>
    </row>
    <row r="159" spans="1:65" s="13" customFormat="1">
      <c r="B159" s="166"/>
      <c r="D159" s="167" t="s">
        <v>132</v>
      </c>
      <c r="F159" s="168" t="s">
        <v>217</v>
      </c>
      <c r="H159" s="169">
        <v>18.170000000000002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74" t="s">
        <v>132</v>
      </c>
      <c r="AU159" s="174" t="s">
        <v>86</v>
      </c>
      <c r="AV159" s="13" t="s">
        <v>86</v>
      </c>
      <c r="AW159" s="13" t="s">
        <v>3</v>
      </c>
      <c r="AX159" s="13" t="s">
        <v>80</v>
      </c>
      <c r="AY159" s="174" t="s">
        <v>123</v>
      </c>
    </row>
    <row r="160" spans="1:65" s="2" customFormat="1" ht="16.5" customHeight="1">
      <c r="A160" s="32"/>
      <c r="B160" s="151"/>
      <c r="C160" s="175" t="s">
        <v>218</v>
      </c>
      <c r="D160" s="175" t="s">
        <v>140</v>
      </c>
      <c r="E160" s="176" t="s">
        <v>219</v>
      </c>
      <c r="F160" s="177" t="s">
        <v>220</v>
      </c>
      <c r="G160" s="178" t="s">
        <v>200</v>
      </c>
      <c r="H160" s="179">
        <v>0.115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40</v>
      </c>
      <c r="O160" s="61"/>
      <c r="P160" s="162">
        <f>O160*H160</f>
        <v>0</v>
      </c>
      <c r="Q160" s="162">
        <v>8.0000000000000002E-3</v>
      </c>
      <c r="R160" s="162">
        <f>Q160*H160</f>
        <v>9.2000000000000003E-4</v>
      </c>
      <c r="S160" s="162">
        <v>0</v>
      </c>
      <c r="T160" s="163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4" t="s">
        <v>143</v>
      </c>
      <c r="AT160" s="164" t="s">
        <v>140</v>
      </c>
      <c r="AU160" s="164" t="s">
        <v>86</v>
      </c>
      <c r="AY160" s="17" t="s">
        <v>123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7" t="s">
        <v>86</v>
      </c>
      <c r="BK160" s="165">
        <f>ROUND(I160*H160,2)</f>
        <v>0</v>
      </c>
      <c r="BL160" s="17" t="s">
        <v>130</v>
      </c>
      <c r="BM160" s="164" t="s">
        <v>221</v>
      </c>
    </row>
    <row r="161" spans="1:65" s="13" customFormat="1">
      <c r="B161" s="166"/>
      <c r="D161" s="167" t="s">
        <v>132</v>
      </c>
      <c r="F161" s="168" t="s">
        <v>222</v>
      </c>
      <c r="H161" s="169">
        <v>0.115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74" t="s">
        <v>132</v>
      </c>
      <c r="AU161" s="174" t="s">
        <v>86</v>
      </c>
      <c r="AV161" s="13" t="s">
        <v>86</v>
      </c>
      <c r="AW161" s="13" t="s">
        <v>3</v>
      </c>
      <c r="AX161" s="13" t="s">
        <v>80</v>
      </c>
      <c r="AY161" s="174" t="s">
        <v>123</v>
      </c>
    </row>
    <row r="162" spans="1:65" s="2" customFormat="1" ht="24.2" customHeight="1">
      <c r="A162" s="32"/>
      <c r="B162" s="151"/>
      <c r="C162" s="152" t="s">
        <v>7</v>
      </c>
      <c r="D162" s="152" t="s">
        <v>126</v>
      </c>
      <c r="E162" s="153" t="s">
        <v>223</v>
      </c>
      <c r="F162" s="154" t="s">
        <v>224</v>
      </c>
      <c r="G162" s="155" t="s">
        <v>225</v>
      </c>
      <c r="H162" s="156">
        <v>6.0000000000000001E-3</v>
      </c>
      <c r="I162" s="157"/>
      <c r="J162" s="158">
        <f>ROUND(I162*H162,2)</f>
        <v>0</v>
      </c>
      <c r="K162" s="159"/>
      <c r="L162" s="33"/>
      <c r="M162" s="160" t="s">
        <v>1</v>
      </c>
      <c r="N162" s="161" t="s">
        <v>40</v>
      </c>
      <c r="O162" s="61"/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4" t="s">
        <v>130</v>
      </c>
      <c r="AT162" s="164" t="s">
        <v>126</v>
      </c>
      <c r="AU162" s="164" t="s">
        <v>86</v>
      </c>
      <c r="AY162" s="17" t="s">
        <v>123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7" t="s">
        <v>86</v>
      </c>
      <c r="BK162" s="165">
        <f>ROUND(I162*H162,2)</f>
        <v>0</v>
      </c>
      <c r="BL162" s="17" t="s">
        <v>130</v>
      </c>
      <c r="BM162" s="164" t="s">
        <v>226</v>
      </c>
    </row>
    <row r="163" spans="1:65" s="13" customFormat="1">
      <c r="B163" s="166"/>
      <c r="D163" s="167" t="s">
        <v>132</v>
      </c>
      <c r="E163" s="174" t="s">
        <v>1</v>
      </c>
      <c r="F163" s="168" t="s">
        <v>227</v>
      </c>
      <c r="H163" s="169">
        <v>6.0000000000000001E-3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74" t="s">
        <v>132</v>
      </c>
      <c r="AU163" s="174" t="s">
        <v>86</v>
      </c>
      <c r="AV163" s="13" t="s">
        <v>86</v>
      </c>
      <c r="AW163" s="13" t="s">
        <v>30</v>
      </c>
      <c r="AX163" s="13" t="s">
        <v>80</v>
      </c>
      <c r="AY163" s="174" t="s">
        <v>123</v>
      </c>
    </row>
    <row r="164" spans="1:65" s="2" customFormat="1" ht="16.5" customHeight="1">
      <c r="A164" s="32"/>
      <c r="B164" s="151"/>
      <c r="C164" s="175" t="s">
        <v>228</v>
      </c>
      <c r="D164" s="175" t="s">
        <v>140</v>
      </c>
      <c r="E164" s="176" t="s">
        <v>229</v>
      </c>
      <c r="F164" s="177" t="s">
        <v>230</v>
      </c>
      <c r="G164" s="178" t="s">
        <v>225</v>
      </c>
      <c r="H164" s="179">
        <v>1E-3</v>
      </c>
      <c r="I164" s="180"/>
      <c r="J164" s="181">
        <f>ROUND(I164*H164,2)</f>
        <v>0</v>
      </c>
      <c r="K164" s="182"/>
      <c r="L164" s="183"/>
      <c r="M164" s="184" t="s">
        <v>1</v>
      </c>
      <c r="N164" s="185" t="s">
        <v>40</v>
      </c>
      <c r="O164" s="61"/>
      <c r="P164" s="162">
        <f>O164*H164</f>
        <v>0</v>
      </c>
      <c r="Q164" s="162">
        <v>1</v>
      </c>
      <c r="R164" s="162">
        <f>Q164*H164</f>
        <v>1E-3</v>
      </c>
      <c r="S164" s="162">
        <v>0</v>
      </c>
      <c r="T164" s="16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4" t="s">
        <v>143</v>
      </c>
      <c r="AT164" s="164" t="s">
        <v>140</v>
      </c>
      <c r="AU164" s="164" t="s">
        <v>86</v>
      </c>
      <c r="AY164" s="17" t="s">
        <v>123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86</v>
      </c>
      <c r="BK164" s="165">
        <f>ROUND(I164*H164,2)</f>
        <v>0</v>
      </c>
      <c r="BL164" s="17" t="s">
        <v>130</v>
      </c>
      <c r="BM164" s="164" t="s">
        <v>231</v>
      </c>
    </row>
    <row r="165" spans="1:65" s="13" customFormat="1">
      <c r="B165" s="166"/>
      <c r="D165" s="167" t="s">
        <v>132</v>
      </c>
      <c r="E165" s="174" t="s">
        <v>1</v>
      </c>
      <c r="F165" s="168" t="s">
        <v>232</v>
      </c>
      <c r="H165" s="169">
        <v>1E-3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74" t="s">
        <v>132</v>
      </c>
      <c r="AU165" s="174" t="s">
        <v>86</v>
      </c>
      <c r="AV165" s="13" t="s">
        <v>86</v>
      </c>
      <c r="AW165" s="13" t="s">
        <v>30</v>
      </c>
      <c r="AX165" s="13" t="s">
        <v>80</v>
      </c>
      <c r="AY165" s="174" t="s">
        <v>123</v>
      </c>
    </row>
    <row r="166" spans="1:65" s="2" customFormat="1" ht="16.5" customHeight="1">
      <c r="A166" s="32"/>
      <c r="B166" s="151"/>
      <c r="C166" s="175" t="s">
        <v>233</v>
      </c>
      <c r="D166" s="175" t="s">
        <v>140</v>
      </c>
      <c r="E166" s="176" t="s">
        <v>234</v>
      </c>
      <c r="F166" s="177" t="s">
        <v>235</v>
      </c>
      <c r="G166" s="178" t="s">
        <v>236</v>
      </c>
      <c r="H166" s="179">
        <v>4.72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40</v>
      </c>
      <c r="O166" s="61"/>
      <c r="P166" s="162">
        <f>O166*H166</f>
        <v>0</v>
      </c>
      <c r="Q166" s="162">
        <v>1E-3</v>
      </c>
      <c r="R166" s="162">
        <f>Q166*H166</f>
        <v>4.7200000000000002E-3</v>
      </c>
      <c r="S166" s="162">
        <v>0</v>
      </c>
      <c r="T166" s="16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4" t="s">
        <v>143</v>
      </c>
      <c r="AT166" s="164" t="s">
        <v>140</v>
      </c>
      <c r="AU166" s="164" t="s">
        <v>86</v>
      </c>
      <c r="AY166" s="17" t="s">
        <v>123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86</v>
      </c>
      <c r="BK166" s="165">
        <f>ROUND(I166*H166,2)</f>
        <v>0</v>
      </c>
      <c r="BL166" s="17" t="s">
        <v>130</v>
      </c>
      <c r="BM166" s="164" t="s">
        <v>237</v>
      </c>
    </row>
    <row r="167" spans="1:65" s="2" customFormat="1" ht="24.2" customHeight="1">
      <c r="A167" s="32"/>
      <c r="B167" s="151"/>
      <c r="C167" s="152" t="s">
        <v>238</v>
      </c>
      <c r="D167" s="152" t="s">
        <v>126</v>
      </c>
      <c r="E167" s="153" t="s">
        <v>239</v>
      </c>
      <c r="F167" s="154" t="s">
        <v>240</v>
      </c>
      <c r="G167" s="155" t="s">
        <v>136</v>
      </c>
      <c r="H167" s="156">
        <v>3.45</v>
      </c>
      <c r="I167" s="157"/>
      <c r="J167" s="158">
        <f>ROUND(I167*H167,2)</f>
        <v>0</v>
      </c>
      <c r="K167" s="159"/>
      <c r="L167" s="33"/>
      <c r="M167" s="160" t="s">
        <v>1</v>
      </c>
      <c r="N167" s="161" t="s">
        <v>40</v>
      </c>
      <c r="O167" s="61"/>
      <c r="P167" s="162">
        <f>O167*H167</f>
        <v>0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4" t="s">
        <v>130</v>
      </c>
      <c r="AT167" s="164" t="s">
        <v>126</v>
      </c>
      <c r="AU167" s="164" t="s">
        <v>86</v>
      </c>
      <c r="AY167" s="17" t="s">
        <v>123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7" t="s">
        <v>86</v>
      </c>
      <c r="BK167" s="165">
        <f>ROUND(I167*H167,2)</f>
        <v>0</v>
      </c>
      <c r="BL167" s="17" t="s">
        <v>130</v>
      </c>
      <c r="BM167" s="164" t="s">
        <v>241</v>
      </c>
    </row>
    <row r="168" spans="1:65" s="13" customFormat="1">
      <c r="B168" s="166"/>
      <c r="D168" s="167" t="s">
        <v>132</v>
      </c>
      <c r="E168" s="174" t="s">
        <v>1</v>
      </c>
      <c r="F168" s="168" t="s">
        <v>242</v>
      </c>
      <c r="H168" s="169">
        <v>3.45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74" t="s">
        <v>132</v>
      </c>
      <c r="AU168" s="174" t="s">
        <v>86</v>
      </c>
      <c r="AV168" s="13" t="s">
        <v>86</v>
      </c>
      <c r="AW168" s="13" t="s">
        <v>30</v>
      </c>
      <c r="AX168" s="13" t="s">
        <v>80</v>
      </c>
      <c r="AY168" s="174" t="s">
        <v>123</v>
      </c>
    </row>
    <row r="169" spans="1:65" s="2" customFormat="1" ht="24.2" customHeight="1">
      <c r="A169" s="32"/>
      <c r="B169" s="151"/>
      <c r="C169" s="152" t="s">
        <v>243</v>
      </c>
      <c r="D169" s="152" t="s">
        <v>126</v>
      </c>
      <c r="E169" s="153" t="s">
        <v>244</v>
      </c>
      <c r="F169" s="154" t="s">
        <v>245</v>
      </c>
      <c r="G169" s="155" t="s">
        <v>136</v>
      </c>
      <c r="H169" s="156">
        <v>3.45</v>
      </c>
      <c r="I169" s="157"/>
      <c r="J169" s="158">
        <f>ROUND(I169*H169,2)</f>
        <v>0</v>
      </c>
      <c r="K169" s="159"/>
      <c r="L169" s="33"/>
      <c r="M169" s="160" t="s">
        <v>1</v>
      </c>
      <c r="N169" s="161" t="s">
        <v>40</v>
      </c>
      <c r="O169" s="61"/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4" t="s">
        <v>130</v>
      </c>
      <c r="AT169" s="164" t="s">
        <v>126</v>
      </c>
      <c r="AU169" s="164" t="s">
        <v>86</v>
      </c>
      <c r="AY169" s="17" t="s">
        <v>123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86</v>
      </c>
      <c r="BK169" s="165">
        <f>ROUND(I169*H169,2)</f>
        <v>0</v>
      </c>
      <c r="BL169" s="17" t="s">
        <v>130</v>
      </c>
      <c r="BM169" s="164" t="s">
        <v>246</v>
      </c>
    </row>
    <row r="170" spans="1:65" s="2" customFormat="1" ht="16.5" customHeight="1">
      <c r="A170" s="32"/>
      <c r="B170" s="151"/>
      <c r="C170" s="175" t="s">
        <v>247</v>
      </c>
      <c r="D170" s="175" t="s">
        <v>140</v>
      </c>
      <c r="E170" s="176" t="s">
        <v>248</v>
      </c>
      <c r="F170" s="177" t="s">
        <v>249</v>
      </c>
      <c r="G170" s="178" t="s">
        <v>136</v>
      </c>
      <c r="H170" s="179">
        <v>3.45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40</v>
      </c>
      <c r="O170" s="61"/>
      <c r="P170" s="162">
        <f>O170*H170</f>
        <v>0</v>
      </c>
      <c r="Q170" s="162">
        <v>0</v>
      </c>
      <c r="R170" s="162">
        <f>Q170*H170</f>
        <v>0</v>
      </c>
      <c r="S170" s="162">
        <v>0</v>
      </c>
      <c r="T170" s="163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4" t="s">
        <v>143</v>
      </c>
      <c r="AT170" s="164" t="s">
        <v>140</v>
      </c>
      <c r="AU170" s="164" t="s">
        <v>86</v>
      </c>
      <c r="AY170" s="17" t="s">
        <v>123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7" t="s">
        <v>86</v>
      </c>
      <c r="BK170" s="165">
        <f>ROUND(I170*H170,2)</f>
        <v>0</v>
      </c>
      <c r="BL170" s="17" t="s">
        <v>130</v>
      </c>
      <c r="BM170" s="164" t="s">
        <v>250</v>
      </c>
    </row>
    <row r="171" spans="1:65" s="12" customFormat="1" ht="22.9" customHeight="1">
      <c r="B171" s="138"/>
      <c r="D171" s="139" t="s">
        <v>73</v>
      </c>
      <c r="E171" s="149" t="s">
        <v>251</v>
      </c>
      <c r="F171" s="149" t="s">
        <v>252</v>
      </c>
      <c r="I171" s="141"/>
      <c r="J171" s="150">
        <f>BK171</f>
        <v>0</v>
      </c>
      <c r="L171" s="138"/>
      <c r="M171" s="143"/>
      <c r="N171" s="144"/>
      <c r="O171" s="144"/>
      <c r="P171" s="145">
        <f>SUM(P172:P177)</f>
        <v>0</v>
      </c>
      <c r="Q171" s="144"/>
      <c r="R171" s="145">
        <f>SUM(R172:R177)</f>
        <v>0</v>
      </c>
      <c r="S171" s="144"/>
      <c r="T171" s="146">
        <f>SUM(T172:T177)</f>
        <v>0</v>
      </c>
      <c r="AR171" s="139" t="s">
        <v>80</v>
      </c>
      <c r="AT171" s="147" t="s">
        <v>73</v>
      </c>
      <c r="AU171" s="147" t="s">
        <v>80</v>
      </c>
      <c r="AY171" s="139" t="s">
        <v>123</v>
      </c>
      <c r="BK171" s="148">
        <f>SUM(BK172:BK177)</f>
        <v>0</v>
      </c>
    </row>
    <row r="172" spans="1:65" s="2" customFormat="1" ht="24.2" customHeight="1">
      <c r="A172" s="32"/>
      <c r="B172" s="151"/>
      <c r="C172" s="152" t="s">
        <v>253</v>
      </c>
      <c r="D172" s="152" t="s">
        <v>126</v>
      </c>
      <c r="E172" s="153" t="s">
        <v>254</v>
      </c>
      <c r="F172" s="154" t="s">
        <v>255</v>
      </c>
      <c r="G172" s="155" t="s">
        <v>158</v>
      </c>
      <c r="H172" s="156">
        <v>23</v>
      </c>
      <c r="I172" s="157"/>
      <c r="J172" s="158">
        <f>ROUND(I172*H172,2)</f>
        <v>0</v>
      </c>
      <c r="K172" s="159"/>
      <c r="L172" s="33"/>
      <c r="M172" s="160" t="s">
        <v>1</v>
      </c>
      <c r="N172" s="161" t="s">
        <v>40</v>
      </c>
      <c r="O172" s="61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4" t="s">
        <v>130</v>
      </c>
      <c r="AT172" s="164" t="s">
        <v>126</v>
      </c>
      <c r="AU172" s="164" t="s">
        <v>86</v>
      </c>
      <c r="AY172" s="17" t="s">
        <v>123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86</v>
      </c>
      <c r="BK172" s="165">
        <f>ROUND(I172*H172,2)</f>
        <v>0</v>
      </c>
      <c r="BL172" s="17" t="s">
        <v>130</v>
      </c>
      <c r="BM172" s="164" t="s">
        <v>256</v>
      </c>
    </row>
    <row r="173" spans="1:65" s="13" customFormat="1">
      <c r="B173" s="166"/>
      <c r="D173" s="167" t="s">
        <v>132</v>
      </c>
      <c r="E173" s="174" t="s">
        <v>1</v>
      </c>
      <c r="F173" s="168" t="s">
        <v>257</v>
      </c>
      <c r="H173" s="169">
        <v>23</v>
      </c>
      <c r="I173" s="170"/>
      <c r="L173" s="166"/>
      <c r="M173" s="171"/>
      <c r="N173" s="172"/>
      <c r="O173" s="172"/>
      <c r="P173" s="172"/>
      <c r="Q173" s="172"/>
      <c r="R173" s="172"/>
      <c r="S173" s="172"/>
      <c r="T173" s="173"/>
      <c r="AT173" s="174" t="s">
        <v>132</v>
      </c>
      <c r="AU173" s="174" t="s">
        <v>86</v>
      </c>
      <c r="AV173" s="13" t="s">
        <v>86</v>
      </c>
      <c r="AW173" s="13" t="s">
        <v>30</v>
      </c>
      <c r="AX173" s="13" t="s">
        <v>80</v>
      </c>
      <c r="AY173" s="174" t="s">
        <v>123</v>
      </c>
    </row>
    <row r="174" spans="1:65" s="2" customFormat="1" ht="24.2" customHeight="1">
      <c r="A174" s="32"/>
      <c r="B174" s="151"/>
      <c r="C174" s="152" t="s">
        <v>258</v>
      </c>
      <c r="D174" s="152" t="s">
        <v>126</v>
      </c>
      <c r="E174" s="153" t="s">
        <v>259</v>
      </c>
      <c r="F174" s="154" t="s">
        <v>260</v>
      </c>
      <c r="G174" s="155" t="s">
        <v>136</v>
      </c>
      <c r="H174" s="156">
        <v>6.9</v>
      </c>
      <c r="I174" s="157"/>
      <c r="J174" s="158">
        <f>ROUND(I174*H174,2)</f>
        <v>0</v>
      </c>
      <c r="K174" s="159"/>
      <c r="L174" s="33"/>
      <c r="M174" s="160" t="s">
        <v>1</v>
      </c>
      <c r="N174" s="161" t="s">
        <v>40</v>
      </c>
      <c r="O174" s="61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4" t="s">
        <v>130</v>
      </c>
      <c r="AT174" s="164" t="s">
        <v>126</v>
      </c>
      <c r="AU174" s="164" t="s">
        <v>86</v>
      </c>
      <c r="AY174" s="17" t="s">
        <v>123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7" t="s">
        <v>86</v>
      </c>
      <c r="BK174" s="165">
        <f>ROUND(I174*H174,2)</f>
        <v>0</v>
      </c>
      <c r="BL174" s="17" t="s">
        <v>130</v>
      </c>
      <c r="BM174" s="164" t="s">
        <v>261</v>
      </c>
    </row>
    <row r="175" spans="1:65" s="13" customFormat="1" ht="22.5">
      <c r="B175" s="166"/>
      <c r="D175" s="167" t="s">
        <v>132</v>
      </c>
      <c r="E175" s="174" t="s">
        <v>1</v>
      </c>
      <c r="F175" s="168" t="s">
        <v>262</v>
      </c>
      <c r="H175" s="169">
        <v>6.9</v>
      </c>
      <c r="I175" s="170"/>
      <c r="L175" s="166"/>
      <c r="M175" s="171"/>
      <c r="N175" s="172"/>
      <c r="O175" s="172"/>
      <c r="P175" s="172"/>
      <c r="Q175" s="172"/>
      <c r="R175" s="172"/>
      <c r="S175" s="172"/>
      <c r="T175" s="173"/>
      <c r="AT175" s="174" t="s">
        <v>132</v>
      </c>
      <c r="AU175" s="174" t="s">
        <v>86</v>
      </c>
      <c r="AV175" s="13" t="s">
        <v>86</v>
      </c>
      <c r="AW175" s="13" t="s">
        <v>30</v>
      </c>
      <c r="AX175" s="13" t="s">
        <v>80</v>
      </c>
      <c r="AY175" s="174" t="s">
        <v>123</v>
      </c>
    </row>
    <row r="176" spans="1:65" s="2" customFormat="1" ht="24.2" customHeight="1">
      <c r="A176" s="32"/>
      <c r="B176" s="151"/>
      <c r="C176" s="152" t="s">
        <v>263</v>
      </c>
      <c r="D176" s="152" t="s">
        <v>126</v>
      </c>
      <c r="E176" s="153" t="s">
        <v>264</v>
      </c>
      <c r="F176" s="154" t="s">
        <v>265</v>
      </c>
      <c r="G176" s="155" t="s">
        <v>136</v>
      </c>
      <c r="H176" s="156">
        <v>6.9</v>
      </c>
      <c r="I176" s="157"/>
      <c r="J176" s="158">
        <f>ROUND(I176*H176,2)</f>
        <v>0</v>
      </c>
      <c r="K176" s="159"/>
      <c r="L176" s="33"/>
      <c r="M176" s="160" t="s">
        <v>1</v>
      </c>
      <c r="N176" s="161" t="s">
        <v>40</v>
      </c>
      <c r="O176" s="61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4" t="s">
        <v>130</v>
      </c>
      <c r="AT176" s="164" t="s">
        <v>126</v>
      </c>
      <c r="AU176" s="164" t="s">
        <v>86</v>
      </c>
      <c r="AY176" s="17" t="s">
        <v>123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86</v>
      </c>
      <c r="BK176" s="165">
        <f>ROUND(I176*H176,2)</f>
        <v>0</v>
      </c>
      <c r="BL176" s="17" t="s">
        <v>130</v>
      </c>
      <c r="BM176" s="164" t="s">
        <v>266</v>
      </c>
    </row>
    <row r="177" spans="1:65" s="2" customFormat="1" ht="16.5" customHeight="1">
      <c r="A177" s="32"/>
      <c r="B177" s="151"/>
      <c r="C177" s="175" t="s">
        <v>267</v>
      </c>
      <c r="D177" s="175" t="s">
        <v>140</v>
      </c>
      <c r="E177" s="176" t="s">
        <v>268</v>
      </c>
      <c r="F177" s="177" t="s">
        <v>269</v>
      </c>
      <c r="G177" s="178" t="s">
        <v>136</v>
      </c>
      <c r="H177" s="179">
        <v>6.9</v>
      </c>
      <c r="I177" s="180"/>
      <c r="J177" s="181">
        <f>ROUND(I177*H177,2)</f>
        <v>0</v>
      </c>
      <c r="K177" s="182"/>
      <c r="L177" s="183"/>
      <c r="M177" s="184" t="s">
        <v>1</v>
      </c>
      <c r="N177" s="185" t="s">
        <v>40</v>
      </c>
      <c r="O177" s="61"/>
      <c r="P177" s="162">
        <f>O177*H177</f>
        <v>0</v>
      </c>
      <c r="Q177" s="162">
        <v>0</v>
      </c>
      <c r="R177" s="162">
        <f>Q177*H177</f>
        <v>0</v>
      </c>
      <c r="S177" s="162">
        <v>0</v>
      </c>
      <c r="T177" s="163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4" t="s">
        <v>143</v>
      </c>
      <c r="AT177" s="164" t="s">
        <v>140</v>
      </c>
      <c r="AU177" s="164" t="s">
        <v>86</v>
      </c>
      <c r="AY177" s="17" t="s">
        <v>123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7" t="s">
        <v>86</v>
      </c>
      <c r="BK177" s="165">
        <f>ROUND(I177*H177,2)</f>
        <v>0</v>
      </c>
      <c r="BL177" s="17" t="s">
        <v>130</v>
      </c>
      <c r="BM177" s="164" t="s">
        <v>270</v>
      </c>
    </row>
    <row r="178" spans="1:65" s="12" customFormat="1" ht="22.9" customHeight="1">
      <c r="B178" s="138"/>
      <c r="D178" s="139" t="s">
        <v>73</v>
      </c>
      <c r="E178" s="149" t="s">
        <v>271</v>
      </c>
      <c r="F178" s="149" t="s">
        <v>272</v>
      </c>
      <c r="I178" s="141"/>
      <c r="J178" s="150">
        <f>BK178</f>
        <v>0</v>
      </c>
      <c r="L178" s="138"/>
      <c r="M178" s="143"/>
      <c r="N178" s="144"/>
      <c r="O178" s="144"/>
      <c r="P178" s="145">
        <f>SUM(P179:P186)</f>
        <v>0</v>
      </c>
      <c r="Q178" s="144"/>
      <c r="R178" s="145">
        <f>SUM(R179:R186)</f>
        <v>1.1342E-2</v>
      </c>
      <c r="S178" s="144"/>
      <c r="T178" s="146">
        <f>SUM(T179:T186)</f>
        <v>0</v>
      </c>
      <c r="AR178" s="139" t="s">
        <v>80</v>
      </c>
      <c r="AT178" s="147" t="s">
        <v>73</v>
      </c>
      <c r="AU178" s="147" t="s">
        <v>80</v>
      </c>
      <c r="AY178" s="139" t="s">
        <v>123</v>
      </c>
      <c r="BK178" s="148">
        <f>SUM(BK179:BK186)</f>
        <v>0</v>
      </c>
    </row>
    <row r="179" spans="1:65" s="2" customFormat="1" ht="24.2" customHeight="1">
      <c r="A179" s="32"/>
      <c r="B179" s="151"/>
      <c r="C179" s="152" t="s">
        <v>273</v>
      </c>
      <c r="D179" s="152" t="s">
        <v>126</v>
      </c>
      <c r="E179" s="153" t="s">
        <v>274</v>
      </c>
      <c r="F179" s="154" t="s">
        <v>275</v>
      </c>
      <c r="G179" s="155" t="s">
        <v>276</v>
      </c>
      <c r="H179" s="156">
        <v>46</v>
      </c>
      <c r="I179" s="157"/>
      <c r="J179" s="158">
        <f>ROUND(I179*H179,2)</f>
        <v>0</v>
      </c>
      <c r="K179" s="159"/>
      <c r="L179" s="33"/>
      <c r="M179" s="160" t="s">
        <v>1</v>
      </c>
      <c r="N179" s="161" t="s">
        <v>40</v>
      </c>
      <c r="O179" s="6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4" t="s">
        <v>130</v>
      </c>
      <c r="AT179" s="164" t="s">
        <v>126</v>
      </c>
      <c r="AU179" s="164" t="s">
        <v>86</v>
      </c>
      <c r="AY179" s="17" t="s">
        <v>123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86</v>
      </c>
      <c r="BK179" s="165">
        <f>ROUND(I179*H179,2)</f>
        <v>0</v>
      </c>
      <c r="BL179" s="17" t="s">
        <v>130</v>
      </c>
      <c r="BM179" s="164" t="s">
        <v>277</v>
      </c>
    </row>
    <row r="180" spans="1:65" s="13" customFormat="1">
      <c r="B180" s="166"/>
      <c r="D180" s="167" t="s">
        <v>132</v>
      </c>
      <c r="E180" s="174" t="s">
        <v>1</v>
      </c>
      <c r="F180" s="168" t="s">
        <v>278</v>
      </c>
      <c r="H180" s="169">
        <v>46</v>
      </c>
      <c r="I180" s="170"/>
      <c r="L180" s="166"/>
      <c r="M180" s="171"/>
      <c r="N180" s="172"/>
      <c r="O180" s="172"/>
      <c r="P180" s="172"/>
      <c r="Q180" s="172"/>
      <c r="R180" s="172"/>
      <c r="S180" s="172"/>
      <c r="T180" s="173"/>
      <c r="AT180" s="174" t="s">
        <v>132</v>
      </c>
      <c r="AU180" s="174" t="s">
        <v>86</v>
      </c>
      <c r="AV180" s="13" t="s">
        <v>86</v>
      </c>
      <c r="AW180" s="13" t="s">
        <v>30</v>
      </c>
      <c r="AX180" s="13" t="s">
        <v>80</v>
      </c>
      <c r="AY180" s="174" t="s">
        <v>123</v>
      </c>
    </row>
    <row r="181" spans="1:65" s="2" customFormat="1" ht="21.75" customHeight="1">
      <c r="A181" s="32"/>
      <c r="B181" s="151"/>
      <c r="C181" s="175" t="s">
        <v>279</v>
      </c>
      <c r="D181" s="175" t="s">
        <v>140</v>
      </c>
      <c r="E181" s="176" t="s">
        <v>280</v>
      </c>
      <c r="F181" s="177" t="s">
        <v>281</v>
      </c>
      <c r="G181" s="178" t="s">
        <v>276</v>
      </c>
      <c r="H181" s="179">
        <v>46.46</v>
      </c>
      <c r="I181" s="180"/>
      <c r="J181" s="181">
        <f>ROUND(I181*H181,2)</f>
        <v>0</v>
      </c>
      <c r="K181" s="182"/>
      <c r="L181" s="183"/>
      <c r="M181" s="184" t="s">
        <v>1</v>
      </c>
      <c r="N181" s="185" t="s">
        <v>40</v>
      </c>
      <c r="O181" s="61"/>
      <c r="P181" s="162">
        <f>O181*H181</f>
        <v>0</v>
      </c>
      <c r="Q181" s="162">
        <v>2.0000000000000001E-4</v>
      </c>
      <c r="R181" s="162">
        <f>Q181*H181</f>
        <v>9.2919999999999999E-3</v>
      </c>
      <c r="S181" s="162">
        <v>0</v>
      </c>
      <c r="T181" s="16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4" t="s">
        <v>143</v>
      </c>
      <c r="AT181" s="164" t="s">
        <v>140</v>
      </c>
      <c r="AU181" s="164" t="s">
        <v>86</v>
      </c>
      <c r="AY181" s="17" t="s">
        <v>123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86</v>
      </c>
      <c r="BK181" s="165">
        <f>ROUND(I181*H181,2)</f>
        <v>0</v>
      </c>
      <c r="BL181" s="17" t="s">
        <v>130</v>
      </c>
      <c r="BM181" s="164" t="s">
        <v>282</v>
      </c>
    </row>
    <row r="182" spans="1:65" s="13" customFormat="1">
      <c r="B182" s="166"/>
      <c r="D182" s="167" t="s">
        <v>132</v>
      </c>
      <c r="F182" s="168" t="s">
        <v>283</v>
      </c>
      <c r="H182" s="169">
        <v>46.46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74" t="s">
        <v>132</v>
      </c>
      <c r="AU182" s="174" t="s">
        <v>86</v>
      </c>
      <c r="AV182" s="13" t="s">
        <v>86</v>
      </c>
      <c r="AW182" s="13" t="s">
        <v>3</v>
      </c>
      <c r="AX182" s="13" t="s">
        <v>80</v>
      </c>
      <c r="AY182" s="174" t="s">
        <v>123</v>
      </c>
    </row>
    <row r="183" spans="1:65" s="2" customFormat="1" ht="24.2" customHeight="1">
      <c r="A183" s="32"/>
      <c r="B183" s="151"/>
      <c r="C183" s="152" t="s">
        <v>284</v>
      </c>
      <c r="D183" s="152" t="s">
        <v>126</v>
      </c>
      <c r="E183" s="153" t="s">
        <v>285</v>
      </c>
      <c r="F183" s="154" t="s">
        <v>286</v>
      </c>
      <c r="G183" s="155" t="s">
        <v>200</v>
      </c>
      <c r="H183" s="156">
        <v>2.5</v>
      </c>
      <c r="I183" s="157"/>
      <c r="J183" s="158">
        <f>ROUND(I183*H183,2)</f>
        <v>0</v>
      </c>
      <c r="K183" s="159"/>
      <c r="L183" s="33"/>
      <c r="M183" s="160" t="s">
        <v>1</v>
      </c>
      <c r="N183" s="161" t="s">
        <v>40</v>
      </c>
      <c r="O183" s="61"/>
      <c r="P183" s="162">
        <f>O183*H183</f>
        <v>0</v>
      </c>
      <c r="Q183" s="162">
        <v>0</v>
      </c>
      <c r="R183" s="162">
        <f>Q183*H183</f>
        <v>0</v>
      </c>
      <c r="S183" s="162">
        <v>0</v>
      </c>
      <c r="T183" s="16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4" t="s">
        <v>130</v>
      </c>
      <c r="AT183" s="164" t="s">
        <v>126</v>
      </c>
      <c r="AU183" s="164" t="s">
        <v>86</v>
      </c>
      <c r="AY183" s="17" t="s">
        <v>123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86</v>
      </c>
      <c r="BK183" s="165">
        <f>ROUND(I183*H183,2)</f>
        <v>0</v>
      </c>
      <c r="BL183" s="17" t="s">
        <v>130</v>
      </c>
      <c r="BM183" s="164" t="s">
        <v>287</v>
      </c>
    </row>
    <row r="184" spans="1:65" s="14" customFormat="1">
      <c r="B184" s="186"/>
      <c r="D184" s="167" t="s">
        <v>132</v>
      </c>
      <c r="E184" s="187" t="s">
        <v>1</v>
      </c>
      <c r="F184" s="188" t="s">
        <v>288</v>
      </c>
      <c r="H184" s="187" t="s">
        <v>1</v>
      </c>
      <c r="I184" s="189"/>
      <c r="L184" s="186"/>
      <c r="M184" s="190"/>
      <c r="N184" s="191"/>
      <c r="O184" s="191"/>
      <c r="P184" s="191"/>
      <c r="Q184" s="191"/>
      <c r="R184" s="191"/>
      <c r="S184" s="191"/>
      <c r="T184" s="192"/>
      <c r="AT184" s="187" t="s">
        <v>132</v>
      </c>
      <c r="AU184" s="187" t="s">
        <v>86</v>
      </c>
      <c r="AV184" s="14" t="s">
        <v>80</v>
      </c>
      <c r="AW184" s="14" t="s">
        <v>30</v>
      </c>
      <c r="AX184" s="14" t="s">
        <v>74</v>
      </c>
      <c r="AY184" s="187" t="s">
        <v>123</v>
      </c>
    </row>
    <row r="185" spans="1:65" s="13" customFormat="1">
      <c r="B185" s="166"/>
      <c r="D185" s="167" t="s">
        <v>132</v>
      </c>
      <c r="E185" s="174" t="s">
        <v>1</v>
      </c>
      <c r="F185" s="168" t="s">
        <v>289</v>
      </c>
      <c r="H185" s="169">
        <v>2.5</v>
      </c>
      <c r="I185" s="170"/>
      <c r="L185" s="166"/>
      <c r="M185" s="171"/>
      <c r="N185" s="172"/>
      <c r="O185" s="172"/>
      <c r="P185" s="172"/>
      <c r="Q185" s="172"/>
      <c r="R185" s="172"/>
      <c r="S185" s="172"/>
      <c r="T185" s="173"/>
      <c r="AT185" s="174" t="s">
        <v>132</v>
      </c>
      <c r="AU185" s="174" t="s">
        <v>86</v>
      </c>
      <c r="AV185" s="13" t="s">
        <v>86</v>
      </c>
      <c r="AW185" s="13" t="s">
        <v>30</v>
      </c>
      <c r="AX185" s="13" t="s">
        <v>80</v>
      </c>
      <c r="AY185" s="174" t="s">
        <v>123</v>
      </c>
    </row>
    <row r="186" spans="1:65" s="2" customFormat="1" ht="16.5" customHeight="1">
      <c r="A186" s="32"/>
      <c r="B186" s="151"/>
      <c r="C186" s="175" t="s">
        <v>290</v>
      </c>
      <c r="D186" s="175" t="s">
        <v>140</v>
      </c>
      <c r="E186" s="176" t="s">
        <v>291</v>
      </c>
      <c r="F186" s="177" t="s">
        <v>292</v>
      </c>
      <c r="G186" s="178" t="s">
        <v>200</v>
      </c>
      <c r="H186" s="179">
        <v>2.5</v>
      </c>
      <c r="I186" s="180"/>
      <c r="J186" s="181">
        <f>ROUND(I186*H186,2)</f>
        <v>0</v>
      </c>
      <c r="K186" s="182"/>
      <c r="L186" s="183"/>
      <c r="M186" s="184" t="s">
        <v>1</v>
      </c>
      <c r="N186" s="185" t="s">
        <v>40</v>
      </c>
      <c r="O186" s="61"/>
      <c r="P186" s="162">
        <f>O186*H186</f>
        <v>0</v>
      </c>
      <c r="Q186" s="162">
        <v>8.1999999999999998E-4</v>
      </c>
      <c r="R186" s="162">
        <f>Q186*H186</f>
        <v>2.0499999999999997E-3</v>
      </c>
      <c r="S186" s="162">
        <v>0</v>
      </c>
      <c r="T186" s="163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4" t="s">
        <v>143</v>
      </c>
      <c r="AT186" s="164" t="s">
        <v>140</v>
      </c>
      <c r="AU186" s="164" t="s">
        <v>86</v>
      </c>
      <c r="AY186" s="17" t="s">
        <v>123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7" t="s">
        <v>86</v>
      </c>
      <c r="BK186" s="165">
        <f>ROUND(I186*H186,2)</f>
        <v>0</v>
      </c>
      <c r="BL186" s="17" t="s">
        <v>130</v>
      </c>
      <c r="BM186" s="164" t="s">
        <v>293</v>
      </c>
    </row>
    <row r="187" spans="1:65" s="12" customFormat="1" ht="25.9" customHeight="1">
      <c r="B187" s="138"/>
      <c r="D187" s="139" t="s">
        <v>73</v>
      </c>
      <c r="E187" s="140" t="s">
        <v>294</v>
      </c>
      <c r="F187" s="140" t="s">
        <v>295</v>
      </c>
      <c r="I187" s="141"/>
      <c r="J187" s="142">
        <f>BK187</f>
        <v>0</v>
      </c>
      <c r="L187" s="138"/>
      <c r="M187" s="143"/>
      <c r="N187" s="144"/>
      <c r="O187" s="144"/>
      <c r="P187" s="145">
        <f>P188</f>
        <v>0</v>
      </c>
      <c r="Q187" s="144"/>
      <c r="R187" s="145">
        <f>R188</f>
        <v>0</v>
      </c>
      <c r="S187" s="144"/>
      <c r="T187" s="146">
        <f>T188</f>
        <v>0</v>
      </c>
      <c r="AR187" s="139" t="s">
        <v>150</v>
      </c>
      <c r="AT187" s="147" t="s">
        <v>73</v>
      </c>
      <c r="AU187" s="147" t="s">
        <v>74</v>
      </c>
      <c r="AY187" s="139" t="s">
        <v>123</v>
      </c>
      <c r="BK187" s="148">
        <f>BK188</f>
        <v>0</v>
      </c>
    </row>
    <row r="188" spans="1:65" s="2" customFormat="1" ht="24.2" customHeight="1">
      <c r="A188" s="32"/>
      <c r="B188" s="151"/>
      <c r="C188" s="152" t="s">
        <v>296</v>
      </c>
      <c r="D188" s="152" t="s">
        <v>126</v>
      </c>
      <c r="E188" s="153" t="s">
        <v>297</v>
      </c>
      <c r="F188" s="154" t="s">
        <v>298</v>
      </c>
      <c r="G188" s="155" t="s">
        <v>299</v>
      </c>
      <c r="H188" s="156">
        <v>1</v>
      </c>
      <c r="I188" s="157"/>
      <c r="J188" s="158">
        <f>ROUND(I188*H188,2)</f>
        <v>0</v>
      </c>
      <c r="K188" s="159"/>
      <c r="L188" s="33"/>
      <c r="M188" s="201" t="s">
        <v>1</v>
      </c>
      <c r="N188" s="202" t="s">
        <v>40</v>
      </c>
      <c r="O188" s="203"/>
      <c r="P188" s="204">
        <f>O188*H188</f>
        <v>0</v>
      </c>
      <c r="Q188" s="204">
        <v>0</v>
      </c>
      <c r="R188" s="204">
        <f>Q188*H188</f>
        <v>0</v>
      </c>
      <c r="S188" s="204">
        <v>0</v>
      </c>
      <c r="T188" s="205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4" t="s">
        <v>300</v>
      </c>
      <c r="AT188" s="164" t="s">
        <v>126</v>
      </c>
      <c r="AU188" s="164" t="s">
        <v>80</v>
      </c>
      <c r="AY188" s="17" t="s">
        <v>123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7" t="s">
        <v>86</v>
      </c>
      <c r="BK188" s="165">
        <f>ROUND(I188*H188,2)</f>
        <v>0</v>
      </c>
      <c r="BL188" s="17" t="s">
        <v>300</v>
      </c>
      <c r="BM188" s="164" t="s">
        <v>301</v>
      </c>
    </row>
    <row r="189" spans="1:65" s="2" customFormat="1" ht="6.95" customHeight="1">
      <c r="A189" s="32"/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33"/>
      <c r="M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</sheetData>
  <autoFilter ref="C124:K188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>
      <selection activeCell="W94" sqref="W9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8" t="s">
        <v>5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90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97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4" t="str">
        <f>'Rekapitulácia časť 1'!K6</f>
        <v>KE, Rekonštrukcia a modernizácia cesty II-552 - Slanecká cesta</v>
      </c>
      <c r="F7" s="255"/>
      <c r="G7" s="255"/>
      <c r="H7" s="255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4" t="s">
        <v>96</v>
      </c>
      <c r="F9" s="253"/>
      <c r="G9" s="253"/>
      <c r="H9" s="253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2" t="s">
        <v>303</v>
      </c>
      <c r="F11" s="253"/>
      <c r="G11" s="253"/>
      <c r="H11" s="253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1'!AN8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1'!AN13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56" t="str">
        <f>'Rekapitulácia časť 1'!E14</f>
        <v>Vyplň údaj</v>
      </c>
      <c r="F20" s="248"/>
      <c r="G20" s="248"/>
      <c r="H20" s="248"/>
      <c r="I20" s="27" t="s">
        <v>25</v>
      </c>
      <c r="J20" s="28" t="str">
        <f>'Rekapitulácia časť 1'!AN14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98"/>
      <c r="B29" s="99"/>
      <c r="C29" s="98"/>
      <c r="D29" s="98"/>
      <c r="E29" s="252" t="s">
        <v>1</v>
      </c>
      <c r="F29" s="252"/>
      <c r="G29" s="252"/>
      <c r="H29" s="252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1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2" t="s">
        <v>38</v>
      </c>
      <c r="E35" s="38" t="s">
        <v>39</v>
      </c>
      <c r="F35" s="103">
        <f>ROUND((SUM(BE125:BE190)),  2)</f>
        <v>0</v>
      </c>
      <c r="G35" s="104"/>
      <c r="H35" s="104"/>
      <c r="I35" s="105">
        <v>0.2</v>
      </c>
      <c r="J35" s="103">
        <f>ROUND(((SUM(BE125:BE190))*I35),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3">
        <f>ROUND((SUM(BF125:BF190)),  2)</f>
        <v>0</v>
      </c>
      <c r="G36" s="104"/>
      <c r="H36" s="104"/>
      <c r="I36" s="105">
        <v>0.2</v>
      </c>
      <c r="J36" s="103">
        <f>ROUND(((SUM(BF125:BF190))*I36),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ROUND((SUM(BG125:BG190)),  2)</f>
        <v>0</v>
      </c>
      <c r="G37" s="32"/>
      <c r="H37" s="32"/>
      <c r="I37" s="107">
        <v>0.2</v>
      </c>
      <c r="J37" s="106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6">
        <f>ROUND((SUM(BH125:BH190)),  2)</f>
        <v>0</v>
      </c>
      <c r="G38" s="32"/>
      <c r="H38" s="32"/>
      <c r="I38" s="107">
        <v>0.2</v>
      </c>
      <c r="J38" s="106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3">
        <f>ROUND((SUM(BI125:BI190)),  2)</f>
        <v>0</v>
      </c>
      <c r="G39" s="104"/>
      <c r="H39" s="104"/>
      <c r="I39" s="105">
        <v>0</v>
      </c>
      <c r="J39" s="103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08"/>
      <c r="D41" s="109" t="s">
        <v>44</v>
      </c>
      <c r="E41" s="63"/>
      <c r="F41" s="63"/>
      <c r="G41" s="110" t="s">
        <v>45</v>
      </c>
      <c r="H41" s="111" t="s">
        <v>46</v>
      </c>
      <c r="I41" s="63"/>
      <c r="J41" s="112">
        <f>SUM(J32:J39)</f>
        <v>0</v>
      </c>
      <c r="K41" s="113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4" t="s">
        <v>50</v>
      </c>
      <c r="G61" s="48" t="s">
        <v>49</v>
      </c>
      <c r="H61" s="35"/>
      <c r="I61" s="35"/>
      <c r="J61" s="115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4" t="s">
        <v>50</v>
      </c>
      <c r="G76" s="48" t="s">
        <v>49</v>
      </c>
      <c r="H76" s="35"/>
      <c r="I76" s="35"/>
      <c r="J76" s="115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4" t="str">
        <f>E7</f>
        <v>KE, Rekonštrukcia a modernizácia cesty II-552 - Slanecká cesta</v>
      </c>
      <c r="F85" s="255"/>
      <c r="G85" s="255"/>
      <c r="H85" s="255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4" t="s">
        <v>96</v>
      </c>
      <c r="F87" s="253"/>
      <c r="G87" s="253"/>
      <c r="H87" s="253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2" t="str">
        <f>E11</f>
        <v>030-03 - Náhradná výsadba - Lokalita č. 4 - Sídlisko KVP - Moskovská trieda, Jasuchsova - k.ú. Grunt</v>
      </c>
      <c r="F89" s="253"/>
      <c r="G89" s="253"/>
      <c r="H89" s="253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06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100</v>
      </c>
      <c r="D96" s="108"/>
      <c r="E96" s="108"/>
      <c r="F96" s="108"/>
      <c r="G96" s="108"/>
      <c r="H96" s="108"/>
      <c r="I96" s="108"/>
      <c r="J96" s="117" t="s">
        <v>101</v>
      </c>
      <c r="K96" s="108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102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103</v>
      </c>
    </row>
    <row r="99" spans="1:47" s="9" customFormat="1" ht="24.95" customHeight="1">
      <c r="B99" s="119"/>
      <c r="D99" s="120" t="s">
        <v>104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19.899999999999999" customHeight="1">
      <c r="B100" s="123"/>
      <c r="D100" s="124" t="s">
        <v>105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19.899999999999999" customHeight="1">
      <c r="B101" s="123"/>
      <c r="D101" s="124" t="s">
        <v>106</v>
      </c>
      <c r="E101" s="125"/>
      <c r="F101" s="125"/>
      <c r="G101" s="125"/>
      <c r="H101" s="125"/>
      <c r="I101" s="125"/>
      <c r="J101" s="126">
        <f>J173</f>
        <v>0</v>
      </c>
      <c r="L101" s="123"/>
    </row>
    <row r="102" spans="1:47" s="10" customFormat="1" ht="19.899999999999999" customHeight="1">
      <c r="B102" s="123"/>
      <c r="D102" s="124" t="s">
        <v>107</v>
      </c>
      <c r="E102" s="125"/>
      <c r="F102" s="125"/>
      <c r="G102" s="125"/>
      <c r="H102" s="125"/>
      <c r="I102" s="125"/>
      <c r="J102" s="126">
        <f>J180</f>
        <v>0</v>
      </c>
      <c r="L102" s="123"/>
    </row>
    <row r="103" spans="1:47" s="9" customFormat="1" ht="24.95" customHeight="1">
      <c r="B103" s="119"/>
      <c r="D103" s="120" t="s">
        <v>108</v>
      </c>
      <c r="E103" s="121"/>
      <c r="F103" s="121"/>
      <c r="G103" s="121"/>
      <c r="H103" s="121"/>
      <c r="I103" s="121"/>
      <c r="J103" s="122">
        <f>J189</f>
        <v>0</v>
      </c>
      <c r="L103" s="119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109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4" t="str">
        <f>E7</f>
        <v>KE, Rekonštrukcia a modernizácia cesty II-552 - Slanecká cesta</v>
      </c>
      <c r="F113" s="255"/>
      <c r="G113" s="255"/>
      <c r="H113" s="255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4" t="s">
        <v>96</v>
      </c>
      <c r="F115" s="253"/>
      <c r="G115" s="253"/>
      <c r="H115" s="253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2" t="str">
        <f>E11</f>
        <v>030-03 - Náhradná výsadba - Lokalita č. 4 - Sídlisko KVP - Moskovská trieda, Jasuchsova - k.ú. Grunt</v>
      </c>
      <c r="F117" s="253"/>
      <c r="G117" s="253"/>
      <c r="H117" s="253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7"/>
      <c r="B124" s="128"/>
      <c r="C124" s="129" t="s">
        <v>110</v>
      </c>
      <c r="D124" s="130" t="s">
        <v>59</v>
      </c>
      <c r="E124" s="130" t="s">
        <v>55</v>
      </c>
      <c r="F124" s="130" t="s">
        <v>56</v>
      </c>
      <c r="G124" s="130" t="s">
        <v>111</v>
      </c>
      <c r="H124" s="130" t="s">
        <v>112</v>
      </c>
      <c r="I124" s="130" t="s">
        <v>113</v>
      </c>
      <c r="J124" s="131" t="s">
        <v>101</v>
      </c>
      <c r="K124" s="132" t="s">
        <v>114</v>
      </c>
      <c r="L124" s="133"/>
      <c r="M124" s="65" t="s">
        <v>1</v>
      </c>
      <c r="N124" s="66" t="s">
        <v>38</v>
      </c>
      <c r="O124" s="66" t="s">
        <v>115</v>
      </c>
      <c r="P124" s="66" t="s">
        <v>116</v>
      </c>
      <c r="Q124" s="66" t="s">
        <v>117</v>
      </c>
      <c r="R124" s="66" t="s">
        <v>118</v>
      </c>
      <c r="S124" s="66" t="s">
        <v>119</v>
      </c>
      <c r="T124" s="67" t="s">
        <v>120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2"/>
      <c r="B125" s="33"/>
      <c r="C125" s="72" t="s">
        <v>102</v>
      </c>
      <c r="D125" s="32"/>
      <c r="E125" s="32"/>
      <c r="F125" s="32"/>
      <c r="G125" s="32"/>
      <c r="H125" s="32"/>
      <c r="I125" s="32"/>
      <c r="J125" s="134">
        <f>BK125</f>
        <v>0</v>
      </c>
      <c r="K125" s="32"/>
      <c r="L125" s="33"/>
      <c r="M125" s="68"/>
      <c r="N125" s="59"/>
      <c r="O125" s="69"/>
      <c r="P125" s="135">
        <f>P126+P189</f>
        <v>0</v>
      </c>
      <c r="Q125" s="69"/>
      <c r="R125" s="135">
        <f>R126+R189</f>
        <v>70.82884820000001</v>
      </c>
      <c r="S125" s="69"/>
      <c r="T125" s="136">
        <f>T126+T189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103</v>
      </c>
      <c r="BK125" s="137">
        <f>BK126+BK189</f>
        <v>0</v>
      </c>
    </row>
    <row r="126" spans="1:65" s="12" customFormat="1" ht="25.9" customHeight="1">
      <c r="B126" s="138"/>
      <c r="D126" s="139" t="s">
        <v>73</v>
      </c>
      <c r="E126" s="140" t="s">
        <v>121</v>
      </c>
      <c r="F126" s="140" t="s">
        <v>122</v>
      </c>
      <c r="I126" s="141"/>
      <c r="J126" s="142">
        <f>BK126</f>
        <v>0</v>
      </c>
      <c r="L126" s="138"/>
      <c r="M126" s="143"/>
      <c r="N126" s="144"/>
      <c r="O126" s="144"/>
      <c r="P126" s="145">
        <f>P127+P173+P180</f>
        <v>0</v>
      </c>
      <c r="Q126" s="144"/>
      <c r="R126" s="145">
        <f>R127+R173+R180</f>
        <v>70.82884820000001</v>
      </c>
      <c r="S126" s="144"/>
      <c r="T126" s="146">
        <f>T127+T173+T180</f>
        <v>0</v>
      </c>
      <c r="AR126" s="139" t="s">
        <v>80</v>
      </c>
      <c r="AT126" s="147" t="s">
        <v>73</v>
      </c>
      <c r="AU126" s="147" t="s">
        <v>74</v>
      </c>
      <c r="AY126" s="139" t="s">
        <v>123</v>
      </c>
      <c r="BK126" s="148">
        <f>BK127+BK173+BK180</f>
        <v>0</v>
      </c>
    </row>
    <row r="127" spans="1:65" s="12" customFormat="1" ht="22.9" customHeight="1">
      <c r="B127" s="138"/>
      <c r="D127" s="139" t="s">
        <v>73</v>
      </c>
      <c r="E127" s="149" t="s">
        <v>124</v>
      </c>
      <c r="F127" s="149" t="s">
        <v>125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SUM(P128:P172)</f>
        <v>0</v>
      </c>
      <c r="Q127" s="144"/>
      <c r="R127" s="145">
        <f>SUM(R128:R172)</f>
        <v>70.786964200000014</v>
      </c>
      <c r="S127" s="144"/>
      <c r="T127" s="146">
        <f>SUM(T128:T172)</f>
        <v>0</v>
      </c>
      <c r="AR127" s="139" t="s">
        <v>80</v>
      </c>
      <c r="AT127" s="147" t="s">
        <v>73</v>
      </c>
      <c r="AU127" s="147" t="s">
        <v>80</v>
      </c>
      <c r="AY127" s="139" t="s">
        <v>123</v>
      </c>
      <c r="BK127" s="148">
        <f>SUM(BK128:BK172)</f>
        <v>0</v>
      </c>
    </row>
    <row r="128" spans="1:65" s="2" customFormat="1" ht="37.9" customHeight="1">
      <c r="A128" s="32"/>
      <c r="B128" s="151"/>
      <c r="C128" s="152" t="s">
        <v>80</v>
      </c>
      <c r="D128" s="152" t="s">
        <v>126</v>
      </c>
      <c r="E128" s="153" t="s">
        <v>127</v>
      </c>
      <c r="F128" s="154" t="s">
        <v>128</v>
      </c>
      <c r="G128" s="155" t="s">
        <v>129</v>
      </c>
      <c r="H128" s="156">
        <v>340</v>
      </c>
      <c r="I128" s="157"/>
      <c r="J128" s="158">
        <f>ROUND(I128*H128,2)</f>
        <v>0</v>
      </c>
      <c r="K128" s="159"/>
      <c r="L128" s="33"/>
      <c r="M128" s="160" t="s">
        <v>1</v>
      </c>
      <c r="N128" s="161" t="s">
        <v>40</v>
      </c>
      <c r="O128" s="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4" t="s">
        <v>130</v>
      </c>
      <c r="AT128" s="164" t="s">
        <v>126</v>
      </c>
      <c r="AU128" s="164" t="s">
        <v>86</v>
      </c>
      <c r="AY128" s="17" t="s">
        <v>123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7" t="s">
        <v>86</v>
      </c>
      <c r="BK128" s="165">
        <f>ROUND(I128*H128,2)</f>
        <v>0</v>
      </c>
      <c r="BL128" s="17" t="s">
        <v>130</v>
      </c>
      <c r="BM128" s="164" t="s">
        <v>304</v>
      </c>
    </row>
    <row r="129" spans="1:65" s="13" customFormat="1">
      <c r="B129" s="166"/>
      <c r="D129" s="167" t="s">
        <v>132</v>
      </c>
      <c r="F129" s="168" t="s">
        <v>305</v>
      </c>
      <c r="H129" s="169">
        <v>340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74" t="s">
        <v>132</v>
      </c>
      <c r="AU129" s="174" t="s">
        <v>86</v>
      </c>
      <c r="AV129" s="13" t="s">
        <v>86</v>
      </c>
      <c r="AW129" s="13" t="s">
        <v>3</v>
      </c>
      <c r="AX129" s="13" t="s">
        <v>80</v>
      </c>
      <c r="AY129" s="174" t="s">
        <v>123</v>
      </c>
    </row>
    <row r="130" spans="1:65" s="2" customFormat="1" ht="24.2" customHeight="1">
      <c r="A130" s="32"/>
      <c r="B130" s="151"/>
      <c r="C130" s="152" t="s">
        <v>86</v>
      </c>
      <c r="D130" s="152" t="s">
        <v>126</v>
      </c>
      <c r="E130" s="153" t="s">
        <v>134</v>
      </c>
      <c r="F130" s="154" t="s">
        <v>135</v>
      </c>
      <c r="G130" s="155" t="s">
        <v>136</v>
      </c>
      <c r="H130" s="156">
        <v>42.5</v>
      </c>
      <c r="I130" s="157"/>
      <c r="J130" s="158">
        <f>ROUND(I130*H130,2)</f>
        <v>0</v>
      </c>
      <c r="K130" s="159"/>
      <c r="L130" s="33"/>
      <c r="M130" s="160" t="s">
        <v>1</v>
      </c>
      <c r="N130" s="161" t="s">
        <v>40</v>
      </c>
      <c r="O130" s="61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4" t="s">
        <v>130</v>
      </c>
      <c r="AT130" s="164" t="s">
        <v>126</v>
      </c>
      <c r="AU130" s="164" t="s">
        <v>86</v>
      </c>
      <c r="AY130" s="17" t="s">
        <v>123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7" t="s">
        <v>86</v>
      </c>
      <c r="BK130" s="165">
        <f>ROUND(I130*H130,2)</f>
        <v>0</v>
      </c>
      <c r="BL130" s="17" t="s">
        <v>130</v>
      </c>
      <c r="BM130" s="164" t="s">
        <v>137</v>
      </c>
    </row>
    <row r="131" spans="1:65" s="13" customFormat="1">
      <c r="B131" s="166"/>
      <c r="D131" s="167" t="s">
        <v>132</v>
      </c>
      <c r="F131" s="168" t="s">
        <v>306</v>
      </c>
      <c r="H131" s="169">
        <v>42.5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74" t="s">
        <v>132</v>
      </c>
      <c r="AU131" s="174" t="s">
        <v>86</v>
      </c>
      <c r="AV131" s="13" t="s">
        <v>86</v>
      </c>
      <c r="AW131" s="13" t="s">
        <v>3</v>
      </c>
      <c r="AX131" s="13" t="s">
        <v>80</v>
      </c>
      <c r="AY131" s="174" t="s">
        <v>123</v>
      </c>
    </row>
    <row r="132" spans="1:65" s="2" customFormat="1" ht="24.2" customHeight="1">
      <c r="A132" s="32"/>
      <c r="B132" s="151"/>
      <c r="C132" s="175" t="s">
        <v>139</v>
      </c>
      <c r="D132" s="175" t="s">
        <v>140</v>
      </c>
      <c r="E132" s="176" t="s">
        <v>141</v>
      </c>
      <c r="F132" s="177" t="s">
        <v>142</v>
      </c>
      <c r="G132" s="178" t="s">
        <v>136</v>
      </c>
      <c r="H132" s="179">
        <v>17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61"/>
      <c r="P132" s="162">
        <f>O132*H132</f>
        <v>0</v>
      </c>
      <c r="Q132" s="162">
        <v>1.4</v>
      </c>
      <c r="R132" s="162">
        <f>Q132*H132</f>
        <v>23.799999999999997</v>
      </c>
      <c r="S132" s="162">
        <v>0</v>
      </c>
      <c r="T132" s="16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4" t="s">
        <v>143</v>
      </c>
      <c r="AT132" s="164" t="s">
        <v>140</v>
      </c>
      <c r="AU132" s="164" t="s">
        <v>86</v>
      </c>
      <c r="AY132" s="17" t="s">
        <v>123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7" t="s">
        <v>86</v>
      </c>
      <c r="BK132" s="165">
        <f>ROUND(I132*H132,2)</f>
        <v>0</v>
      </c>
      <c r="BL132" s="17" t="s">
        <v>130</v>
      </c>
      <c r="BM132" s="164" t="s">
        <v>144</v>
      </c>
    </row>
    <row r="133" spans="1:65" s="13" customFormat="1">
      <c r="B133" s="166"/>
      <c r="D133" s="167" t="s">
        <v>132</v>
      </c>
      <c r="F133" s="168" t="s">
        <v>307</v>
      </c>
      <c r="H133" s="169">
        <v>17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74" t="s">
        <v>132</v>
      </c>
      <c r="AU133" s="174" t="s">
        <v>86</v>
      </c>
      <c r="AV133" s="13" t="s">
        <v>86</v>
      </c>
      <c r="AW133" s="13" t="s">
        <v>3</v>
      </c>
      <c r="AX133" s="13" t="s">
        <v>80</v>
      </c>
      <c r="AY133" s="174" t="s">
        <v>123</v>
      </c>
    </row>
    <row r="134" spans="1:65" s="2" customFormat="1" ht="24.2" customHeight="1">
      <c r="A134" s="32"/>
      <c r="B134" s="151"/>
      <c r="C134" s="175" t="s">
        <v>130</v>
      </c>
      <c r="D134" s="175" t="s">
        <v>140</v>
      </c>
      <c r="E134" s="176" t="s">
        <v>146</v>
      </c>
      <c r="F134" s="177" t="s">
        <v>147</v>
      </c>
      <c r="G134" s="178" t="s">
        <v>136</v>
      </c>
      <c r="H134" s="179">
        <v>10.625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O134" s="61"/>
      <c r="P134" s="162">
        <f>O134*H134</f>
        <v>0</v>
      </c>
      <c r="Q134" s="162">
        <v>1.4</v>
      </c>
      <c r="R134" s="162">
        <f>Q134*H134</f>
        <v>14.874999999999998</v>
      </c>
      <c r="S134" s="162">
        <v>0</v>
      </c>
      <c r="T134" s="163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4" t="s">
        <v>143</v>
      </c>
      <c r="AT134" s="164" t="s">
        <v>140</v>
      </c>
      <c r="AU134" s="164" t="s">
        <v>86</v>
      </c>
      <c r="AY134" s="17" t="s">
        <v>123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86</v>
      </c>
      <c r="BK134" s="165">
        <f>ROUND(I134*H134,2)</f>
        <v>0</v>
      </c>
      <c r="BL134" s="17" t="s">
        <v>130</v>
      </c>
      <c r="BM134" s="164" t="s">
        <v>148</v>
      </c>
    </row>
    <row r="135" spans="1:65" s="13" customFormat="1">
      <c r="B135" s="166"/>
      <c r="D135" s="167" t="s">
        <v>132</v>
      </c>
      <c r="F135" s="168" t="s">
        <v>308</v>
      </c>
      <c r="H135" s="169">
        <v>10.625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74" t="s">
        <v>132</v>
      </c>
      <c r="AU135" s="174" t="s">
        <v>86</v>
      </c>
      <c r="AV135" s="13" t="s">
        <v>86</v>
      </c>
      <c r="AW135" s="13" t="s">
        <v>3</v>
      </c>
      <c r="AX135" s="13" t="s">
        <v>80</v>
      </c>
      <c r="AY135" s="174" t="s">
        <v>123</v>
      </c>
    </row>
    <row r="136" spans="1:65" s="2" customFormat="1" ht="24.2" customHeight="1">
      <c r="A136" s="32"/>
      <c r="B136" s="151"/>
      <c r="C136" s="175" t="s">
        <v>150</v>
      </c>
      <c r="D136" s="175" t="s">
        <v>140</v>
      </c>
      <c r="E136" s="176" t="s">
        <v>151</v>
      </c>
      <c r="F136" s="177" t="s">
        <v>152</v>
      </c>
      <c r="G136" s="178" t="s">
        <v>136</v>
      </c>
      <c r="H136" s="179">
        <v>14.875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40</v>
      </c>
      <c r="O136" s="61"/>
      <c r="P136" s="162">
        <f>O136*H136</f>
        <v>0</v>
      </c>
      <c r="Q136" s="162">
        <v>1.7</v>
      </c>
      <c r="R136" s="162">
        <f>Q136*H136</f>
        <v>25.287499999999998</v>
      </c>
      <c r="S136" s="162">
        <v>0</v>
      </c>
      <c r="T136" s="16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4" t="s">
        <v>143</v>
      </c>
      <c r="AT136" s="164" t="s">
        <v>140</v>
      </c>
      <c r="AU136" s="164" t="s">
        <v>86</v>
      </c>
      <c r="AY136" s="17" t="s">
        <v>123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86</v>
      </c>
      <c r="BK136" s="165">
        <f>ROUND(I136*H136,2)</f>
        <v>0</v>
      </c>
      <c r="BL136" s="17" t="s">
        <v>130</v>
      </c>
      <c r="BM136" s="164" t="s">
        <v>153</v>
      </c>
    </row>
    <row r="137" spans="1:65" s="13" customFormat="1">
      <c r="B137" s="166"/>
      <c r="D137" s="167" t="s">
        <v>132</v>
      </c>
      <c r="F137" s="168" t="s">
        <v>309</v>
      </c>
      <c r="H137" s="169">
        <v>14.875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74" t="s">
        <v>132</v>
      </c>
      <c r="AU137" s="174" t="s">
        <v>86</v>
      </c>
      <c r="AV137" s="13" t="s">
        <v>86</v>
      </c>
      <c r="AW137" s="13" t="s">
        <v>3</v>
      </c>
      <c r="AX137" s="13" t="s">
        <v>80</v>
      </c>
      <c r="AY137" s="174" t="s">
        <v>123</v>
      </c>
    </row>
    <row r="138" spans="1:65" s="2" customFormat="1" ht="37.9" customHeight="1">
      <c r="A138" s="32"/>
      <c r="B138" s="151"/>
      <c r="C138" s="152" t="s">
        <v>155</v>
      </c>
      <c r="D138" s="152" t="s">
        <v>126</v>
      </c>
      <c r="E138" s="153" t="s">
        <v>156</v>
      </c>
      <c r="F138" s="154" t="s">
        <v>157</v>
      </c>
      <c r="G138" s="155" t="s">
        <v>158</v>
      </c>
      <c r="H138" s="156">
        <v>85</v>
      </c>
      <c r="I138" s="157"/>
      <c r="J138" s="158">
        <f>ROUND(I138*H138,2)</f>
        <v>0</v>
      </c>
      <c r="K138" s="159"/>
      <c r="L138" s="33"/>
      <c r="M138" s="160" t="s">
        <v>1</v>
      </c>
      <c r="N138" s="161" t="s">
        <v>40</v>
      </c>
      <c r="O138" s="6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4" t="s">
        <v>130</v>
      </c>
      <c r="AT138" s="164" t="s">
        <v>126</v>
      </c>
      <c r="AU138" s="164" t="s">
        <v>86</v>
      </c>
      <c r="AY138" s="17" t="s">
        <v>123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7" t="s">
        <v>86</v>
      </c>
      <c r="BK138" s="165">
        <f>ROUND(I138*H138,2)</f>
        <v>0</v>
      </c>
      <c r="BL138" s="17" t="s">
        <v>130</v>
      </c>
      <c r="BM138" s="164" t="s">
        <v>159</v>
      </c>
    </row>
    <row r="139" spans="1:65" s="14" customFormat="1" ht="22.5">
      <c r="B139" s="186"/>
      <c r="D139" s="167" t="s">
        <v>132</v>
      </c>
      <c r="E139" s="187" t="s">
        <v>1</v>
      </c>
      <c r="F139" s="188" t="s">
        <v>160</v>
      </c>
      <c r="H139" s="187" t="s">
        <v>1</v>
      </c>
      <c r="I139" s="189"/>
      <c r="L139" s="186"/>
      <c r="M139" s="190"/>
      <c r="N139" s="191"/>
      <c r="O139" s="191"/>
      <c r="P139" s="191"/>
      <c r="Q139" s="191"/>
      <c r="R139" s="191"/>
      <c r="S139" s="191"/>
      <c r="T139" s="192"/>
      <c r="AT139" s="187" t="s">
        <v>132</v>
      </c>
      <c r="AU139" s="187" t="s">
        <v>86</v>
      </c>
      <c r="AV139" s="14" t="s">
        <v>80</v>
      </c>
      <c r="AW139" s="14" t="s">
        <v>30</v>
      </c>
      <c r="AX139" s="14" t="s">
        <v>74</v>
      </c>
      <c r="AY139" s="187" t="s">
        <v>123</v>
      </c>
    </row>
    <row r="140" spans="1:65" s="13" customFormat="1" ht="22.5">
      <c r="B140" s="166"/>
      <c r="D140" s="167" t="s">
        <v>132</v>
      </c>
      <c r="E140" s="174" t="s">
        <v>1</v>
      </c>
      <c r="F140" s="168" t="s">
        <v>310</v>
      </c>
      <c r="H140" s="169">
        <v>85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132</v>
      </c>
      <c r="AU140" s="174" t="s">
        <v>86</v>
      </c>
      <c r="AV140" s="13" t="s">
        <v>86</v>
      </c>
      <c r="AW140" s="13" t="s">
        <v>30</v>
      </c>
      <c r="AX140" s="13" t="s">
        <v>80</v>
      </c>
      <c r="AY140" s="174" t="s">
        <v>123</v>
      </c>
    </row>
    <row r="141" spans="1:65" s="2" customFormat="1" ht="44.25" customHeight="1">
      <c r="A141" s="32"/>
      <c r="B141" s="151"/>
      <c r="C141" s="152" t="s">
        <v>162</v>
      </c>
      <c r="D141" s="152" t="s">
        <v>126</v>
      </c>
      <c r="E141" s="153" t="s">
        <v>163</v>
      </c>
      <c r="F141" s="154" t="s">
        <v>164</v>
      </c>
      <c r="G141" s="155" t="s">
        <v>158</v>
      </c>
      <c r="H141" s="156">
        <v>85</v>
      </c>
      <c r="I141" s="157"/>
      <c r="J141" s="158">
        <f>ROUND(I141*H141,2)</f>
        <v>0</v>
      </c>
      <c r="K141" s="159"/>
      <c r="L141" s="33"/>
      <c r="M141" s="160" t="s">
        <v>1</v>
      </c>
      <c r="N141" s="161" t="s">
        <v>40</v>
      </c>
      <c r="O141" s="61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4" t="s">
        <v>130</v>
      </c>
      <c r="AT141" s="164" t="s">
        <v>126</v>
      </c>
      <c r="AU141" s="164" t="s">
        <v>86</v>
      </c>
      <c r="AY141" s="17" t="s">
        <v>123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7" t="s">
        <v>86</v>
      </c>
      <c r="BK141" s="165">
        <f>ROUND(I141*H141,2)</f>
        <v>0</v>
      </c>
      <c r="BL141" s="17" t="s">
        <v>130</v>
      </c>
      <c r="BM141" s="164" t="s">
        <v>165</v>
      </c>
    </row>
    <row r="142" spans="1:65" s="14" customFormat="1">
      <c r="B142" s="186"/>
      <c r="D142" s="167" t="s">
        <v>132</v>
      </c>
      <c r="E142" s="187" t="s">
        <v>1</v>
      </c>
      <c r="F142" s="188" t="s">
        <v>311</v>
      </c>
      <c r="H142" s="187" t="s">
        <v>1</v>
      </c>
      <c r="I142" s="189"/>
      <c r="L142" s="186"/>
      <c r="M142" s="190"/>
      <c r="N142" s="191"/>
      <c r="O142" s="191"/>
      <c r="P142" s="191"/>
      <c r="Q142" s="191"/>
      <c r="R142" s="191"/>
      <c r="S142" s="191"/>
      <c r="T142" s="192"/>
      <c r="AT142" s="187" t="s">
        <v>132</v>
      </c>
      <c r="AU142" s="187" t="s">
        <v>86</v>
      </c>
      <c r="AV142" s="14" t="s">
        <v>80</v>
      </c>
      <c r="AW142" s="14" t="s">
        <v>30</v>
      </c>
      <c r="AX142" s="14" t="s">
        <v>74</v>
      </c>
      <c r="AY142" s="187" t="s">
        <v>123</v>
      </c>
    </row>
    <row r="143" spans="1:65" s="13" customFormat="1">
      <c r="B143" s="166"/>
      <c r="D143" s="167" t="s">
        <v>132</v>
      </c>
      <c r="E143" s="174" t="s">
        <v>1</v>
      </c>
      <c r="F143" s="168" t="s">
        <v>312</v>
      </c>
      <c r="H143" s="169">
        <v>3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74" t="s">
        <v>132</v>
      </c>
      <c r="AU143" s="174" t="s">
        <v>86</v>
      </c>
      <c r="AV143" s="13" t="s">
        <v>86</v>
      </c>
      <c r="AW143" s="13" t="s">
        <v>30</v>
      </c>
      <c r="AX143" s="13" t="s">
        <v>74</v>
      </c>
      <c r="AY143" s="174" t="s">
        <v>123</v>
      </c>
    </row>
    <row r="144" spans="1:65" s="13" customFormat="1">
      <c r="B144" s="166"/>
      <c r="D144" s="167" t="s">
        <v>132</v>
      </c>
      <c r="E144" s="174" t="s">
        <v>1</v>
      </c>
      <c r="F144" s="168" t="s">
        <v>313</v>
      </c>
      <c r="H144" s="169">
        <v>78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74" t="s">
        <v>132</v>
      </c>
      <c r="AU144" s="174" t="s">
        <v>86</v>
      </c>
      <c r="AV144" s="13" t="s">
        <v>86</v>
      </c>
      <c r="AW144" s="13" t="s">
        <v>30</v>
      </c>
      <c r="AX144" s="13" t="s">
        <v>74</v>
      </c>
      <c r="AY144" s="174" t="s">
        <v>123</v>
      </c>
    </row>
    <row r="145" spans="1:65" s="13" customFormat="1">
      <c r="B145" s="166"/>
      <c r="D145" s="167" t="s">
        <v>132</v>
      </c>
      <c r="E145" s="174" t="s">
        <v>1</v>
      </c>
      <c r="F145" s="168" t="s">
        <v>314</v>
      </c>
      <c r="H145" s="169">
        <v>4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74" t="s">
        <v>132</v>
      </c>
      <c r="AU145" s="174" t="s">
        <v>86</v>
      </c>
      <c r="AV145" s="13" t="s">
        <v>86</v>
      </c>
      <c r="AW145" s="13" t="s">
        <v>30</v>
      </c>
      <c r="AX145" s="13" t="s">
        <v>74</v>
      </c>
      <c r="AY145" s="174" t="s">
        <v>123</v>
      </c>
    </row>
    <row r="146" spans="1:65" s="15" customFormat="1">
      <c r="B146" s="193"/>
      <c r="D146" s="167" t="s">
        <v>132</v>
      </c>
      <c r="E146" s="194" t="s">
        <v>1</v>
      </c>
      <c r="F146" s="195" t="s">
        <v>169</v>
      </c>
      <c r="H146" s="196">
        <v>85</v>
      </c>
      <c r="I146" s="197"/>
      <c r="L146" s="193"/>
      <c r="M146" s="198"/>
      <c r="N146" s="199"/>
      <c r="O146" s="199"/>
      <c r="P146" s="199"/>
      <c r="Q146" s="199"/>
      <c r="R146" s="199"/>
      <c r="S146" s="199"/>
      <c r="T146" s="200"/>
      <c r="AT146" s="194" t="s">
        <v>132</v>
      </c>
      <c r="AU146" s="194" t="s">
        <v>86</v>
      </c>
      <c r="AV146" s="15" t="s">
        <v>130</v>
      </c>
      <c r="AW146" s="15" t="s">
        <v>30</v>
      </c>
      <c r="AX146" s="15" t="s">
        <v>80</v>
      </c>
      <c r="AY146" s="194" t="s">
        <v>123</v>
      </c>
    </row>
    <row r="147" spans="1:65" s="2" customFormat="1" ht="24.2" customHeight="1">
      <c r="A147" s="32"/>
      <c r="B147" s="151"/>
      <c r="C147" s="175" t="s">
        <v>143</v>
      </c>
      <c r="D147" s="175" t="s">
        <v>140</v>
      </c>
      <c r="E147" s="176" t="s">
        <v>170</v>
      </c>
      <c r="F147" s="177" t="s">
        <v>171</v>
      </c>
      <c r="G147" s="178" t="s">
        <v>158</v>
      </c>
      <c r="H147" s="179">
        <v>3</v>
      </c>
      <c r="I147" s="180"/>
      <c r="J147" s="181">
        <f t="shared" ref="J147:J156" si="0">ROUND(I147*H147,2)</f>
        <v>0</v>
      </c>
      <c r="K147" s="182"/>
      <c r="L147" s="183"/>
      <c r="M147" s="184" t="s">
        <v>1</v>
      </c>
      <c r="N147" s="185" t="s">
        <v>40</v>
      </c>
      <c r="O147" s="61"/>
      <c r="P147" s="162">
        <f t="shared" ref="P147:P156" si="1">O147*H147</f>
        <v>0</v>
      </c>
      <c r="Q147" s="162">
        <v>0.05</v>
      </c>
      <c r="R147" s="162">
        <f t="shared" ref="R147:R156" si="2">Q147*H147</f>
        <v>0.15000000000000002</v>
      </c>
      <c r="S147" s="162">
        <v>0</v>
      </c>
      <c r="T147" s="163">
        <f t="shared" ref="T147:T156" si="3"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4" t="s">
        <v>143</v>
      </c>
      <c r="AT147" s="164" t="s">
        <v>140</v>
      </c>
      <c r="AU147" s="164" t="s">
        <v>86</v>
      </c>
      <c r="AY147" s="17" t="s">
        <v>123</v>
      </c>
      <c r="BE147" s="165">
        <f t="shared" ref="BE147:BE156" si="4">IF(N147="základná",J147,0)</f>
        <v>0</v>
      </c>
      <c r="BF147" s="165">
        <f t="shared" ref="BF147:BF156" si="5">IF(N147="znížená",J147,0)</f>
        <v>0</v>
      </c>
      <c r="BG147" s="165">
        <f t="shared" ref="BG147:BG156" si="6">IF(N147="zákl. prenesená",J147,0)</f>
        <v>0</v>
      </c>
      <c r="BH147" s="165">
        <f t="shared" ref="BH147:BH156" si="7">IF(N147="zníž. prenesená",J147,0)</f>
        <v>0</v>
      </c>
      <c r="BI147" s="165">
        <f t="shared" ref="BI147:BI156" si="8">IF(N147="nulová",J147,0)</f>
        <v>0</v>
      </c>
      <c r="BJ147" s="17" t="s">
        <v>86</v>
      </c>
      <c r="BK147" s="165">
        <f t="shared" ref="BK147:BK156" si="9">ROUND(I147*H147,2)</f>
        <v>0</v>
      </c>
      <c r="BL147" s="17" t="s">
        <v>130</v>
      </c>
      <c r="BM147" s="164" t="s">
        <v>172</v>
      </c>
    </row>
    <row r="148" spans="1:65" s="2" customFormat="1" ht="37.9" customHeight="1">
      <c r="A148" s="32"/>
      <c r="B148" s="151"/>
      <c r="C148" s="175" t="s">
        <v>173</v>
      </c>
      <c r="D148" s="175" t="s">
        <v>140</v>
      </c>
      <c r="E148" s="176" t="s">
        <v>174</v>
      </c>
      <c r="F148" s="177" t="s">
        <v>175</v>
      </c>
      <c r="G148" s="178" t="s">
        <v>158</v>
      </c>
      <c r="H148" s="179">
        <v>78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40</v>
      </c>
      <c r="O148" s="61"/>
      <c r="P148" s="162">
        <f t="shared" si="1"/>
        <v>0</v>
      </c>
      <c r="Q148" s="162">
        <v>0.05</v>
      </c>
      <c r="R148" s="162">
        <f t="shared" si="2"/>
        <v>3.9000000000000004</v>
      </c>
      <c r="S148" s="162">
        <v>0</v>
      </c>
      <c r="T148" s="16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4" t="s">
        <v>143</v>
      </c>
      <c r="AT148" s="164" t="s">
        <v>140</v>
      </c>
      <c r="AU148" s="164" t="s">
        <v>86</v>
      </c>
      <c r="AY148" s="17" t="s">
        <v>123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86</v>
      </c>
      <c r="BK148" s="165">
        <f t="shared" si="9"/>
        <v>0</v>
      </c>
      <c r="BL148" s="17" t="s">
        <v>130</v>
      </c>
      <c r="BM148" s="164" t="s">
        <v>176</v>
      </c>
    </row>
    <row r="149" spans="1:65" s="2" customFormat="1" ht="44.25" customHeight="1">
      <c r="A149" s="32"/>
      <c r="B149" s="151"/>
      <c r="C149" s="175" t="s">
        <v>177</v>
      </c>
      <c r="D149" s="175" t="s">
        <v>140</v>
      </c>
      <c r="E149" s="176" t="s">
        <v>315</v>
      </c>
      <c r="F149" s="177" t="s">
        <v>316</v>
      </c>
      <c r="G149" s="178" t="s">
        <v>158</v>
      </c>
      <c r="H149" s="179">
        <v>4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40</v>
      </c>
      <c r="O149" s="61"/>
      <c r="P149" s="162">
        <f t="shared" si="1"/>
        <v>0</v>
      </c>
      <c r="Q149" s="162">
        <v>0.05</v>
      </c>
      <c r="R149" s="162">
        <f t="shared" si="2"/>
        <v>0.2</v>
      </c>
      <c r="S149" s="162">
        <v>0</v>
      </c>
      <c r="T149" s="16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4" t="s">
        <v>143</v>
      </c>
      <c r="AT149" s="164" t="s">
        <v>140</v>
      </c>
      <c r="AU149" s="164" t="s">
        <v>86</v>
      </c>
      <c r="AY149" s="17" t="s">
        <v>123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86</v>
      </c>
      <c r="BK149" s="165">
        <f t="shared" si="9"/>
        <v>0</v>
      </c>
      <c r="BL149" s="17" t="s">
        <v>130</v>
      </c>
      <c r="BM149" s="164" t="s">
        <v>317</v>
      </c>
    </row>
    <row r="150" spans="1:65" s="2" customFormat="1" ht="33" customHeight="1">
      <c r="A150" s="32"/>
      <c r="B150" s="151"/>
      <c r="C150" s="152" t="s">
        <v>181</v>
      </c>
      <c r="D150" s="152" t="s">
        <v>126</v>
      </c>
      <c r="E150" s="153" t="s">
        <v>178</v>
      </c>
      <c r="F150" s="154" t="s">
        <v>179</v>
      </c>
      <c r="G150" s="155" t="s">
        <v>158</v>
      </c>
      <c r="H150" s="156">
        <v>85</v>
      </c>
      <c r="I150" s="157"/>
      <c r="J150" s="158">
        <f t="shared" si="0"/>
        <v>0</v>
      </c>
      <c r="K150" s="159"/>
      <c r="L150" s="33"/>
      <c r="M150" s="160" t="s">
        <v>1</v>
      </c>
      <c r="N150" s="161" t="s">
        <v>40</v>
      </c>
      <c r="O150" s="61"/>
      <c r="P150" s="162">
        <f t="shared" si="1"/>
        <v>0</v>
      </c>
      <c r="Q150" s="162">
        <v>4.8000000000000001E-4</v>
      </c>
      <c r="R150" s="162">
        <f t="shared" si="2"/>
        <v>4.0800000000000003E-2</v>
      </c>
      <c r="S150" s="162">
        <v>0</v>
      </c>
      <c r="T150" s="16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4" t="s">
        <v>130</v>
      </c>
      <c r="AT150" s="164" t="s">
        <v>126</v>
      </c>
      <c r="AU150" s="164" t="s">
        <v>86</v>
      </c>
      <c r="AY150" s="17" t="s">
        <v>123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86</v>
      </c>
      <c r="BK150" s="165">
        <f t="shared" si="9"/>
        <v>0</v>
      </c>
      <c r="BL150" s="17" t="s">
        <v>130</v>
      </c>
      <c r="BM150" s="164" t="s">
        <v>180</v>
      </c>
    </row>
    <row r="151" spans="1:65" s="2" customFormat="1" ht="16.5" customHeight="1">
      <c r="A151" s="32"/>
      <c r="B151" s="151"/>
      <c r="C151" s="175" t="s">
        <v>185</v>
      </c>
      <c r="D151" s="175" t="s">
        <v>140</v>
      </c>
      <c r="E151" s="176" t="s">
        <v>182</v>
      </c>
      <c r="F151" s="177" t="s">
        <v>183</v>
      </c>
      <c r="G151" s="178" t="s">
        <v>158</v>
      </c>
      <c r="H151" s="179">
        <v>258</v>
      </c>
      <c r="I151" s="180"/>
      <c r="J151" s="181">
        <f t="shared" si="0"/>
        <v>0</v>
      </c>
      <c r="K151" s="182"/>
      <c r="L151" s="183"/>
      <c r="M151" s="184" t="s">
        <v>1</v>
      </c>
      <c r="N151" s="185" t="s">
        <v>40</v>
      </c>
      <c r="O151" s="61"/>
      <c r="P151" s="162">
        <f t="shared" si="1"/>
        <v>0</v>
      </c>
      <c r="Q151" s="162">
        <v>2E-3</v>
      </c>
      <c r="R151" s="162">
        <f t="shared" si="2"/>
        <v>0.51600000000000001</v>
      </c>
      <c r="S151" s="162">
        <v>0</v>
      </c>
      <c r="T151" s="16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4" t="s">
        <v>143</v>
      </c>
      <c r="AT151" s="164" t="s">
        <v>140</v>
      </c>
      <c r="AU151" s="164" t="s">
        <v>86</v>
      </c>
      <c r="AY151" s="17" t="s">
        <v>123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86</v>
      </c>
      <c r="BK151" s="165">
        <f t="shared" si="9"/>
        <v>0</v>
      </c>
      <c r="BL151" s="17" t="s">
        <v>130</v>
      </c>
      <c r="BM151" s="164" t="s">
        <v>184</v>
      </c>
    </row>
    <row r="152" spans="1:65" s="2" customFormat="1" ht="24.2" customHeight="1">
      <c r="A152" s="32"/>
      <c r="B152" s="151"/>
      <c r="C152" s="175" t="s">
        <v>189</v>
      </c>
      <c r="D152" s="175" t="s">
        <v>140</v>
      </c>
      <c r="E152" s="176" t="s">
        <v>186</v>
      </c>
      <c r="F152" s="177" t="s">
        <v>318</v>
      </c>
      <c r="G152" s="178" t="s">
        <v>158</v>
      </c>
      <c r="H152" s="179">
        <v>258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40</v>
      </c>
      <c r="O152" s="61"/>
      <c r="P152" s="162">
        <f t="shared" si="1"/>
        <v>0</v>
      </c>
      <c r="Q152" s="162">
        <v>5.0000000000000001E-4</v>
      </c>
      <c r="R152" s="162">
        <f t="shared" si="2"/>
        <v>0.129</v>
      </c>
      <c r="S152" s="162">
        <v>0</v>
      </c>
      <c r="T152" s="163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4" t="s">
        <v>143</v>
      </c>
      <c r="AT152" s="164" t="s">
        <v>140</v>
      </c>
      <c r="AU152" s="164" t="s">
        <v>86</v>
      </c>
      <c r="AY152" s="17" t="s">
        <v>123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86</v>
      </c>
      <c r="BK152" s="165">
        <f t="shared" si="9"/>
        <v>0</v>
      </c>
      <c r="BL152" s="17" t="s">
        <v>130</v>
      </c>
      <c r="BM152" s="164" t="s">
        <v>188</v>
      </c>
    </row>
    <row r="153" spans="1:65" s="2" customFormat="1" ht="24.2" customHeight="1">
      <c r="A153" s="32"/>
      <c r="B153" s="151"/>
      <c r="C153" s="152" t="s">
        <v>193</v>
      </c>
      <c r="D153" s="152" t="s">
        <v>126</v>
      </c>
      <c r="E153" s="153" t="s">
        <v>190</v>
      </c>
      <c r="F153" s="154" t="s">
        <v>191</v>
      </c>
      <c r="G153" s="155" t="s">
        <v>129</v>
      </c>
      <c r="H153" s="156">
        <v>85</v>
      </c>
      <c r="I153" s="157"/>
      <c r="J153" s="158">
        <f t="shared" si="0"/>
        <v>0</v>
      </c>
      <c r="K153" s="159"/>
      <c r="L153" s="33"/>
      <c r="M153" s="160" t="s">
        <v>1</v>
      </c>
      <c r="N153" s="161" t="s">
        <v>40</v>
      </c>
      <c r="O153" s="61"/>
      <c r="P153" s="162">
        <f t="shared" si="1"/>
        <v>0</v>
      </c>
      <c r="Q153" s="162">
        <v>1.6000000000000001E-4</v>
      </c>
      <c r="R153" s="162">
        <f t="shared" si="2"/>
        <v>1.3600000000000001E-2</v>
      </c>
      <c r="S153" s="162">
        <v>0</v>
      </c>
      <c r="T153" s="163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4" t="s">
        <v>130</v>
      </c>
      <c r="AT153" s="164" t="s">
        <v>126</v>
      </c>
      <c r="AU153" s="164" t="s">
        <v>86</v>
      </c>
      <c r="AY153" s="17" t="s">
        <v>123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86</v>
      </c>
      <c r="BK153" s="165">
        <f t="shared" si="9"/>
        <v>0</v>
      </c>
      <c r="BL153" s="17" t="s">
        <v>130</v>
      </c>
      <c r="BM153" s="164" t="s">
        <v>192</v>
      </c>
    </row>
    <row r="154" spans="1:65" s="2" customFormat="1" ht="24.2" customHeight="1">
      <c r="A154" s="32"/>
      <c r="B154" s="151"/>
      <c r="C154" s="152" t="s">
        <v>197</v>
      </c>
      <c r="D154" s="152" t="s">
        <v>126</v>
      </c>
      <c r="E154" s="153" t="s">
        <v>194</v>
      </c>
      <c r="F154" s="154" t="s">
        <v>195</v>
      </c>
      <c r="G154" s="155" t="s">
        <v>129</v>
      </c>
      <c r="H154" s="156">
        <v>85</v>
      </c>
      <c r="I154" s="157"/>
      <c r="J154" s="158">
        <f t="shared" si="0"/>
        <v>0</v>
      </c>
      <c r="K154" s="159"/>
      <c r="L154" s="33"/>
      <c r="M154" s="160" t="s">
        <v>1</v>
      </c>
      <c r="N154" s="161" t="s">
        <v>40</v>
      </c>
      <c r="O154" s="61"/>
      <c r="P154" s="162">
        <f t="shared" si="1"/>
        <v>0</v>
      </c>
      <c r="Q154" s="162">
        <v>1.6000000000000001E-4</v>
      </c>
      <c r="R154" s="162">
        <f t="shared" si="2"/>
        <v>1.3600000000000001E-2</v>
      </c>
      <c r="S154" s="162">
        <v>0</v>
      </c>
      <c r="T154" s="163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4" t="s">
        <v>130</v>
      </c>
      <c r="AT154" s="164" t="s">
        <v>126</v>
      </c>
      <c r="AU154" s="164" t="s">
        <v>86</v>
      </c>
      <c r="AY154" s="17" t="s">
        <v>123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86</v>
      </c>
      <c r="BK154" s="165">
        <f t="shared" si="9"/>
        <v>0</v>
      </c>
      <c r="BL154" s="17" t="s">
        <v>130</v>
      </c>
      <c r="BM154" s="164" t="s">
        <v>196</v>
      </c>
    </row>
    <row r="155" spans="1:65" s="2" customFormat="1" ht="21.75" customHeight="1">
      <c r="A155" s="32"/>
      <c r="B155" s="151"/>
      <c r="C155" s="175" t="s">
        <v>202</v>
      </c>
      <c r="D155" s="175" t="s">
        <v>140</v>
      </c>
      <c r="E155" s="176" t="s">
        <v>198</v>
      </c>
      <c r="F155" s="177" t="s">
        <v>319</v>
      </c>
      <c r="G155" s="178" t="s">
        <v>200</v>
      </c>
      <c r="H155" s="179">
        <v>14.6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40</v>
      </c>
      <c r="O155" s="61"/>
      <c r="P155" s="162">
        <f t="shared" si="1"/>
        <v>0</v>
      </c>
      <c r="Q155" s="162">
        <v>5.9000000000000003E-4</v>
      </c>
      <c r="R155" s="162">
        <f t="shared" si="2"/>
        <v>8.6140000000000001E-3</v>
      </c>
      <c r="S155" s="162">
        <v>0</v>
      </c>
      <c r="T155" s="163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4" t="s">
        <v>143</v>
      </c>
      <c r="AT155" s="164" t="s">
        <v>140</v>
      </c>
      <c r="AU155" s="164" t="s">
        <v>86</v>
      </c>
      <c r="AY155" s="17" t="s">
        <v>123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86</v>
      </c>
      <c r="BK155" s="165">
        <f t="shared" si="9"/>
        <v>0</v>
      </c>
      <c r="BL155" s="17" t="s">
        <v>130</v>
      </c>
      <c r="BM155" s="164" t="s">
        <v>201</v>
      </c>
    </row>
    <row r="156" spans="1:65" s="2" customFormat="1" ht="24.2" customHeight="1">
      <c r="A156" s="32"/>
      <c r="B156" s="151"/>
      <c r="C156" s="152" t="s">
        <v>207</v>
      </c>
      <c r="D156" s="152" t="s">
        <v>126</v>
      </c>
      <c r="E156" s="153" t="s">
        <v>203</v>
      </c>
      <c r="F156" s="154" t="s">
        <v>204</v>
      </c>
      <c r="G156" s="155" t="s">
        <v>129</v>
      </c>
      <c r="H156" s="156">
        <v>67.150000000000006</v>
      </c>
      <c r="I156" s="157"/>
      <c r="J156" s="158">
        <f t="shared" si="0"/>
        <v>0</v>
      </c>
      <c r="K156" s="159"/>
      <c r="L156" s="33"/>
      <c r="M156" s="160" t="s">
        <v>1</v>
      </c>
      <c r="N156" s="161" t="s">
        <v>40</v>
      </c>
      <c r="O156" s="6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4" t="s">
        <v>130</v>
      </c>
      <c r="AT156" s="164" t="s">
        <v>126</v>
      </c>
      <c r="AU156" s="164" t="s">
        <v>86</v>
      </c>
      <c r="AY156" s="17" t="s">
        <v>123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86</v>
      </c>
      <c r="BK156" s="165">
        <f t="shared" si="9"/>
        <v>0</v>
      </c>
      <c r="BL156" s="17" t="s">
        <v>130</v>
      </c>
      <c r="BM156" s="164" t="s">
        <v>205</v>
      </c>
    </row>
    <row r="157" spans="1:65" s="13" customFormat="1">
      <c r="B157" s="166"/>
      <c r="D157" s="167" t="s">
        <v>132</v>
      </c>
      <c r="E157" s="174" t="s">
        <v>1</v>
      </c>
      <c r="F157" s="168" t="s">
        <v>320</v>
      </c>
      <c r="H157" s="169">
        <v>67.150000000000006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74" t="s">
        <v>132</v>
      </c>
      <c r="AU157" s="174" t="s">
        <v>86</v>
      </c>
      <c r="AV157" s="13" t="s">
        <v>86</v>
      </c>
      <c r="AW157" s="13" t="s">
        <v>30</v>
      </c>
      <c r="AX157" s="13" t="s">
        <v>80</v>
      </c>
      <c r="AY157" s="174" t="s">
        <v>123</v>
      </c>
    </row>
    <row r="158" spans="1:65" s="2" customFormat="1" ht="16.5" customHeight="1">
      <c r="A158" s="32"/>
      <c r="B158" s="151"/>
      <c r="C158" s="175" t="s">
        <v>213</v>
      </c>
      <c r="D158" s="175" t="s">
        <v>140</v>
      </c>
      <c r="E158" s="176" t="s">
        <v>208</v>
      </c>
      <c r="F158" s="177" t="s">
        <v>209</v>
      </c>
      <c r="G158" s="178" t="s">
        <v>210</v>
      </c>
      <c r="H158" s="179">
        <v>6051.8940000000002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40</v>
      </c>
      <c r="O158" s="61"/>
      <c r="P158" s="162">
        <f>O158*H158</f>
        <v>0</v>
      </c>
      <c r="Q158" s="162">
        <v>2.9999999999999997E-4</v>
      </c>
      <c r="R158" s="162">
        <f>Q158*H158</f>
        <v>1.8155682</v>
      </c>
      <c r="S158" s="162">
        <v>0</v>
      </c>
      <c r="T158" s="163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4" t="s">
        <v>143</v>
      </c>
      <c r="AT158" s="164" t="s">
        <v>140</v>
      </c>
      <c r="AU158" s="164" t="s">
        <v>86</v>
      </c>
      <c r="AY158" s="17" t="s">
        <v>123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7" t="s">
        <v>86</v>
      </c>
      <c r="BK158" s="165">
        <f>ROUND(I158*H158,2)</f>
        <v>0</v>
      </c>
      <c r="BL158" s="17" t="s">
        <v>130</v>
      </c>
      <c r="BM158" s="164" t="s">
        <v>211</v>
      </c>
    </row>
    <row r="159" spans="1:65" s="13" customFormat="1">
      <c r="B159" s="166"/>
      <c r="D159" s="167" t="s">
        <v>132</v>
      </c>
      <c r="F159" s="168" t="s">
        <v>321</v>
      </c>
      <c r="H159" s="169">
        <v>6051.8940000000002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74" t="s">
        <v>132</v>
      </c>
      <c r="AU159" s="174" t="s">
        <v>86</v>
      </c>
      <c r="AV159" s="13" t="s">
        <v>86</v>
      </c>
      <c r="AW159" s="13" t="s">
        <v>3</v>
      </c>
      <c r="AX159" s="13" t="s">
        <v>80</v>
      </c>
      <c r="AY159" s="174" t="s">
        <v>123</v>
      </c>
    </row>
    <row r="160" spans="1:65" s="2" customFormat="1" ht="24.2" customHeight="1">
      <c r="A160" s="32"/>
      <c r="B160" s="151"/>
      <c r="C160" s="152" t="s">
        <v>218</v>
      </c>
      <c r="D160" s="152" t="s">
        <v>126</v>
      </c>
      <c r="E160" s="153" t="s">
        <v>214</v>
      </c>
      <c r="F160" s="154" t="s">
        <v>215</v>
      </c>
      <c r="G160" s="155" t="s">
        <v>129</v>
      </c>
      <c r="H160" s="156">
        <v>67.150000000000006</v>
      </c>
      <c r="I160" s="157"/>
      <c r="J160" s="158">
        <f>ROUND(I160*H160,2)</f>
        <v>0</v>
      </c>
      <c r="K160" s="159"/>
      <c r="L160" s="33"/>
      <c r="M160" s="160" t="s">
        <v>1</v>
      </c>
      <c r="N160" s="161" t="s">
        <v>40</v>
      </c>
      <c r="O160" s="61"/>
      <c r="P160" s="162">
        <f>O160*H160</f>
        <v>0</v>
      </c>
      <c r="Q160" s="162">
        <v>2.0000000000000001E-4</v>
      </c>
      <c r="R160" s="162">
        <f>Q160*H160</f>
        <v>1.3430000000000001E-2</v>
      </c>
      <c r="S160" s="162">
        <v>0</v>
      </c>
      <c r="T160" s="163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4" t="s">
        <v>130</v>
      </c>
      <c r="AT160" s="164" t="s">
        <v>126</v>
      </c>
      <c r="AU160" s="164" t="s">
        <v>86</v>
      </c>
      <c r="AY160" s="17" t="s">
        <v>123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7" t="s">
        <v>86</v>
      </c>
      <c r="BK160" s="165">
        <f>ROUND(I160*H160,2)</f>
        <v>0</v>
      </c>
      <c r="BL160" s="17" t="s">
        <v>130</v>
      </c>
      <c r="BM160" s="164" t="s">
        <v>216</v>
      </c>
    </row>
    <row r="161" spans="1:65" s="13" customFormat="1">
      <c r="B161" s="166"/>
      <c r="D161" s="167" t="s">
        <v>132</v>
      </c>
      <c r="F161" s="168" t="s">
        <v>322</v>
      </c>
      <c r="H161" s="169">
        <v>67.150000000000006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74" t="s">
        <v>132</v>
      </c>
      <c r="AU161" s="174" t="s">
        <v>86</v>
      </c>
      <c r="AV161" s="13" t="s">
        <v>86</v>
      </c>
      <c r="AW161" s="13" t="s">
        <v>3</v>
      </c>
      <c r="AX161" s="13" t="s">
        <v>80</v>
      </c>
      <c r="AY161" s="174" t="s">
        <v>123</v>
      </c>
    </row>
    <row r="162" spans="1:65" s="2" customFormat="1" ht="16.5" customHeight="1">
      <c r="A162" s="32"/>
      <c r="B162" s="151"/>
      <c r="C162" s="175" t="s">
        <v>7</v>
      </c>
      <c r="D162" s="175" t="s">
        <v>140</v>
      </c>
      <c r="E162" s="176" t="s">
        <v>219</v>
      </c>
      <c r="F162" s="177" t="s">
        <v>220</v>
      </c>
      <c r="G162" s="178" t="s">
        <v>200</v>
      </c>
      <c r="H162" s="179">
        <v>0.42399999999999999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40</v>
      </c>
      <c r="O162" s="61"/>
      <c r="P162" s="162">
        <f>O162*H162</f>
        <v>0</v>
      </c>
      <c r="Q162" s="162">
        <v>8.0000000000000002E-3</v>
      </c>
      <c r="R162" s="162">
        <f>Q162*H162</f>
        <v>3.392E-3</v>
      </c>
      <c r="S162" s="162">
        <v>0</v>
      </c>
      <c r="T162" s="16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4" t="s">
        <v>143</v>
      </c>
      <c r="AT162" s="164" t="s">
        <v>140</v>
      </c>
      <c r="AU162" s="164" t="s">
        <v>86</v>
      </c>
      <c r="AY162" s="17" t="s">
        <v>123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7" t="s">
        <v>86</v>
      </c>
      <c r="BK162" s="165">
        <f>ROUND(I162*H162,2)</f>
        <v>0</v>
      </c>
      <c r="BL162" s="17" t="s">
        <v>130</v>
      </c>
      <c r="BM162" s="164" t="s">
        <v>221</v>
      </c>
    </row>
    <row r="163" spans="1:65" s="13" customFormat="1">
      <c r="B163" s="166"/>
      <c r="D163" s="167" t="s">
        <v>132</v>
      </c>
      <c r="F163" s="168" t="s">
        <v>323</v>
      </c>
      <c r="H163" s="169">
        <v>0.42399999999999999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74" t="s">
        <v>132</v>
      </c>
      <c r="AU163" s="174" t="s">
        <v>86</v>
      </c>
      <c r="AV163" s="13" t="s">
        <v>86</v>
      </c>
      <c r="AW163" s="13" t="s">
        <v>3</v>
      </c>
      <c r="AX163" s="13" t="s">
        <v>80</v>
      </c>
      <c r="AY163" s="174" t="s">
        <v>123</v>
      </c>
    </row>
    <row r="164" spans="1:65" s="2" customFormat="1" ht="24.2" customHeight="1">
      <c r="A164" s="32"/>
      <c r="B164" s="151"/>
      <c r="C164" s="152" t="s">
        <v>228</v>
      </c>
      <c r="D164" s="152" t="s">
        <v>126</v>
      </c>
      <c r="E164" s="153" t="s">
        <v>223</v>
      </c>
      <c r="F164" s="154" t="s">
        <v>224</v>
      </c>
      <c r="G164" s="155" t="s">
        <v>225</v>
      </c>
      <c r="H164" s="156">
        <v>2.1000000000000001E-2</v>
      </c>
      <c r="I164" s="157"/>
      <c r="J164" s="158">
        <f>ROUND(I164*H164,2)</f>
        <v>0</v>
      </c>
      <c r="K164" s="159"/>
      <c r="L164" s="33"/>
      <c r="M164" s="160" t="s">
        <v>1</v>
      </c>
      <c r="N164" s="161" t="s">
        <v>40</v>
      </c>
      <c r="O164" s="61"/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4" t="s">
        <v>130</v>
      </c>
      <c r="AT164" s="164" t="s">
        <v>126</v>
      </c>
      <c r="AU164" s="164" t="s">
        <v>86</v>
      </c>
      <c r="AY164" s="17" t="s">
        <v>123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86</v>
      </c>
      <c r="BK164" s="165">
        <f>ROUND(I164*H164,2)</f>
        <v>0</v>
      </c>
      <c r="BL164" s="17" t="s">
        <v>130</v>
      </c>
      <c r="BM164" s="164" t="s">
        <v>226</v>
      </c>
    </row>
    <row r="165" spans="1:65" s="13" customFormat="1">
      <c r="B165" s="166"/>
      <c r="D165" s="167" t="s">
        <v>132</v>
      </c>
      <c r="E165" s="174" t="s">
        <v>1</v>
      </c>
      <c r="F165" s="168" t="s">
        <v>324</v>
      </c>
      <c r="H165" s="169">
        <v>2.1000000000000001E-2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74" t="s">
        <v>132</v>
      </c>
      <c r="AU165" s="174" t="s">
        <v>86</v>
      </c>
      <c r="AV165" s="13" t="s">
        <v>86</v>
      </c>
      <c r="AW165" s="13" t="s">
        <v>30</v>
      </c>
      <c r="AX165" s="13" t="s">
        <v>80</v>
      </c>
      <c r="AY165" s="174" t="s">
        <v>123</v>
      </c>
    </row>
    <row r="166" spans="1:65" s="2" customFormat="1" ht="16.5" customHeight="1">
      <c r="A166" s="32"/>
      <c r="B166" s="151"/>
      <c r="C166" s="175" t="s">
        <v>233</v>
      </c>
      <c r="D166" s="175" t="s">
        <v>140</v>
      </c>
      <c r="E166" s="176" t="s">
        <v>229</v>
      </c>
      <c r="F166" s="177" t="s">
        <v>230</v>
      </c>
      <c r="G166" s="178" t="s">
        <v>225</v>
      </c>
      <c r="H166" s="179">
        <v>3.0000000000000001E-3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40</v>
      </c>
      <c r="O166" s="61"/>
      <c r="P166" s="162">
        <f>O166*H166</f>
        <v>0</v>
      </c>
      <c r="Q166" s="162">
        <v>1</v>
      </c>
      <c r="R166" s="162">
        <f>Q166*H166</f>
        <v>3.0000000000000001E-3</v>
      </c>
      <c r="S166" s="162">
        <v>0</v>
      </c>
      <c r="T166" s="16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4" t="s">
        <v>143</v>
      </c>
      <c r="AT166" s="164" t="s">
        <v>140</v>
      </c>
      <c r="AU166" s="164" t="s">
        <v>86</v>
      </c>
      <c r="AY166" s="17" t="s">
        <v>123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86</v>
      </c>
      <c r="BK166" s="165">
        <f>ROUND(I166*H166,2)</f>
        <v>0</v>
      </c>
      <c r="BL166" s="17" t="s">
        <v>130</v>
      </c>
      <c r="BM166" s="164" t="s">
        <v>231</v>
      </c>
    </row>
    <row r="167" spans="1:65" s="13" customFormat="1">
      <c r="B167" s="166"/>
      <c r="D167" s="167" t="s">
        <v>132</v>
      </c>
      <c r="E167" s="174" t="s">
        <v>1</v>
      </c>
      <c r="F167" s="168" t="s">
        <v>325</v>
      </c>
      <c r="H167" s="169">
        <v>3.0000000000000001E-3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74" t="s">
        <v>132</v>
      </c>
      <c r="AU167" s="174" t="s">
        <v>86</v>
      </c>
      <c r="AV167" s="13" t="s">
        <v>86</v>
      </c>
      <c r="AW167" s="13" t="s">
        <v>30</v>
      </c>
      <c r="AX167" s="13" t="s">
        <v>80</v>
      </c>
      <c r="AY167" s="174" t="s">
        <v>123</v>
      </c>
    </row>
    <row r="168" spans="1:65" s="2" customFormat="1" ht="16.5" customHeight="1">
      <c r="A168" s="32"/>
      <c r="B168" s="151"/>
      <c r="C168" s="175" t="s">
        <v>238</v>
      </c>
      <c r="D168" s="175" t="s">
        <v>140</v>
      </c>
      <c r="E168" s="176" t="s">
        <v>234</v>
      </c>
      <c r="F168" s="177" t="s">
        <v>235</v>
      </c>
      <c r="G168" s="178" t="s">
        <v>236</v>
      </c>
      <c r="H168" s="179">
        <v>17.46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40</v>
      </c>
      <c r="O168" s="61"/>
      <c r="P168" s="162">
        <f>O168*H168</f>
        <v>0</v>
      </c>
      <c r="Q168" s="162">
        <v>1E-3</v>
      </c>
      <c r="R168" s="162">
        <f>Q168*H168</f>
        <v>1.746E-2</v>
      </c>
      <c r="S168" s="162">
        <v>0</v>
      </c>
      <c r="T168" s="163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4" t="s">
        <v>143</v>
      </c>
      <c r="AT168" s="164" t="s">
        <v>140</v>
      </c>
      <c r="AU168" s="164" t="s">
        <v>86</v>
      </c>
      <c r="AY168" s="17" t="s">
        <v>123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86</v>
      </c>
      <c r="BK168" s="165">
        <f>ROUND(I168*H168,2)</f>
        <v>0</v>
      </c>
      <c r="BL168" s="17" t="s">
        <v>130</v>
      </c>
      <c r="BM168" s="164" t="s">
        <v>237</v>
      </c>
    </row>
    <row r="169" spans="1:65" s="2" customFormat="1" ht="24.2" customHeight="1">
      <c r="A169" s="32"/>
      <c r="B169" s="151"/>
      <c r="C169" s="152" t="s">
        <v>243</v>
      </c>
      <c r="D169" s="152" t="s">
        <v>126</v>
      </c>
      <c r="E169" s="153" t="s">
        <v>239</v>
      </c>
      <c r="F169" s="154" t="s">
        <v>240</v>
      </c>
      <c r="G169" s="155" t="s">
        <v>136</v>
      </c>
      <c r="H169" s="156">
        <v>12.75</v>
      </c>
      <c r="I169" s="157"/>
      <c r="J169" s="158">
        <f>ROUND(I169*H169,2)</f>
        <v>0</v>
      </c>
      <c r="K169" s="159"/>
      <c r="L169" s="33"/>
      <c r="M169" s="160" t="s">
        <v>1</v>
      </c>
      <c r="N169" s="161" t="s">
        <v>40</v>
      </c>
      <c r="O169" s="61"/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4" t="s">
        <v>130</v>
      </c>
      <c r="AT169" s="164" t="s">
        <v>126</v>
      </c>
      <c r="AU169" s="164" t="s">
        <v>86</v>
      </c>
      <c r="AY169" s="17" t="s">
        <v>123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86</v>
      </c>
      <c r="BK169" s="165">
        <f>ROUND(I169*H169,2)</f>
        <v>0</v>
      </c>
      <c r="BL169" s="17" t="s">
        <v>130</v>
      </c>
      <c r="BM169" s="164" t="s">
        <v>241</v>
      </c>
    </row>
    <row r="170" spans="1:65" s="13" customFormat="1">
      <c r="B170" s="166"/>
      <c r="D170" s="167" t="s">
        <v>132</v>
      </c>
      <c r="E170" s="174" t="s">
        <v>1</v>
      </c>
      <c r="F170" s="168" t="s">
        <v>326</v>
      </c>
      <c r="H170" s="169">
        <v>12.75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74" t="s">
        <v>132</v>
      </c>
      <c r="AU170" s="174" t="s">
        <v>86</v>
      </c>
      <c r="AV170" s="13" t="s">
        <v>86</v>
      </c>
      <c r="AW170" s="13" t="s">
        <v>30</v>
      </c>
      <c r="AX170" s="13" t="s">
        <v>80</v>
      </c>
      <c r="AY170" s="174" t="s">
        <v>123</v>
      </c>
    </row>
    <row r="171" spans="1:65" s="2" customFormat="1" ht="24.2" customHeight="1">
      <c r="A171" s="32"/>
      <c r="B171" s="151"/>
      <c r="C171" s="152" t="s">
        <v>247</v>
      </c>
      <c r="D171" s="152" t="s">
        <v>126</v>
      </c>
      <c r="E171" s="153" t="s">
        <v>244</v>
      </c>
      <c r="F171" s="154" t="s">
        <v>245</v>
      </c>
      <c r="G171" s="155" t="s">
        <v>136</v>
      </c>
      <c r="H171" s="156">
        <v>12.75</v>
      </c>
      <c r="I171" s="157"/>
      <c r="J171" s="158">
        <f>ROUND(I171*H171,2)</f>
        <v>0</v>
      </c>
      <c r="K171" s="159"/>
      <c r="L171" s="33"/>
      <c r="M171" s="160" t="s">
        <v>1</v>
      </c>
      <c r="N171" s="161" t="s">
        <v>40</v>
      </c>
      <c r="O171" s="61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4" t="s">
        <v>130</v>
      </c>
      <c r="AT171" s="164" t="s">
        <v>126</v>
      </c>
      <c r="AU171" s="164" t="s">
        <v>86</v>
      </c>
      <c r="AY171" s="17" t="s">
        <v>123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7" t="s">
        <v>86</v>
      </c>
      <c r="BK171" s="165">
        <f>ROUND(I171*H171,2)</f>
        <v>0</v>
      </c>
      <c r="BL171" s="17" t="s">
        <v>130</v>
      </c>
      <c r="BM171" s="164" t="s">
        <v>246</v>
      </c>
    </row>
    <row r="172" spans="1:65" s="2" customFormat="1" ht="16.5" customHeight="1">
      <c r="A172" s="32"/>
      <c r="B172" s="151"/>
      <c r="C172" s="175" t="s">
        <v>253</v>
      </c>
      <c r="D172" s="175" t="s">
        <v>140</v>
      </c>
      <c r="E172" s="176" t="s">
        <v>248</v>
      </c>
      <c r="F172" s="177" t="s">
        <v>249</v>
      </c>
      <c r="G172" s="178" t="s">
        <v>136</v>
      </c>
      <c r="H172" s="179">
        <v>12.75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40</v>
      </c>
      <c r="O172" s="61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4" t="s">
        <v>143</v>
      </c>
      <c r="AT172" s="164" t="s">
        <v>140</v>
      </c>
      <c r="AU172" s="164" t="s">
        <v>86</v>
      </c>
      <c r="AY172" s="17" t="s">
        <v>123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86</v>
      </c>
      <c r="BK172" s="165">
        <f>ROUND(I172*H172,2)</f>
        <v>0</v>
      </c>
      <c r="BL172" s="17" t="s">
        <v>130</v>
      </c>
      <c r="BM172" s="164" t="s">
        <v>250</v>
      </c>
    </row>
    <row r="173" spans="1:65" s="12" customFormat="1" ht="22.9" customHeight="1">
      <c r="B173" s="138"/>
      <c r="D173" s="139" t="s">
        <v>73</v>
      </c>
      <c r="E173" s="149" t="s">
        <v>251</v>
      </c>
      <c r="F173" s="149" t="s">
        <v>252</v>
      </c>
      <c r="I173" s="141"/>
      <c r="J173" s="150">
        <f>BK173</f>
        <v>0</v>
      </c>
      <c r="L173" s="138"/>
      <c r="M173" s="143"/>
      <c r="N173" s="144"/>
      <c r="O173" s="144"/>
      <c r="P173" s="145">
        <f>SUM(P174:P179)</f>
        <v>0</v>
      </c>
      <c r="Q173" s="144"/>
      <c r="R173" s="145">
        <f>SUM(R174:R179)</f>
        <v>0</v>
      </c>
      <c r="S173" s="144"/>
      <c r="T173" s="146">
        <f>SUM(T174:T179)</f>
        <v>0</v>
      </c>
      <c r="AR173" s="139" t="s">
        <v>80</v>
      </c>
      <c r="AT173" s="147" t="s">
        <v>73</v>
      </c>
      <c r="AU173" s="147" t="s">
        <v>80</v>
      </c>
      <c r="AY173" s="139" t="s">
        <v>123</v>
      </c>
      <c r="BK173" s="148">
        <f>SUM(BK174:BK179)</f>
        <v>0</v>
      </c>
    </row>
    <row r="174" spans="1:65" s="2" customFormat="1" ht="24.2" customHeight="1">
      <c r="A174" s="32"/>
      <c r="B174" s="151"/>
      <c r="C174" s="152" t="s">
        <v>258</v>
      </c>
      <c r="D174" s="152" t="s">
        <v>126</v>
      </c>
      <c r="E174" s="153" t="s">
        <v>254</v>
      </c>
      <c r="F174" s="154" t="s">
        <v>255</v>
      </c>
      <c r="G174" s="155" t="s">
        <v>158</v>
      </c>
      <c r="H174" s="156">
        <v>85</v>
      </c>
      <c r="I174" s="157"/>
      <c r="J174" s="158">
        <f>ROUND(I174*H174,2)</f>
        <v>0</v>
      </c>
      <c r="K174" s="159"/>
      <c r="L174" s="33"/>
      <c r="M174" s="160" t="s">
        <v>1</v>
      </c>
      <c r="N174" s="161" t="s">
        <v>40</v>
      </c>
      <c r="O174" s="61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4" t="s">
        <v>130</v>
      </c>
      <c r="AT174" s="164" t="s">
        <v>126</v>
      </c>
      <c r="AU174" s="164" t="s">
        <v>86</v>
      </c>
      <c r="AY174" s="17" t="s">
        <v>123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7" t="s">
        <v>86</v>
      </c>
      <c r="BK174" s="165">
        <f>ROUND(I174*H174,2)</f>
        <v>0</v>
      </c>
      <c r="BL174" s="17" t="s">
        <v>130</v>
      </c>
      <c r="BM174" s="164" t="s">
        <v>256</v>
      </c>
    </row>
    <row r="175" spans="1:65" s="13" customFormat="1">
      <c r="B175" s="166"/>
      <c r="D175" s="167" t="s">
        <v>132</v>
      </c>
      <c r="E175" s="174" t="s">
        <v>1</v>
      </c>
      <c r="F175" s="168" t="s">
        <v>327</v>
      </c>
      <c r="H175" s="169">
        <v>85</v>
      </c>
      <c r="I175" s="170"/>
      <c r="L175" s="166"/>
      <c r="M175" s="171"/>
      <c r="N175" s="172"/>
      <c r="O175" s="172"/>
      <c r="P175" s="172"/>
      <c r="Q175" s="172"/>
      <c r="R175" s="172"/>
      <c r="S175" s="172"/>
      <c r="T175" s="173"/>
      <c r="AT175" s="174" t="s">
        <v>132</v>
      </c>
      <c r="AU175" s="174" t="s">
        <v>86</v>
      </c>
      <c r="AV175" s="13" t="s">
        <v>86</v>
      </c>
      <c r="AW175" s="13" t="s">
        <v>30</v>
      </c>
      <c r="AX175" s="13" t="s">
        <v>80</v>
      </c>
      <c r="AY175" s="174" t="s">
        <v>123</v>
      </c>
    </row>
    <row r="176" spans="1:65" s="2" customFormat="1" ht="24.2" customHeight="1">
      <c r="A176" s="32"/>
      <c r="B176" s="151"/>
      <c r="C176" s="152" t="s">
        <v>263</v>
      </c>
      <c r="D176" s="152" t="s">
        <v>126</v>
      </c>
      <c r="E176" s="153" t="s">
        <v>259</v>
      </c>
      <c r="F176" s="154" t="s">
        <v>260</v>
      </c>
      <c r="G176" s="155" t="s">
        <v>136</v>
      </c>
      <c r="H176" s="156">
        <v>25.5</v>
      </c>
      <c r="I176" s="157"/>
      <c r="J176" s="158">
        <f>ROUND(I176*H176,2)</f>
        <v>0</v>
      </c>
      <c r="K176" s="159"/>
      <c r="L176" s="33"/>
      <c r="M176" s="160" t="s">
        <v>1</v>
      </c>
      <c r="N176" s="161" t="s">
        <v>40</v>
      </c>
      <c r="O176" s="61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4" t="s">
        <v>130</v>
      </c>
      <c r="AT176" s="164" t="s">
        <v>126</v>
      </c>
      <c r="AU176" s="164" t="s">
        <v>86</v>
      </c>
      <c r="AY176" s="17" t="s">
        <v>123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86</v>
      </c>
      <c r="BK176" s="165">
        <f>ROUND(I176*H176,2)</f>
        <v>0</v>
      </c>
      <c r="BL176" s="17" t="s">
        <v>130</v>
      </c>
      <c r="BM176" s="164" t="s">
        <v>261</v>
      </c>
    </row>
    <row r="177" spans="1:65" s="13" customFormat="1" ht="22.5">
      <c r="B177" s="166"/>
      <c r="D177" s="167" t="s">
        <v>132</v>
      </c>
      <c r="E177" s="174" t="s">
        <v>1</v>
      </c>
      <c r="F177" s="168" t="s">
        <v>328</v>
      </c>
      <c r="H177" s="169">
        <v>25.5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74" t="s">
        <v>132</v>
      </c>
      <c r="AU177" s="174" t="s">
        <v>86</v>
      </c>
      <c r="AV177" s="13" t="s">
        <v>86</v>
      </c>
      <c r="AW177" s="13" t="s">
        <v>30</v>
      </c>
      <c r="AX177" s="13" t="s">
        <v>80</v>
      </c>
      <c r="AY177" s="174" t="s">
        <v>123</v>
      </c>
    </row>
    <row r="178" spans="1:65" s="2" customFormat="1" ht="24.2" customHeight="1">
      <c r="A178" s="32"/>
      <c r="B178" s="151"/>
      <c r="C178" s="152" t="s">
        <v>267</v>
      </c>
      <c r="D178" s="152" t="s">
        <v>126</v>
      </c>
      <c r="E178" s="153" t="s">
        <v>264</v>
      </c>
      <c r="F178" s="154" t="s">
        <v>265</v>
      </c>
      <c r="G178" s="155" t="s">
        <v>136</v>
      </c>
      <c r="H178" s="156">
        <v>25.5</v>
      </c>
      <c r="I178" s="157"/>
      <c r="J178" s="158">
        <f>ROUND(I178*H178,2)</f>
        <v>0</v>
      </c>
      <c r="K178" s="159"/>
      <c r="L178" s="33"/>
      <c r="M178" s="160" t="s">
        <v>1</v>
      </c>
      <c r="N178" s="161" t="s">
        <v>40</v>
      </c>
      <c r="O178" s="6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4" t="s">
        <v>130</v>
      </c>
      <c r="AT178" s="164" t="s">
        <v>126</v>
      </c>
      <c r="AU178" s="164" t="s">
        <v>86</v>
      </c>
      <c r="AY178" s="17" t="s">
        <v>123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7" t="s">
        <v>86</v>
      </c>
      <c r="BK178" s="165">
        <f>ROUND(I178*H178,2)</f>
        <v>0</v>
      </c>
      <c r="BL178" s="17" t="s">
        <v>130</v>
      </c>
      <c r="BM178" s="164" t="s">
        <v>266</v>
      </c>
    </row>
    <row r="179" spans="1:65" s="2" customFormat="1" ht="16.5" customHeight="1">
      <c r="A179" s="32"/>
      <c r="B179" s="151"/>
      <c r="C179" s="175" t="s">
        <v>273</v>
      </c>
      <c r="D179" s="175" t="s">
        <v>140</v>
      </c>
      <c r="E179" s="176" t="s">
        <v>268</v>
      </c>
      <c r="F179" s="177" t="s">
        <v>269</v>
      </c>
      <c r="G179" s="178" t="s">
        <v>136</v>
      </c>
      <c r="H179" s="179">
        <v>25.5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40</v>
      </c>
      <c r="O179" s="6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4" t="s">
        <v>143</v>
      </c>
      <c r="AT179" s="164" t="s">
        <v>140</v>
      </c>
      <c r="AU179" s="164" t="s">
        <v>86</v>
      </c>
      <c r="AY179" s="17" t="s">
        <v>123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86</v>
      </c>
      <c r="BK179" s="165">
        <f>ROUND(I179*H179,2)</f>
        <v>0</v>
      </c>
      <c r="BL179" s="17" t="s">
        <v>130</v>
      </c>
      <c r="BM179" s="164" t="s">
        <v>270</v>
      </c>
    </row>
    <row r="180" spans="1:65" s="12" customFormat="1" ht="22.9" customHeight="1">
      <c r="B180" s="138"/>
      <c r="D180" s="139" t="s">
        <v>73</v>
      </c>
      <c r="E180" s="149" t="s">
        <v>271</v>
      </c>
      <c r="F180" s="149" t="s">
        <v>272</v>
      </c>
      <c r="I180" s="141"/>
      <c r="J180" s="150">
        <f>BK180</f>
        <v>0</v>
      </c>
      <c r="L180" s="138"/>
      <c r="M180" s="143"/>
      <c r="N180" s="144"/>
      <c r="O180" s="144"/>
      <c r="P180" s="145">
        <f>SUM(P181:P188)</f>
        <v>0</v>
      </c>
      <c r="Q180" s="144"/>
      <c r="R180" s="145">
        <f>SUM(R181:R188)</f>
        <v>4.1884000000000005E-2</v>
      </c>
      <c r="S180" s="144"/>
      <c r="T180" s="146">
        <f>SUM(T181:T188)</f>
        <v>0</v>
      </c>
      <c r="AR180" s="139" t="s">
        <v>80</v>
      </c>
      <c r="AT180" s="147" t="s">
        <v>73</v>
      </c>
      <c r="AU180" s="147" t="s">
        <v>80</v>
      </c>
      <c r="AY180" s="139" t="s">
        <v>123</v>
      </c>
      <c r="BK180" s="148">
        <f>SUM(BK181:BK188)</f>
        <v>0</v>
      </c>
    </row>
    <row r="181" spans="1:65" s="2" customFormat="1" ht="24.2" customHeight="1">
      <c r="A181" s="32"/>
      <c r="B181" s="151"/>
      <c r="C181" s="152" t="s">
        <v>279</v>
      </c>
      <c r="D181" s="152" t="s">
        <v>126</v>
      </c>
      <c r="E181" s="153" t="s">
        <v>274</v>
      </c>
      <c r="F181" s="154" t="s">
        <v>275</v>
      </c>
      <c r="G181" s="155" t="s">
        <v>276</v>
      </c>
      <c r="H181" s="156">
        <v>170</v>
      </c>
      <c r="I181" s="157"/>
      <c r="J181" s="158">
        <f>ROUND(I181*H181,2)</f>
        <v>0</v>
      </c>
      <c r="K181" s="159"/>
      <c r="L181" s="33"/>
      <c r="M181" s="160" t="s">
        <v>1</v>
      </c>
      <c r="N181" s="161" t="s">
        <v>40</v>
      </c>
      <c r="O181" s="61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4" t="s">
        <v>130</v>
      </c>
      <c r="AT181" s="164" t="s">
        <v>126</v>
      </c>
      <c r="AU181" s="164" t="s">
        <v>86</v>
      </c>
      <c r="AY181" s="17" t="s">
        <v>123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86</v>
      </c>
      <c r="BK181" s="165">
        <f>ROUND(I181*H181,2)</f>
        <v>0</v>
      </c>
      <c r="BL181" s="17" t="s">
        <v>130</v>
      </c>
      <c r="BM181" s="164" t="s">
        <v>277</v>
      </c>
    </row>
    <row r="182" spans="1:65" s="13" customFormat="1">
      <c r="B182" s="166"/>
      <c r="D182" s="167" t="s">
        <v>132</v>
      </c>
      <c r="E182" s="174" t="s">
        <v>1</v>
      </c>
      <c r="F182" s="168" t="s">
        <v>329</v>
      </c>
      <c r="H182" s="169">
        <v>170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74" t="s">
        <v>132</v>
      </c>
      <c r="AU182" s="174" t="s">
        <v>86</v>
      </c>
      <c r="AV182" s="13" t="s">
        <v>86</v>
      </c>
      <c r="AW182" s="13" t="s">
        <v>30</v>
      </c>
      <c r="AX182" s="13" t="s">
        <v>80</v>
      </c>
      <c r="AY182" s="174" t="s">
        <v>123</v>
      </c>
    </row>
    <row r="183" spans="1:65" s="2" customFormat="1" ht="21.75" customHeight="1">
      <c r="A183" s="32"/>
      <c r="B183" s="151"/>
      <c r="C183" s="175" t="s">
        <v>284</v>
      </c>
      <c r="D183" s="175" t="s">
        <v>140</v>
      </c>
      <c r="E183" s="176" t="s">
        <v>280</v>
      </c>
      <c r="F183" s="177" t="s">
        <v>281</v>
      </c>
      <c r="G183" s="178" t="s">
        <v>276</v>
      </c>
      <c r="H183" s="179">
        <v>171.7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40</v>
      </c>
      <c r="O183" s="61"/>
      <c r="P183" s="162">
        <f>O183*H183</f>
        <v>0</v>
      </c>
      <c r="Q183" s="162">
        <v>2.0000000000000001E-4</v>
      </c>
      <c r="R183" s="162">
        <f>Q183*H183</f>
        <v>3.4340000000000002E-2</v>
      </c>
      <c r="S183" s="162">
        <v>0</v>
      </c>
      <c r="T183" s="16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4" t="s">
        <v>143</v>
      </c>
      <c r="AT183" s="164" t="s">
        <v>140</v>
      </c>
      <c r="AU183" s="164" t="s">
        <v>86</v>
      </c>
      <c r="AY183" s="17" t="s">
        <v>123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86</v>
      </c>
      <c r="BK183" s="165">
        <f>ROUND(I183*H183,2)</f>
        <v>0</v>
      </c>
      <c r="BL183" s="17" t="s">
        <v>130</v>
      </c>
      <c r="BM183" s="164" t="s">
        <v>282</v>
      </c>
    </row>
    <row r="184" spans="1:65" s="13" customFormat="1">
      <c r="B184" s="166"/>
      <c r="D184" s="167" t="s">
        <v>132</v>
      </c>
      <c r="F184" s="168" t="s">
        <v>330</v>
      </c>
      <c r="H184" s="169">
        <v>171.7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74" t="s">
        <v>132</v>
      </c>
      <c r="AU184" s="174" t="s">
        <v>86</v>
      </c>
      <c r="AV184" s="13" t="s">
        <v>86</v>
      </c>
      <c r="AW184" s="13" t="s">
        <v>3</v>
      </c>
      <c r="AX184" s="13" t="s">
        <v>80</v>
      </c>
      <c r="AY184" s="174" t="s">
        <v>123</v>
      </c>
    </row>
    <row r="185" spans="1:65" s="2" customFormat="1" ht="24.2" customHeight="1">
      <c r="A185" s="32"/>
      <c r="B185" s="151"/>
      <c r="C185" s="152" t="s">
        <v>290</v>
      </c>
      <c r="D185" s="152" t="s">
        <v>126</v>
      </c>
      <c r="E185" s="153" t="s">
        <v>285</v>
      </c>
      <c r="F185" s="154" t="s">
        <v>286</v>
      </c>
      <c r="G185" s="155" t="s">
        <v>200</v>
      </c>
      <c r="H185" s="156">
        <v>9.1999999999999993</v>
      </c>
      <c r="I185" s="157"/>
      <c r="J185" s="158">
        <f>ROUND(I185*H185,2)</f>
        <v>0</v>
      </c>
      <c r="K185" s="159"/>
      <c r="L185" s="33"/>
      <c r="M185" s="160" t="s">
        <v>1</v>
      </c>
      <c r="N185" s="161" t="s">
        <v>40</v>
      </c>
      <c r="O185" s="61"/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4" t="s">
        <v>130</v>
      </c>
      <c r="AT185" s="164" t="s">
        <v>126</v>
      </c>
      <c r="AU185" s="164" t="s">
        <v>86</v>
      </c>
      <c r="AY185" s="17" t="s">
        <v>123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7" t="s">
        <v>86</v>
      </c>
      <c r="BK185" s="165">
        <f>ROUND(I185*H185,2)</f>
        <v>0</v>
      </c>
      <c r="BL185" s="17" t="s">
        <v>130</v>
      </c>
      <c r="BM185" s="164" t="s">
        <v>287</v>
      </c>
    </row>
    <row r="186" spans="1:65" s="14" customFormat="1">
      <c r="B186" s="186"/>
      <c r="D186" s="167" t="s">
        <v>132</v>
      </c>
      <c r="E186" s="187" t="s">
        <v>1</v>
      </c>
      <c r="F186" s="188" t="s">
        <v>288</v>
      </c>
      <c r="H186" s="187" t="s">
        <v>1</v>
      </c>
      <c r="I186" s="189"/>
      <c r="L186" s="186"/>
      <c r="M186" s="190"/>
      <c r="N186" s="191"/>
      <c r="O186" s="191"/>
      <c r="P186" s="191"/>
      <c r="Q186" s="191"/>
      <c r="R186" s="191"/>
      <c r="S186" s="191"/>
      <c r="T186" s="192"/>
      <c r="AT186" s="187" t="s">
        <v>132</v>
      </c>
      <c r="AU186" s="187" t="s">
        <v>86</v>
      </c>
      <c r="AV186" s="14" t="s">
        <v>80</v>
      </c>
      <c r="AW186" s="14" t="s">
        <v>30</v>
      </c>
      <c r="AX186" s="14" t="s">
        <v>74</v>
      </c>
      <c r="AY186" s="187" t="s">
        <v>123</v>
      </c>
    </row>
    <row r="187" spans="1:65" s="13" customFormat="1">
      <c r="B187" s="166"/>
      <c r="D187" s="167" t="s">
        <v>132</v>
      </c>
      <c r="E187" s="174" t="s">
        <v>1</v>
      </c>
      <c r="F187" s="168" t="s">
        <v>331</v>
      </c>
      <c r="H187" s="169">
        <v>9.1999999999999993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74" t="s">
        <v>132</v>
      </c>
      <c r="AU187" s="174" t="s">
        <v>86</v>
      </c>
      <c r="AV187" s="13" t="s">
        <v>86</v>
      </c>
      <c r="AW187" s="13" t="s">
        <v>30</v>
      </c>
      <c r="AX187" s="13" t="s">
        <v>80</v>
      </c>
      <c r="AY187" s="174" t="s">
        <v>123</v>
      </c>
    </row>
    <row r="188" spans="1:65" s="2" customFormat="1" ht="16.5" customHeight="1">
      <c r="A188" s="32"/>
      <c r="B188" s="151"/>
      <c r="C188" s="175" t="s">
        <v>296</v>
      </c>
      <c r="D188" s="175" t="s">
        <v>140</v>
      </c>
      <c r="E188" s="176" t="s">
        <v>291</v>
      </c>
      <c r="F188" s="177" t="s">
        <v>302</v>
      </c>
      <c r="G188" s="178" t="s">
        <v>200</v>
      </c>
      <c r="H188" s="179">
        <v>9.1999999999999993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40</v>
      </c>
      <c r="O188" s="61"/>
      <c r="P188" s="162">
        <f>O188*H188</f>
        <v>0</v>
      </c>
      <c r="Q188" s="162">
        <v>8.1999999999999998E-4</v>
      </c>
      <c r="R188" s="162">
        <f>Q188*H188</f>
        <v>7.5439999999999995E-3</v>
      </c>
      <c r="S188" s="162">
        <v>0</v>
      </c>
      <c r="T188" s="163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4" t="s">
        <v>143</v>
      </c>
      <c r="AT188" s="164" t="s">
        <v>140</v>
      </c>
      <c r="AU188" s="164" t="s">
        <v>86</v>
      </c>
      <c r="AY188" s="17" t="s">
        <v>123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7" t="s">
        <v>86</v>
      </c>
      <c r="BK188" s="165">
        <f>ROUND(I188*H188,2)</f>
        <v>0</v>
      </c>
      <c r="BL188" s="17" t="s">
        <v>130</v>
      </c>
      <c r="BM188" s="164" t="s">
        <v>293</v>
      </c>
    </row>
    <row r="189" spans="1:65" s="12" customFormat="1" ht="25.9" customHeight="1">
      <c r="B189" s="138"/>
      <c r="D189" s="139" t="s">
        <v>73</v>
      </c>
      <c r="E189" s="140" t="s">
        <v>294</v>
      </c>
      <c r="F189" s="140" t="s">
        <v>295</v>
      </c>
      <c r="I189" s="141"/>
      <c r="J189" s="142">
        <f>BK189</f>
        <v>0</v>
      </c>
      <c r="L189" s="138"/>
      <c r="M189" s="143"/>
      <c r="N189" s="144"/>
      <c r="O189" s="144"/>
      <c r="P189" s="145">
        <f>P190</f>
        <v>0</v>
      </c>
      <c r="Q189" s="144"/>
      <c r="R189" s="145">
        <f>R190</f>
        <v>0</v>
      </c>
      <c r="S189" s="144"/>
      <c r="T189" s="146">
        <f>T190</f>
        <v>0</v>
      </c>
      <c r="AR189" s="139" t="s">
        <v>150</v>
      </c>
      <c r="AT189" s="147" t="s">
        <v>73</v>
      </c>
      <c r="AU189" s="147" t="s">
        <v>74</v>
      </c>
      <c r="AY189" s="139" t="s">
        <v>123</v>
      </c>
      <c r="BK189" s="148">
        <f>BK190</f>
        <v>0</v>
      </c>
    </row>
    <row r="190" spans="1:65" s="2" customFormat="1" ht="24.2" customHeight="1">
      <c r="A190" s="32"/>
      <c r="B190" s="151"/>
      <c r="C190" s="152" t="s">
        <v>332</v>
      </c>
      <c r="D190" s="152" t="s">
        <v>126</v>
      </c>
      <c r="E190" s="153" t="s">
        <v>297</v>
      </c>
      <c r="F190" s="154" t="s">
        <v>298</v>
      </c>
      <c r="G190" s="155" t="s">
        <v>299</v>
      </c>
      <c r="H190" s="156">
        <v>1</v>
      </c>
      <c r="I190" s="157"/>
      <c r="J190" s="158">
        <f>ROUND(I190*H190,2)</f>
        <v>0</v>
      </c>
      <c r="K190" s="159"/>
      <c r="L190" s="33"/>
      <c r="M190" s="201" t="s">
        <v>1</v>
      </c>
      <c r="N190" s="202" t="s">
        <v>40</v>
      </c>
      <c r="O190" s="203"/>
      <c r="P190" s="204">
        <f>O190*H190</f>
        <v>0</v>
      </c>
      <c r="Q190" s="204">
        <v>0</v>
      </c>
      <c r="R190" s="204">
        <f>Q190*H190</f>
        <v>0</v>
      </c>
      <c r="S190" s="204">
        <v>0</v>
      </c>
      <c r="T190" s="20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4" t="s">
        <v>300</v>
      </c>
      <c r="AT190" s="164" t="s">
        <v>126</v>
      </c>
      <c r="AU190" s="164" t="s">
        <v>80</v>
      </c>
      <c r="AY190" s="17" t="s">
        <v>123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86</v>
      </c>
      <c r="BK190" s="165">
        <f>ROUND(I190*H190,2)</f>
        <v>0</v>
      </c>
      <c r="BL190" s="17" t="s">
        <v>300</v>
      </c>
      <c r="BM190" s="164" t="s">
        <v>333</v>
      </c>
    </row>
    <row r="191" spans="1:65" s="2" customFormat="1" ht="6.95" customHeight="1">
      <c r="A191" s="32"/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4:K190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topLeftCell="A90" workbookViewId="0">
      <selection activeCell="W96" sqref="W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8" t="s">
        <v>5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93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97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4" t="str">
        <f>'Rekapitulácia časť 1'!K6</f>
        <v>KE, Rekonštrukcia a modernizácia cesty II-552 - Slanecká cesta</v>
      </c>
      <c r="F7" s="255"/>
      <c r="G7" s="255"/>
      <c r="H7" s="255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4" t="s">
        <v>96</v>
      </c>
      <c r="F9" s="253"/>
      <c r="G9" s="253"/>
      <c r="H9" s="253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2" t="s">
        <v>334</v>
      </c>
      <c r="F11" s="253"/>
      <c r="G11" s="253"/>
      <c r="H11" s="253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1'!AN8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1'!AN13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56" t="str">
        <f>'Rekapitulácia časť 1'!E14</f>
        <v>Vyplň údaj</v>
      </c>
      <c r="F20" s="248"/>
      <c r="G20" s="248"/>
      <c r="H20" s="248"/>
      <c r="I20" s="27" t="s">
        <v>25</v>
      </c>
      <c r="J20" s="28" t="str">
        <f>'Rekapitulácia časť 1'!AN14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98"/>
      <c r="B29" s="99"/>
      <c r="C29" s="98"/>
      <c r="D29" s="98"/>
      <c r="E29" s="252" t="s">
        <v>1</v>
      </c>
      <c r="F29" s="252"/>
      <c r="G29" s="252"/>
      <c r="H29" s="252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1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2" t="s">
        <v>38</v>
      </c>
      <c r="E35" s="38" t="s">
        <v>39</v>
      </c>
      <c r="F35" s="103">
        <f>ROUND((SUM(BE125:BE190)),  2)</f>
        <v>0</v>
      </c>
      <c r="G35" s="104"/>
      <c r="H35" s="104"/>
      <c r="I35" s="105">
        <v>0.2</v>
      </c>
      <c r="J35" s="103">
        <f>ROUND(((SUM(BE125:BE190))*I35),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3">
        <f>ROUND((SUM(BF125:BF190)),  2)</f>
        <v>0</v>
      </c>
      <c r="G36" s="104"/>
      <c r="H36" s="104"/>
      <c r="I36" s="105">
        <v>0.2</v>
      </c>
      <c r="J36" s="103">
        <f>ROUND(((SUM(BF125:BF190))*I36),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ROUND((SUM(BG125:BG190)),  2)</f>
        <v>0</v>
      </c>
      <c r="G37" s="32"/>
      <c r="H37" s="32"/>
      <c r="I37" s="107">
        <v>0.2</v>
      </c>
      <c r="J37" s="106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6">
        <f>ROUND((SUM(BH125:BH190)),  2)</f>
        <v>0</v>
      </c>
      <c r="G38" s="32"/>
      <c r="H38" s="32"/>
      <c r="I38" s="107">
        <v>0.2</v>
      </c>
      <c r="J38" s="106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3">
        <f>ROUND((SUM(BI125:BI190)),  2)</f>
        <v>0</v>
      </c>
      <c r="G39" s="104"/>
      <c r="H39" s="104"/>
      <c r="I39" s="105">
        <v>0</v>
      </c>
      <c r="J39" s="103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08"/>
      <c r="D41" s="109" t="s">
        <v>44</v>
      </c>
      <c r="E41" s="63"/>
      <c r="F41" s="63"/>
      <c r="G41" s="110" t="s">
        <v>45</v>
      </c>
      <c r="H41" s="111" t="s">
        <v>46</v>
      </c>
      <c r="I41" s="63"/>
      <c r="J41" s="112">
        <f>SUM(J32:J39)</f>
        <v>0</v>
      </c>
      <c r="K41" s="113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4" t="s">
        <v>50</v>
      </c>
      <c r="G61" s="48" t="s">
        <v>49</v>
      </c>
      <c r="H61" s="35"/>
      <c r="I61" s="35"/>
      <c r="J61" s="115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4" t="s">
        <v>50</v>
      </c>
      <c r="G76" s="48" t="s">
        <v>49</v>
      </c>
      <c r="H76" s="35"/>
      <c r="I76" s="35"/>
      <c r="J76" s="115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4" t="str">
        <f>E7</f>
        <v>KE, Rekonštrukcia a modernizácia cesty II-552 - Slanecká cesta</v>
      </c>
      <c r="F85" s="255"/>
      <c r="G85" s="255"/>
      <c r="H85" s="255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4" t="s">
        <v>96</v>
      </c>
      <c r="F87" s="253"/>
      <c r="G87" s="253"/>
      <c r="H87" s="253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2" t="str">
        <f>E11</f>
        <v>030-04 - Náhradná výsadba - Lokalita č. 6 - Sídlisko KVP - Povrazová - k.ú. Grunt</v>
      </c>
      <c r="F89" s="253"/>
      <c r="G89" s="253"/>
      <c r="H89" s="253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06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100</v>
      </c>
      <c r="D96" s="108"/>
      <c r="E96" s="108"/>
      <c r="F96" s="108"/>
      <c r="G96" s="108"/>
      <c r="H96" s="108"/>
      <c r="I96" s="108"/>
      <c r="J96" s="117" t="s">
        <v>101</v>
      </c>
      <c r="K96" s="108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102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103</v>
      </c>
    </row>
    <row r="99" spans="1:47" s="9" customFormat="1" ht="24.95" customHeight="1">
      <c r="B99" s="119"/>
      <c r="D99" s="120" t="s">
        <v>104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19.899999999999999" customHeight="1">
      <c r="B100" s="123"/>
      <c r="D100" s="124" t="s">
        <v>105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19.899999999999999" customHeight="1">
      <c r="B101" s="123"/>
      <c r="D101" s="124" t="s">
        <v>106</v>
      </c>
      <c r="E101" s="125"/>
      <c r="F101" s="125"/>
      <c r="G101" s="125"/>
      <c r="H101" s="125"/>
      <c r="I101" s="125"/>
      <c r="J101" s="126">
        <f>J173</f>
        <v>0</v>
      </c>
      <c r="L101" s="123"/>
    </row>
    <row r="102" spans="1:47" s="10" customFormat="1" ht="19.899999999999999" customHeight="1">
      <c r="B102" s="123"/>
      <c r="D102" s="124" t="s">
        <v>107</v>
      </c>
      <c r="E102" s="125"/>
      <c r="F102" s="125"/>
      <c r="G102" s="125"/>
      <c r="H102" s="125"/>
      <c r="I102" s="125"/>
      <c r="J102" s="126">
        <f>J180</f>
        <v>0</v>
      </c>
      <c r="L102" s="123"/>
    </row>
    <row r="103" spans="1:47" s="9" customFormat="1" ht="24.95" customHeight="1">
      <c r="B103" s="119"/>
      <c r="D103" s="120" t="s">
        <v>108</v>
      </c>
      <c r="E103" s="121"/>
      <c r="F103" s="121"/>
      <c r="G103" s="121"/>
      <c r="H103" s="121"/>
      <c r="I103" s="121"/>
      <c r="J103" s="122">
        <f>J189</f>
        <v>0</v>
      </c>
      <c r="L103" s="119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109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4" t="str">
        <f>E7</f>
        <v>KE, Rekonštrukcia a modernizácia cesty II-552 - Slanecká cesta</v>
      </c>
      <c r="F113" s="255"/>
      <c r="G113" s="255"/>
      <c r="H113" s="255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4" t="s">
        <v>96</v>
      </c>
      <c r="F115" s="253"/>
      <c r="G115" s="253"/>
      <c r="H115" s="253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2" t="str">
        <f>E11</f>
        <v>030-04 - Náhradná výsadba - Lokalita č. 6 - Sídlisko KVP - Povrazová - k.ú. Grunt</v>
      </c>
      <c r="F117" s="253"/>
      <c r="G117" s="253"/>
      <c r="H117" s="253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7"/>
      <c r="B124" s="128"/>
      <c r="C124" s="129" t="s">
        <v>110</v>
      </c>
      <c r="D124" s="130" t="s">
        <v>59</v>
      </c>
      <c r="E124" s="130" t="s">
        <v>55</v>
      </c>
      <c r="F124" s="130" t="s">
        <v>56</v>
      </c>
      <c r="G124" s="130" t="s">
        <v>111</v>
      </c>
      <c r="H124" s="130" t="s">
        <v>112</v>
      </c>
      <c r="I124" s="130" t="s">
        <v>113</v>
      </c>
      <c r="J124" s="131" t="s">
        <v>101</v>
      </c>
      <c r="K124" s="132" t="s">
        <v>114</v>
      </c>
      <c r="L124" s="133"/>
      <c r="M124" s="65" t="s">
        <v>1</v>
      </c>
      <c r="N124" s="66" t="s">
        <v>38</v>
      </c>
      <c r="O124" s="66" t="s">
        <v>115</v>
      </c>
      <c r="P124" s="66" t="s">
        <v>116</v>
      </c>
      <c r="Q124" s="66" t="s">
        <v>117</v>
      </c>
      <c r="R124" s="66" t="s">
        <v>118</v>
      </c>
      <c r="S124" s="66" t="s">
        <v>119</v>
      </c>
      <c r="T124" s="67" t="s">
        <v>120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2"/>
      <c r="B125" s="33"/>
      <c r="C125" s="72" t="s">
        <v>102</v>
      </c>
      <c r="D125" s="32"/>
      <c r="E125" s="32"/>
      <c r="F125" s="32"/>
      <c r="G125" s="32"/>
      <c r="H125" s="32"/>
      <c r="I125" s="32"/>
      <c r="J125" s="134">
        <f>BK125</f>
        <v>0</v>
      </c>
      <c r="K125" s="32"/>
      <c r="L125" s="33"/>
      <c r="M125" s="68"/>
      <c r="N125" s="59"/>
      <c r="O125" s="69"/>
      <c r="P125" s="135">
        <f>P126+P189</f>
        <v>0</v>
      </c>
      <c r="Q125" s="69"/>
      <c r="R125" s="135">
        <f>R126+R189</f>
        <v>299.97559299999989</v>
      </c>
      <c r="S125" s="69"/>
      <c r="T125" s="136">
        <f>T126+T189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103</v>
      </c>
      <c r="BK125" s="137">
        <f>BK126+BK189</f>
        <v>0</v>
      </c>
    </row>
    <row r="126" spans="1:65" s="12" customFormat="1" ht="25.9" customHeight="1">
      <c r="B126" s="138"/>
      <c r="D126" s="139" t="s">
        <v>73</v>
      </c>
      <c r="E126" s="140" t="s">
        <v>121</v>
      </c>
      <c r="F126" s="140" t="s">
        <v>122</v>
      </c>
      <c r="I126" s="141"/>
      <c r="J126" s="142">
        <f>BK126</f>
        <v>0</v>
      </c>
      <c r="L126" s="138"/>
      <c r="M126" s="143"/>
      <c r="N126" s="144"/>
      <c r="O126" s="144"/>
      <c r="P126" s="145">
        <f>P127+P173+P180</f>
        <v>0</v>
      </c>
      <c r="Q126" s="144"/>
      <c r="R126" s="145">
        <f>R127+R173+R180</f>
        <v>299.97559299999989</v>
      </c>
      <c r="S126" s="144"/>
      <c r="T126" s="146">
        <f>T127+T173+T180</f>
        <v>0</v>
      </c>
      <c r="AR126" s="139" t="s">
        <v>80</v>
      </c>
      <c r="AT126" s="147" t="s">
        <v>73</v>
      </c>
      <c r="AU126" s="147" t="s">
        <v>74</v>
      </c>
      <c r="AY126" s="139" t="s">
        <v>123</v>
      </c>
      <c r="BK126" s="148">
        <f>BK127+BK173+BK180</f>
        <v>0</v>
      </c>
    </row>
    <row r="127" spans="1:65" s="12" customFormat="1" ht="22.9" customHeight="1">
      <c r="B127" s="138"/>
      <c r="D127" s="139" t="s">
        <v>73</v>
      </c>
      <c r="E127" s="149" t="s">
        <v>124</v>
      </c>
      <c r="F127" s="149" t="s">
        <v>125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SUM(P128:P172)</f>
        <v>0</v>
      </c>
      <c r="Q127" s="144"/>
      <c r="R127" s="145">
        <f>SUM(R128:R172)</f>
        <v>299.79817299999991</v>
      </c>
      <c r="S127" s="144"/>
      <c r="T127" s="146">
        <f>SUM(T128:T172)</f>
        <v>0</v>
      </c>
      <c r="AR127" s="139" t="s">
        <v>80</v>
      </c>
      <c r="AT127" s="147" t="s">
        <v>73</v>
      </c>
      <c r="AU127" s="147" t="s">
        <v>80</v>
      </c>
      <c r="AY127" s="139" t="s">
        <v>123</v>
      </c>
      <c r="BK127" s="148">
        <f>SUM(BK128:BK172)</f>
        <v>0</v>
      </c>
    </row>
    <row r="128" spans="1:65" s="2" customFormat="1" ht="37.9" customHeight="1">
      <c r="A128" s="32"/>
      <c r="B128" s="151"/>
      <c r="C128" s="152" t="s">
        <v>80</v>
      </c>
      <c r="D128" s="152" t="s">
        <v>126</v>
      </c>
      <c r="E128" s="153" t="s">
        <v>335</v>
      </c>
      <c r="F128" s="154" t="s">
        <v>336</v>
      </c>
      <c r="G128" s="155" t="s">
        <v>129</v>
      </c>
      <c r="H128" s="156">
        <v>1440</v>
      </c>
      <c r="I128" s="157"/>
      <c r="J128" s="158">
        <f>ROUND(I128*H128,2)</f>
        <v>0</v>
      </c>
      <c r="K128" s="159"/>
      <c r="L128" s="33"/>
      <c r="M128" s="160" t="s">
        <v>1</v>
      </c>
      <c r="N128" s="161" t="s">
        <v>40</v>
      </c>
      <c r="O128" s="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4" t="s">
        <v>130</v>
      </c>
      <c r="AT128" s="164" t="s">
        <v>126</v>
      </c>
      <c r="AU128" s="164" t="s">
        <v>86</v>
      </c>
      <c r="AY128" s="17" t="s">
        <v>123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7" t="s">
        <v>86</v>
      </c>
      <c r="BK128" s="165">
        <f>ROUND(I128*H128,2)</f>
        <v>0</v>
      </c>
      <c r="BL128" s="17" t="s">
        <v>130</v>
      </c>
      <c r="BM128" s="164" t="s">
        <v>337</v>
      </c>
    </row>
    <row r="129" spans="1:65" s="13" customFormat="1">
      <c r="B129" s="166"/>
      <c r="D129" s="167" t="s">
        <v>132</v>
      </c>
      <c r="F129" s="168" t="s">
        <v>338</v>
      </c>
      <c r="H129" s="169">
        <v>1440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74" t="s">
        <v>132</v>
      </c>
      <c r="AU129" s="174" t="s">
        <v>86</v>
      </c>
      <c r="AV129" s="13" t="s">
        <v>86</v>
      </c>
      <c r="AW129" s="13" t="s">
        <v>3</v>
      </c>
      <c r="AX129" s="13" t="s">
        <v>80</v>
      </c>
      <c r="AY129" s="174" t="s">
        <v>123</v>
      </c>
    </row>
    <row r="130" spans="1:65" s="2" customFormat="1" ht="24.2" customHeight="1">
      <c r="A130" s="32"/>
      <c r="B130" s="151"/>
      <c r="C130" s="152" t="s">
        <v>86</v>
      </c>
      <c r="D130" s="152" t="s">
        <v>126</v>
      </c>
      <c r="E130" s="153" t="s">
        <v>134</v>
      </c>
      <c r="F130" s="154" t="s">
        <v>135</v>
      </c>
      <c r="G130" s="155" t="s">
        <v>136</v>
      </c>
      <c r="H130" s="156">
        <v>180</v>
      </c>
      <c r="I130" s="157"/>
      <c r="J130" s="158">
        <f>ROUND(I130*H130,2)</f>
        <v>0</v>
      </c>
      <c r="K130" s="159"/>
      <c r="L130" s="33"/>
      <c r="M130" s="160" t="s">
        <v>1</v>
      </c>
      <c r="N130" s="161" t="s">
        <v>40</v>
      </c>
      <c r="O130" s="61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4" t="s">
        <v>130</v>
      </c>
      <c r="AT130" s="164" t="s">
        <v>126</v>
      </c>
      <c r="AU130" s="164" t="s">
        <v>86</v>
      </c>
      <c r="AY130" s="17" t="s">
        <v>123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7" t="s">
        <v>86</v>
      </c>
      <c r="BK130" s="165">
        <f>ROUND(I130*H130,2)</f>
        <v>0</v>
      </c>
      <c r="BL130" s="17" t="s">
        <v>130</v>
      </c>
      <c r="BM130" s="164" t="s">
        <v>137</v>
      </c>
    </row>
    <row r="131" spans="1:65" s="13" customFormat="1">
      <c r="B131" s="166"/>
      <c r="D131" s="167" t="s">
        <v>132</v>
      </c>
      <c r="F131" s="168" t="s">
        <v>339</v>
      </c>
      <c r="H131" s="169">
        <v>180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74" t="s">
        <v>132</v>
      </c>
      <c r="AU131" s="174" t="s">
        <v>86</v>
      </c>
      <c r="AV131" s="13" t="s">
        <v>86</v>
      </c>
      <c r="AW131" s="13" t="s">
        <v>3</v>
      </c>
      <c r="AX131" s="13" t="s">
        <v>80</v>
      </c>
      <c r="AY131" s="174" t="s">
        <v>123</v>
      </c>
    </row>
    <row r="132" spans="1:65" s="2" customFormat="1" ht="24.2" customHeight="1">
      <c r="A132" s="32"/>
      <c r="B132" s="151"/>
      <c r="C132" s="175" t="s">
        <v>139</v>
      </c>
      <c r="D132" s="175" t="s">
        <v>140</v>
      </c>
      <c r="E132" s="176" t="s">
        <v>141</v>
      </c>
      <c r="F132" s="177" t="s">
        <v>142</v>
      </c>
      <c r="G132" s="178" t="s">
        <v>136</v>
      </c>
      <c r="H132" s="179">
        <v>72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61"/>
      <c r="P132" s="162">
        <f>O132*H132</f>
        <v>0</v>
      </c>
      <c r="Q132" s="162">
        <v>1.4</v>
      </c>
      <c r="R132" s="162">
        <f>Q132*H132</f>
        <v>100.8</v>
      </c>
      <c r="S132" s="162">
        <v>0</v>
      </c>
      <c r="T132" s="16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4" t="s">
        <v>143</v>
      </c>
      <c r="AT132" s="164" t="s">
        <v>140</v>
      </c>
      <c r="AU132" s="164" t="s">
        <v>86</v>
      </c>
      <c r="AY132" s="17" t="s">
        <v>123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7" t="s">
        <v>86</v>
      </c>
      <c r="BK132" s="165">
        <f>ROUND(I132*H132,2)</f>
        <v>0</v>
      </c>
      <c r="BL132" s="17" t="s">
        <v>130</v>
      </c>
      <c r="BM132" s="164" t="s">
        <v>144</v>
      </c>
    </row>
    <row r="133" spans="1:65" s="13" customFormat="1">
      <c r="B133" s="166"/>
      <c r="D133" s="167" t="s">
        <v>132</v>
      </c>
      <c r="F133" s="168" t="s">
        <v>340</v>
      </c>
      <c r="H133" s="169">
        <v>72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74" t="s">
        <v>132</v>
      </c>
      <c r="AU133" s="174" t="s">
        <v>86</v>
      </c>
      <c r="AV133" s="13" t="s">
        <v>86</v>
      </c>
      <c r="AW133" s="13" t="s">
        <v>3</v>
      </c>
      <c r="AX133" s="13" t="s">
        <v>80</v>
      </c>
      <c r="AY133" s="174" t="s">
        <v>123</v>
      </c>
    </row>
    <row r="134" spans="1:65" s="2" customFormat="1" ht="24.2" customHeight="1">
      <c r="A134" s="32"/>
      <c r="B134" s="151"/>
      <c r="C134" s="175" t="s">
        <v>130</v>
      </c>
      <c r="D134" s="175" t="s">
        <v>140</v>
      </c>
      <c r="E134" s="176" t="s">
        <v>146</v>
      </c>
      <c r="F134" s="177" t="s">
        <v>147</v>
      </c>
      <c r="G134" s="178" t="s">
        <v>136</v>
      </c>
      <c r="H134" s="179">
        <v>45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O134" s="61"/>
      <c r="P134" s="162">
        <f>O134*H134</f>
        <v>0</v>
      </c>
      <c r="Q134" s="162">
        <v>1.4</v>
      </c>
      <c r="R134" s="162">
        <f>Q134*H134</f>
        <v>62.999999999999993</v>
      </c>
      <c r="S134" s="162">
        <v>0</v>
      </c>
      <c r="T134" s="163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4" t="s">
        <v>143</v>
      </c>
      <c r="AT134" s="164" t="s">
        <v>140</v>
      </c>
      <c r="AU134" s="164" t="s">
        <v>86</v>
      </c>
      <c r="AY134" s="17" t="s">
        <v>123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86</v>
      </c>
      <c r="BK134" s="165">
        <f>ROUND(I134*H134,2)</f>
        <v>0</v>
      </c>
      <c r="BL134" s="17" t="s">
        <v>130</v>
      </c>
      <c r="BM134" s="164" t="s">
        <v>148</v>
      </c>
    </row>
    <row r="135" spans="1:65" s="13" customFormat="1">
      <c r="B135" s="166"/>
      <c r="D135" s="167" t="s">
        <v>132</v>
      </c>
      <c r="F135" s="168" t="s">
        <v>341</v>
      </c>
      <c r="H135" s="169">
        <v>45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74" t="s">
        <v>132</v>
      </c>
      <c r="AU135" s="174" t="s">
        <v>86</v>
      </c>
      <c r="AV135" s="13" t="s">
        <v>86</v>
      </c>
      <c r="AW135" s="13" t="s">
        <v>3</v>
      </c>
      <c r="AX135" s="13" t="s">
        <v>80</v>
      </c>
      <c r="AY135" s="174" t="s">
        <v>123</v>
      </c>
    </row>
    <row r="136" spans="1:65" s="2" customFormat="1" ht="24.2" customHeight="1">
      <c r="A136" s="32"/>
      <c r="B136" s="151"/>
      <c r="C136" s="175" t="s">
        <v>150</v>
      </c>
      <c r="D136" s="175" t="s">
        <v>140</v>
      </c>
      <c r="E136" s="176" t="s">
        <v>151</v>
      </c>
      <c r="F136" s="177" t="s">
        <v>152</v>
      </c>
      <c r="G136" s="178" t="s">
        <v>136</v>
      </c>
      <c r="H136" s="179">
        <v>63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40</v>
      </c>
      <c r="O136" s="61"/>
      <c r="P136" s="162">
        <f>O136*H136</f>
        <v>0</v>
      </c>
      <c r="Q136" s="162">
        <v>1.7</v>
      </c>
      <c r="R136" s="162">
        <f>Q136*H136</f>
        <v>107.1</v>
      </c>
      <c r="S136" s="162">
        <v>0</v>
      </c>
      <c r="T136" s="16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4" t="s">
        <v>143</v>
      </c>
      <c r="AT136" s="164" t="s">
        <v>140</v>
      </c>
      <c r="AU136" s="164" t="s">
        <v>86</v>
      </c>
      <c r="AY136" s="17" t="s">
        <v>123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86</v>
      </c>
      <c r="BK136" s="165">
        <f>ROUND(I136*H136,2)</f>
        <v>0</v>
      </c>
      <c r="BL136" s="17" t="s">
        <v>130</v>
      </c>
      <c r="BM136" s="164" t="s">
        <v>153</v>
      </c>
    </row>
    <row r="137" spans="1:65" s="13" customFormat="1">
      <c r="B137" s="166"/>
      <c r="D137" s="167" t="s">
        <v>132</v>
      </c>
      <c r="F137" s="168" t="s">
        <v>342</v>
      </c>
      <c r="H137" s="169">
        <v>63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74" t="s">
        <v>132</v>
      </c>
      <c r="AU137" s="174" t="s">
        <v>86</v>
      </c>
      <c r="AV137" s="13" t="s">
        <v>86</v>
      </c>
      <c r="AW137" s="13" t="s">
        <v>3</v>
      </c>
      <c r="AX137" s="13" t="s">
        <v>80</v>
      </c>
      <c r="AY137" s="174" t="s">
        <v>123</v>
      </c>
    </row>
    <row r="138" spans="1:65" s="2" customFormat="1" ht="37.9" customHeight="1">
      <c r="A138" s="32"/>
      <c r="B138" s="151"/>
      <c r="C138" s="152" t="s">
        <v>155</v>
      </c>
      <c r="D138" s="152" t="s">
        <v>126</v>
      </c>
      <c r="E138" s="153" t="s">
        <v>156</v>
      </c>
      <c r="F138" s="154" t="s">
        <v>157</v>
      </c>
      <c r="G138" s="155" t="s">
        <v>158</v>
      </c>
      <c r="H138" s="156">
        <v>360</v>
      </c>
      <c r="I138" s="157"/>
      <c r="J138" s="158">
        <f>ROUND(I138*H138,2)</f>
        <v>0</v>
      </c>
      <c r="K138" s="159"/>
      <c r="L138" s="33"/>
      <c r="M138" s="160" t="s">
        <v>1</v>
      </c>
      <c r="N138" s="161" t="s">
        <v>40</v>
      </c>
      <c r="O138" s="6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4" t="s">
        <v>130</v>
      </c>
      <c r="AT138" s="164" t="s">
        <v>126</v>
      </c>
      <c r="AU138" s="164" t="s">
        <v>86</v>
      </c>
      <c r="AY138" s="17" t="s">
        <v>123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7" t="s">
        <v>86</v>
      </c>
      <c r="BK138" s="165">
        <f>ROUND(I138*H138,2)</f>
        <v>0</v>
      </c>
      <c r="BL138" s="17" t="s">
        <v>130</v>
      </c>
      <c r="BM138" s="164" t="s">
        <v>159</v>
      </c>
    </row>
    <row r="139" spans="1:65" s="14" customFormat="1" ht="22.5">
      <c r="B139" s="186"/>
      <c r="D139" s="167" t="s">
        <v>132</v>
      </c>
      <c r="E139" s="187" t="s">
        <v>1</v>
      </c>
      <c r="F139" s="188" t="s">
        <v>160</v>
      </c>
      <c r="H139" s="187" t="s">
        <v>1</v>
      </c>
      <c r="I139" s="189"/>
      <c r="L139" s="186"/>
      <c r="M139" s="190"/>
      <c r="N139" s="191"/>
      <c r="O139" s="191"/>
      <c r="P139" s="191"/>
      <c r="Q139" s="191"/>
      <c r="R139" s="191"/>
      <c r="S139" s="191"/>
      <c r="T139" s="192"/>
      <c r="AT139" s="187" t="s">
        <v>132</v>
      </c>
      <c r="AU139" s="187" t="s">
        <v>86</v>
      </c>
      <c r="AV139" s="14" t="s">
        <v>80</v>
      </c>
      <c r="AW139" s="14" t="s">
        <v>30</v>
      </c>
      <c r="AX139" s="14" t="s">
        <v>74</v>
      </c>
      <c r="AY139" s="187" t="s">
        <v>123</v>
      </c>
    </row>
    <row r="140" spans="1:65" s="13" customFormat="1" ht="22.5">
      <c r="B140" s="166"/>
      <c r="D140" s="167" t="s">
        <v>132</v>
      </c>
      <c r="E140" s="174" t="s">
        <v>1</v>
      </c>
      <c r="F140" s="168" t="s">
        <v>343</v>
      </c>
      <c r="H140" s="169">
        <v>360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74" t="s">
        <v>132</v>
      </c>
      <c r="AU140" s="174" t="s">
        <v>86</v>
      </c>
      <c r="AV140" s="13" t="s">
        <v>86</v>
      </c>
      <c r="AW140" s="13" t="s">
        <v>30</v>
      </c>
      <c r="AX140" s="13" t="s">
        <v>80</v>
      </c>
      <c r="AY140" s="174" t="s">
        <v>123</v>
      </c>
    </row>
    <row r="141" spans="1:65" s="2" customFormat="1" ht="44.25" customHeight="1">
      <c r="A141" s="32"/>
      <c r="B141" s="151"/>
      <c r="C141" s="152" t="s">
        <v>162</v>
      </c>
      <c r="D141" s="152" t="s">
        <v>126</v>
      </c>
      <c r="E141" s="153" t="s">
        <v>163</v>
      </c>
      <c r="F141" s="154" t="s">
        <v>164</v>
      </c>
      <c r="G141" s="155" t="s">
        <v>158</v>
      </c>
      <c r="H141" s="156">
        <v>360</v>
      </c>
      <c r="I141" s="157"/>
      <c r="J141" s="158">
        <f>ROUND(I141*H141,2)</f>
        <v>0</v>
      </c>
      <c r="K141" s="159"/>
      <c r="L141" s="33"/>
      <c r="M141" s="160" t="s">
        <v>1</v>
      </c>
      <c r="N141" s="161" t="s">
        <v>40</v>
      </c>
      <c r="O141" s="61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4" t="s">
        <v>130</v>
      </c>
      <c r="AT141" s="164" t="s">
        <v>126</v>
      </c>
      <c r="AU141" s="164" t="s">
        <v>86</v>
      </c>
      <c r="AY141" s="17" t="s">
        <v>123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7" t="s">
        <v>86</v>
      </c>
      <c r="BK141" s="165">
        <f>ROUND(I141*H141,2)</f>
        <v>0</v>
      </c>
      <c r="BL141" s="17" t="s">
        <v>130</v>
      </c>
      <c r="BM141" s="164" t="s">
        <v>165</v>
      </c>
    </row>
    <row r="142" spans="1:65" s="14" customFormat="1">
      <c r="B142" s="186"/>
      <c r="D142" s="167" t="s">
        <v>132</v>
      </c>
      <c r="E142" s="187" t="s">
        <v>1</v>
      </c>
      <c r="F142" s="188" t="s">
        <v>344</v>
      </c>
      <c r="H142" s="187" t="s">
        <v>1</v>
      </c>
      <c r="I142" s="189"/>
      <c r="L142" s="186"/>
      <c r="M142" s="190"/>
      <c r="N142" s="191"/>
      <c r="O142" s="191"/>
      <c r="P142" s="191"/>
      <c r="Q142" s="191"/>
      <c r="R142" s="191"/>
      <c r="S142" s="191"/>
      <c r="T142" s="192"/>
      <c r="AT142" s="187" t="s">
        <v>132</v>
      </c>
      <c r="AU142" s="187" t="s">
        <v>86</v>
      </c>
      <c r="AV142" s="14" t="s">
        <v>80</v>
      </c>
      <c r="AW142" s="14" t="s">
        <v>30</v>
      </c>
      <c r="AX142" s="14" t="s">
        <v>74</v>
      </c>
      <c r="AY142" s="187" t="s">
        <v>123</v>
      </c>
    </row>
    <row r="143" spans="1:65" s="13" customFormat="1">
      <c r="B143" s="166"/>
      <c r="D143" s="167" t="s">
        <v>132</v>
      </c>
      <c r="E143" s="174" t="s">
        <v>1</v>
      </c>
      <c r="F143" s="168" t="s">
        <v>345</v>
      </c>
      <c r="H143" s="169">
        <v>12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74" t="s">
        <v>132</v>
      </c>
      <c r="AU143" s="174" t="s">
        <v>86</v>
      </c>
      <c r="AV143" s="13" t="s">
        <v>86</v>
      </c>
      <c r="AW143" s="13" t="s">
        <v>30</v>
      </c>
      <c r="AX143" s="13" t="s">
        <v>74</v>
      </c>
      <c r="AY143" s="174" t="s">
        <v>123</v>
      </c>
    </row>
    <row r="144" spans="1:65" s="13" customFormat="1">
      <c r="B144" s="166"/>
      <c r="D144" s="167" t="s">
        <v>132</v>
      </c>
      <c r="E144" s="174" t="s">
        <v>1</v>
      </c>
      <c r="F144" s="168" t="s">
        <v>346</v>
      </c>
      <c r="H144" s="169">
        <v>334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74" t="s">
        <v>132</v>
      </c>
      <c r="AU144" s="174" t="s">
        <v>86</v>
      </c>
      <c r="AV144" s="13" t="s">
        <v>86</v>
      </c>
      <c r="AW144" s="13" t="s">
        <v>30</v>
      </c>
      <c r="AX144" s="13" t="s">
        <v>74</v>
      </c>
      <c r="AY144" s="174" t="s">
        <v>123</v>
      </c>
    </row>
    <row r="145" spans="1:65" s="13" customFormat="1">
      <c r="B145" s="166"/>
      <c r="D145" s="167" t="s">
        <v>132</v>
      </c>
      <c r="E145" s="174" t="s">
        <v>1</v>
      </c>
      <c r="F145" s="168" t="s">
        <v>347</v>
      </c>
      <c r="H145" s="169">
        <v>14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74" t="s">
        <v>132</v>
      </c>
      <c r="AU145" s="174" t="s">
        <v>86</v>
      </c>
      <c r="AV145" s="13" t="s">
        <v>86</v>
      </c>
      <c r="AW145" s="13" t="s">
        <v>30</v>
      </c>
      <c r="AX145" s="13" t="s">
        <v>74</v>
      </c>
      <c r="AY145" s="174" t="s">
        <v>123</v>
      </c>
    </row>
    <row r="146" spans="1:65" s="15" customFormat="1">
      <c r="B146" s="193"/>
      <c r="D146" s="167" t="s">
        <v>132</v>
      </c>
      <c r="E146" s="194" t="s">
        <v>1</v>
      </c>
      <c r="F146" s="195" t="s">
        <v>169</v>
      </c>
      <c r="H146" s="196">
        <v>360</v>
      </c>
      <c r="I146" s="197"/>
      <c r="L146" s="193"/>
      <c r="M146" s="198"/>
      <c r="N146" s="199"/>
      <c r="O146" s="199"/>
      <c r="P146" s="199"/>
      <c r="Q146" s="199"/>
      <c r="R146" s="199"/>
      <c r="S146" s="199"/>
      <c r="T146" s="200"/>
      <c r="AT146" s="194" t="s">
        <v>132</v>
      </c>
      <c r="AU146" s="194" t="s">
        <v>86</v>
      </c>
      <c r="AV146" s="15" t="s">
        <v>130</v>
      </c>
      <c r="AW146" s="15" t="s">
        <v>30</v>
      </c>
      <c r="AX146" s="15" t="s">
        <v>80</v>
      </c>
      <c r="AY146" s="194" t="s">
        <v>123</v>
      </c>
    </row>
    <row r="147" spans="1:65" s="2" customFormat="1" ht="24.2" customHeight="1">
      <c r="A147" s="32"/>
      <c r="B147" s="151"/>
      <c r="C147" s="175" t="s">
        <v>143</v>
      </c>
      <c r="D147" s="175" t="s">
        <v>140</v>
      </c>
      <c r="E147" s="176" t="s">
        <v>170</v>
      </c>
      <c r="F147" s="177" t="s">
        <v>171</v>
      </c>
      <c r="G147" s="178" t="s">
        <v>158</v>
      </c>
      <c r="H147" s="179">
        <v>12</v>
      </c>
      <c r="I147" s="180"/>
      <c r="J147" s="181">
        <f t="shared" ref="J147:J156" si="0">ROUND(I147*H147,2)</f>
        <v>0</v>
      </c>
      <c r="K147" s="182"/>
      <c r="L147" s="183"/>
      <c r="M147" s="184" t="s">
        <v>1</v>
      </c>
      <c r="N147" s="185" t="s">
        <v>40</v>
      </c>
      <c r="O147" s="61"/>
      <c r="P147" s="162">
        <f t="shared" ref="P147:P156" si="1">O147*H147</f>
        <v>0</v>
      </c>
      <c r="Q147" s="162">
        <v>0.05</v>
      </c>
      <c r="R147" s="162">
        <f t="shared" ref="R147:R156" si="2">Q147*H147</f>
        <v>0.60000000000000009</v>
      </c>
      <c r="S147" s="162">
        <v>0</v>
      </c>
      <c r="T147" s="163">
        <f t="shared" ref="T147:T156" si="3"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4" t="s">
        <v>143</v>
      </c>
      <c r="AT147" s="164" t="s">
        <v>140</v>
      </c>
      <c r="AU147" s="164" t="s">
        <v>86</v>
      </c>
      <c r="AY147" s="17" t="s">
        <v>123</v>
      </c>
      <c r="BE147" s="165">
        <f t="shared" ref="BE147:BE156" si="4">IF(N147="základná",J147,0)</f>
        <v>0</v>
      </c>
      <c r="BF147" s="165">
        <f t="shared" ref="BF147:BF156" si="5">IF(N147="znížená",J147,0)</f>
        <v>0</v>
      </c>
      <c r="BG147" s="165">
        <f t="shared" ref="BG147:BG156" si="6">IF(N147="zákl. prenesená",J147,0)</f>
        <v>0</v>
      </c>
      <c r="BH147" s="165">
        <f t="shared" ref="BH147:BH156" si="7">IF(N147="zníž. prenesená",J147,0)</f>
        <v>0</v>
      </c>
      <c r="BI147" s="165">
        <f t="shared" ref="BI147:BI156" si="8">IF(N147="nulová",J147,0)</f>
        <v>0</v>
      </c>
      <c r="BJ147" s="17" t="s">
        <v>86</v>
      </c>
      <c r="BK147" s="165">
        <f t="shared" ref="BK147:BK156" si="9">ROUND(I147*H147,2)</f>
        <v>0</v>
      </c>
      <c r="BL147" s="17" t="s">
        <v>130</v>
      </c>
      <c r="BM147" s="164" t="s">
        <v>172</v>
      </c>
    </row>
    <row r="148" spans="1:65" s="2" customFormat="1" ht="37.9" customHeight="1">
      <c r="A148" s="32"/>
      <c r="B148" s="151"/>
      <c r="C148" s="175" t="s">
        <v>173</v>
      </c>
      <c r="D148" s="175" t="s">
        <v>140</v>
      </c>
      <c r="E148" s="176" t="s">
        <v>174</v>
      </c>
      <c r="F148" s="177" t="s">
        <v>175</v>
      </c>
      <c r="G148" s="178" t="s">
        <v>158</v>
      </c>
      <c r="H148" s="179">
        <v>334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40</v>
      </c>
      <c r="O148" s="61"/>
      <c r="P148" s="162">
        <f t="shared" si="1"/>
        <v>0</v>
      </c>
      <c r="Q148" s="162">
        <v>0.05</v>
      </c>
      <c r="R148" s="162">
        <f t="shared" si="2"/>
        <v>16.7</v>
      </c>
      <c r="S148" s="162">
        <v>0</v>
      </c>
      <c r="T148" s="163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4" t="s">
        <v>143</v>
      </c>
      <c r="AT148" s="164" t="s">
        <v>140</v>
      </c>
      <c r="AU148" s="164" t="s">
        <v>86</v>
      </c>
      <c r="AY148" s="17" t="s">
        <v>123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86</v>
      </c>
      <c r="BK148" s="165">
        <f t="shared" si="9"/>
        <v>0</v>
      </c>
      <c r="BL148" s="17" t="s">
        <v>130</v>
      </c>
      <c r="BM148" s="164" t="s">
        <v>176</v>
      </c>
    </row>
    <row r="149" spans="1:65" s="2" customFormat="1" ht="44.25" customHeight="1">
      <c r="A149" s="32"/>
      <c r="B149" s="151"/>
      <c r="C149" s="175" t="s">
        <v>177</v>
      </c>
      <c r="D149" s="175" t="s">
        <v>140</v>
      </c>
      <c r="E149" s="176" t="s">
        <v>315</v>
      </c>
      <c r="F149" s="177" t="s">
        <v>316</v>
      </c>
      <c r="G149" s="178" t="s">
        <v>158</v>
      </c>
      <c r="H149" s="179">
        <v>14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40</v>
      </c>
      <c r="O149" s="61"/>
      <c r="P149" s="162">
        <f t="shared" si="1"/>
        <v>0</v>
      </c>
      <c r="Q149" s="162">
        <v>0.05</v>
      </c>
      <c r="R149" s="162">
        <f t="shared" si="2"/>
        <v>0.70000000000000007</v>
      </c>
      <c r="S149" s="162">
        <v>0</v>
      </c>
      <c r="T149" s="163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4" t="s">
        <v>143</v>
      </c>
      <c r="AT149" s="164" t="s">
        <v>140</v>
      </c>
      <c r="AU149" s="164" t="s">
        <v>86</v>
      </c>
      <c r="AY149" s="17" t="s">
        <v>123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86</v>
      </c>
      <c r="BK149" s="165">
        <f t="shared" si="9"/>
        <v>0</v>
      </c>
      <c r="BL149" s="17" t="s">
        <v>130</v>
      </c>
      <c r="BM149" s="164" t="s">
        <v>317</v>
      </c>
    </row>
    <row r="150" spans="1:65" s="2" customFormat="1" ht="33" customHeight="1">
      <c r="A150" s="32"/>
      <c r="B150" s="151"/>
      <c r="C150" s="152" t="s">
        <v>181</v>
      </c>
      <c r="D150" s="152" t="s">
        <v>126</v>
      </c>
      <c r="E150" s="153" t="s">
        <v>178</v>
      </c>
      <c r="F150" s="154" t="s">
        <v>179</v>
      </c>
      <c r="G150" s="155" t="s">
        <v>158</v>
      </c>
      <c r="H150" s="156">
        <v>360</v>
      </c>
      <c r="I150" s="157"/>
      <c r="J150" s="158">
        <f t="shared" si="0"/>
        <v>0</v>
      </c>
      <c r="K150" s="159"/>
      <c r="L150" s="33"/>
      <c r="M150" s="160" t="s">
        <v>1</v>
      </c>
      <c r="N150" s="161" t="s">
        <v>40</v>
      </c>
      <c r="O150" s="61"/>
      <c r="P150" s="162">
        <f t="shared" si="1"/>
        <v>0</v>
      </c>
      <c r="Q150" s="162">
        <v>4.8000000000000001E-4</v>
      </c>
      <c r="R150" s="162">
        <f t="shared" si="2"/>
        <v>0.17280000000000001</v>
      </c>
      <c r="S150" s="162">
        <v>0</v>
      </c>
      <c r="T150" s="163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4" t="s">
        <v>130</v>
      </c>
      <c r="AT150" s="164" t="s">
        <v>126</v>
      </c>
      <c r="AU150" s="164" t="s">
        <v>86</v>
      </c>
      <c r="AY150" s="17" t="s">
        <v>123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86</v>
      </c>
      <c r="BK150" s="165">
        <f t="shared" si="9"/>
        <v>0</v>
      </c>
      <c r="BL150" s="17" t="s">
        <v>130</v>
      </c>
      <c r="BM150" s="164" t="s">
        <v>180</v>
      </c>
    </row>
    <row r="151" spans="1:65" s="2" customFormat="1" ht="16.5" customHeight="1">
      <c r="A151" s="32"/>
      <c r="B151" s="151"/>
      <c r="C151" s="175" t="s">
        <v>185</v>
      </c>
      <c r="D151" s="175" t="s">
        <v>140</v>
      </c>
      <c r="E151" s="176" t="s">
        <v>182</v>
      </c>
      <c r="F151" s="177" t="s">
        <v>183</v>
      </c>
      <c r="G151" s="178" t="s">
        <v>158</v>
      </c>
      <c r="H151" s="179">
        <v>1090</v>
      </c>
      <c r="I151" s="180"/>
      <c r="J151" s="181">
        <f t="shared" si="0"/>
        <v>0</v>
      </c>
      <c r="K151" s="182"/>
      <c r="L151" s="183"/>
      <c r="M151" s="184" t="s">
        <v>1</v>
      </c>
      <c r="N151" s="185" t="s">
        <v>40</v>
      </c>
      <c r="O151" s="61"/>
      <c r="P151" s="162">
        <f t="shared" si="1"/>
        <v>0</v>
      </c>
      <c r="Q151" s="162">
        <v>2E-3</v>
      </c>
      <c r="R151" s="162">
        <f t="shared" si="2"/>
        <v>2.1800000000000002</v>
      </c>
      <c r="S151" s="162">
        <v>0</v>
      </c>
      <c r="T151" s="163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4" t="s">
        <v>143</v>
      </c>
      <c r="AT151" s="164" t="s">
        <v>140</v>
      </c>
      <c r="AU151" s="164" t="s">
        <v>86</v>
      </c>
      <c r="AY151" s="17" t="s">
        <v>123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86</v>
      </c>
      <c r="BK151" s="165">
        <f t="shared" si="9"/>
        <v>0</v>
      </c>
      <c r="BL151" s="17" t="s">
        <v>130</v>
      </c>
      <c r="BM151" s="164" t="s">
        <v>184</v>
      </c>
    </row>
    <row r="152" spans="1:65" s="2" customFormat="1" ht="24.2" customHeight="1">
      <c r="A152" s="32"/>
      <c r="B152" s="151"/>
      <c r="C152" s="175" t="s">
        <v>189</v>
      </c>
      <c r="D152" s="175" t="s">
        <v>140</v>
      </c>
      <c r="E152" s="176" t="s">
        <v>186</v>
      </c>
      <c r="F152" s="177" t="s">
        <v>187</v>
      </c>
      <c r="G152" s="178" t="s">
        <v>158</v>
      </c>
      <c r="H152" s="179">
        <v>1090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40</v>
      </c>
      <c r="O152" s="61"/>
      <c r="P152" s="162">
        <f t="shared" si="1"/>
        <v>0</v>
      </c>
      <c r="Q152" s="162">
        <v>5.0000000000000001E-4</v>
      </c>
      <c r="R152" s="162">
        <f t="shared" si="2"/>
        <v>0.54500000000000004</v>
      </c>
      <c r="S152" s="162">
        <v>0</v>
      </c>
      <c r="T152" s="163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4" t="s">
        <v>143</v>
      </c>
      <c r="AT152" s="164" t="s">
        <v>140</v>
      </c>
      <c r="AU152" s="164" t="s">
        <v>86</v>
      </c>
      <c r="AY152" s="17" t="s">
        <v>123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86</v>
      </c>
      <c r="BK152" s="165">
        <f t="shared" si="9"/>
        <v>0</v>
      </c>
      <c r="BL152" s="17" t="s">
        <v>130</v>
      </c>
      <c r="BM152" s="164" t="s">
        <v>188</v>
      </c>
    </row>
    <row r="153" spans="1:65" s="2" customFormat="1" ht="24.2" customHeight="1">
      <c r="A153" s="32"/>
      <c r="B153" s="151"/>
      <c r="C153" s="152" t="s">
        <v>193</v>
      </c>
      <c r="D153" s="152" t="s">
        <v>126</v>
      </c>
      <c r="E153" s="153" t="s">
        <v>190</v>
      </c>
      <c r="F153" s="154" t="s">
        <v>191</v>
      </c>
      <c r="G153" s="155" t="s">
        <v>129</v>
      </c>
      <c r="H153" s="156">
        <v>360</v>
      </c>
      <c r="I153" s="157"/>
      <c r="J153" s="158">
        <f t="shared" si="0"/>
        <v>0</v>
      </c>
      <c r="K153" s="159"/>
      <c r="L153" s="33"/>
      <c r="M153" s="160" t="s">
        <v>1</v>
      </c>
      <c r="N153" s="161" t="s">
        <v>40</v>
      </c>
      <c r="O153" s="61"/>
      <c r="P153" s="162">
        <f t="shared" si="1"/>
        <v>0</v>
      </c>
      <c r="Q153" s="162">
        <v>1.6000000000000001E-4</v>
      </c>
      <c r="R153" s="162">
        <f t="shared" si="2"/>
        <v>5.7600000000000005E-2</v>
      </c>
      <c r="S153" s="162">
        <v>0</v>
      </c>
      <c r="T153" s="163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4" t="s">
        <v>130</v>
      </c>
      <c r="AT153" s="164" t="s">
        <v>126</v>
      </c>
      <c r="AU153" s="164" t="s">
        <v>86</v>
      </c>
      <c r="AY153" s="17" t="s">
        <v>123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86</v>
      </c>
      <c r="BK153" s="165">
        <f t="shared" si="9"/>
        <v>0</v>
      </c>
      <c r="BL153" s="17" t="s">
        <v>130</v>
      </c>
      <c r="BM153" s="164" t="s">
        <v>192</v>
      </c>
    </row>
    <row r="154" spans="1:65" s="2" customFormat="1" ht="24.2" customHeight="1">
      <c r="A154" s="32"/>
      <c r="B154" s="151"/>
      <c r="C154" s="152" t="s">
        <v>197</v>
      </c>
      <c r="D154" s="152" t="s">
        <v>126</v>
      </c>
      <c r="E154" s="153" t="s">
        <v>194</v>
      </c>
      <c r="F154" s="154" t="s">
        <v>195</v>
      </c>
      <c r="G154" s="155" t="s">
        <v>129</v>
      </c>
      <c r="H154" s="156">
        <v>360</v>
      </c>
      <c r="I154" s="157"/>
      <c r="J154" s="158">
        <f t="shared" si="0"/>
        <v>0</v>
      </c>
      <c r="K154" s="159"/>
      <c r="L154" s="33"/>
      <c r="M154" s="160" t="s">
        <v>1</v>
      </c>
      <c r="N154" s="161" t="s">
        <v>40</v>
      </c>
      <c r="O154" s="61"/>
      <c r="P154" s="162">
        <f t="shared" si="1"/>
        <v>0</v>
      </c>
      <c r="Q154" s="162">
        <v>1.6000000000000001E-4</v>
      </c>
      <c r="R154" s="162">
        <f t="shared" si="2"/>
        <v>5.7600000000000005E-2</v>
      </c>
      <c r="S154" s="162">
        <v>0</v>
      </c>
      <c r="T154" s="163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4" t="s">
        <v>130</v>
      </c>
      <c r="AT154" s="164" t="s">
        <v>126</v>
      </c>
      <c r="AU154" s="164" t="s">
        <v>86</v>
      </c>
      <c r="AY154" s="17" t="s">
        <v>123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86</v>
      </c>
      <c r="BK154" s="165">
        <f t="shared" si="9"/>
        <v>0</v>
      </c>
      <c r="BL154" s="17" t="s">
        <v>130</v>
      </c>
      <c r="BM154" s="164" t="s">
        <v>196</v>
      </c>
    </row>
    <row r="155" spans="1:65" s="2" customFormat="1" ht="24.2" customHeight="1">
      <c r="A155" s="32"/>
      <c r="B155" s="151"/>
      <c r="C155" s="175" t="s">
        <v>202</v>
      </c>
      <c r="D155" s="175" t="s">
        <v>140</v>
      </c>
      <c r="E155" s="176" t="s">
        <v>198</v>
      </c>
      <c r="F155" s="177" t="s">
        <v>199</v>
      </c>
      <c r="G155" s="178" t="s">
        <v>200</v>
      </c>
      <c r="H155" s="179">
        <v>61.8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40</v>
      </c>
      <c r="O155" s="61"/>
      <c r="P155" s="162">
        <f t="shared" si="1"/>
        <v>0</v>
      </c>
      <c r="Q155" s="162">
        <v>5.9000000000000003E-4</v>
      </c>
      <c r="R155" s="162">
        <f t="shared" si="2"/>
        <v>3.6462000000000001E-2</v>
      </c>
      <c r="S155" s="162">
        <v>0</v>
      </c>
      <c r="T155" s="163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4" t="s">
        <v>143</v>
      </c>
      <c r="AT155" s="164" t="s">
        <v>140</v>
      </c>
      <c r="AU155" s="164" t="s">
        <v>86</v>
      </c>
      <c r="AY155" s="17" t="s">
        <v>123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86</v>
      </c>
      <c r="BK155" s="165">
        <f t="shared" si="9"/>
        <v>0</v>
      </c>
      <c r="BL155" s="17" t="s">
        <v>130</v>
      </c>
      <c r="BM155" s="164" t="s">
        <v>201</v>
      </c>
    </row>
    <row r="156" spans="1:65" s="2" customFormat="1" ht="24.2" customHeight="1">
      <c r="A156" s="32"/>
      <c r="B156" s="151"/>
      <c r="C156" s="152" t="s">
        <v>207</v>
      </c>
      <c r="D156" s="152" t="s">
        <v>126</v>
      </c>
      <c r="E156" s="153" t="s">
        <v>203</v>
      </c>
      <c r="F156" s="154" t="s">
        <v>204</v>
      </c>
      <c r="G156" s="155" t="s">
        <v>129</v>
      </c>
      <c r="H156" s="156">
        <v>284.39999999999998</v>
      </c>
      <c r="I156" s="157"/>
      <c r="J156" s="158">
        <f t="shared" si="0"/>
        <v>0</v>
      </c>
      <c r="K156" s="159"/>
      <c r="L156" s="33"/>
      <c r="M156" s="160" t="s">
        <v>1</v>
      </c>
      <c r="N156" s="161" t="s">
        <v>40</v>
      </c>
      <c r="O156" s="6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4" t="s">
        <v>130</v>
      </c>
      <c r="AT156" s="164" t="s">
        <v>126</v>
      </c>
      <c r="AU156" s="164" t="s">
        <v>86</v>
      </c>
      <c r="AY156" s="17" t="s">
        <v>123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86</v>
      </c>
      <c r="BK156" s="165">
        <f t="shared" si="9"/>
        <v>0</v>
      </c>
      <c r="BL156" s="17" t="s">
        <v>130</v>
      </c>
      <c r="BM156" s="164" t="s">
        <v>205</v>
      </c>
    </row>
    <row r="157" spans="1:65" s="13" customFormat="1">
      <c r="B157" s="166"/>
      <c r="D157" s="167" t="s">
        <v>132</v>
      </c>
      <c r="E157" s="174" t="s">
        <v>1</v>
      </c>
      <c r="F157" s="168" t="s">
        <v>348</v>
      </c>
      <c r="H157" s="169">
        <v>284.39999999999998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74" t="s">
        <v>132</v>
      </c>
      <c r="AU157" s="174" t="s">
        <v>86</v>
      </c>
      <c r="AV157" s="13" t="s">
        <v>86</v>
      </c>
      <c r="AW157" s="13" t="s">
        <v>30</v>
      </c>
      <c r="AX157" s="13" t="s">
        <v>80</v>
      </c>
      <c r="AY157" s="174" t="s">
        <v>123</v>
      </c>
    </row>
    <row r="158" spans="1:65" s="2" customFormat="1" ht="16.5" customHeight="1">
      <c r="A158" s="32"/>
      <c r="B158" s="151"/>
      <c r="C158" s="175" t="s">
        <v>213</v>
      </c>
      <c r="D158" s="175" t="s">
        <v>140</v>
      </c>
      <c r="E158" s="176" t="s">
        <v>208</v>
      </c>
      <c r="F158" s="177" t="s">
        <v>209</v>
      </c>
      <c r="G158" s="178" t="s">
        <v>210</v>
      </c>
      <c r="H158" s="179">
        <v>25631.55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40</v>
      </c>
      <c r="O158" s="61"/>
      <c r="P158" s="162">
        <f>O158*H158</f>
        <v>0</v>
      </c>
      <c r="Q158" s="162">
        <v>2.9999999999999997E-4</v>
      </c>
      <c r="R158" s="162">
        <f>Q158*H158</f>
        <v>7.6894649999999993</v>
      </c>
      <c r="S158" s="162">
        <v>0</v>
      </c>
      <c r="T158" s="163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4" t="s">
        <v>143</v>
      </c>
      <c r="AT158" s="164" t="s">
        <v>140</v>
      </c>
      <c r="AU158" s="164" t="s">
        <v>86</v>
      </c>
      <c r="AY158" s="17" t="s">
        <v>123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7" t="s">
        <v>86</v>
      </c>
      <c r="BK158" s="165">
        <f>ROUND(I158*H158,2)</f>
        <v>0</v>
      </c>
      <c r="BL158" s="17" t="s">
        <v>130</v>
      </c>
      <c r="BM158" s="164" t="s">
        <v>211</v>
      </c>
    </row>
    <row r="159" spans="1:65" s="13" customFormat="1">
      <c r="B159" s="166"/>
      <c r="D159" s="167" t="s">
        <v>132</v>
      </c>
      <c r="F159" s="168" t="s">
        <v>349</v>
      </c>
      <c r="H159" s="169">
        <v>25631.55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74" t="s">
        <v>132</v>
      </c>
      <c r="AU159" s="174" t="s">
        <v>86</v>
      </c>
      <c r="AV159" s="13" t="s">
        <v>86</v>
      </c>
      <c r="AW159" s="13" t="s">
        <v>3</v>
      </c>
      <c r="AX159" s="13" t="s">
        <v>80</v>
      </c>
      <c r="AY159" s="174" t="s">
        <v>123</v>
      </c>
    </row>
    <row r="160" spans="1:65" s="2" customFormat="1" ht="24.2" customHeight="1">
      <c r="A160" s="32"/>
      <c r="B160" s="151"/>
      <c r="C160" s="152" t="s">
        <v>218</v>
      </c>
      <c r="D160" s="152" t="s">
        <v>126</v>
      </c>
      <c r="E160" s="153" t="s">
        <v>214</v>
      </c>
      <c r="F160" s="154" t="s">
        <v>215</v>
      </c>
      <c r="G160" s="155" t="s">
        <v>129</v>
      </c>
      <c r="H160" s="156">
        <v>284.39999999999998</v>
      </c>
      <c r="I160" s="157"/>
      <c r="J160" s="158">
        <f>ROUND(I160*H160,2)</f>
        <v>0</v>
      </c>
      <c r="K160" s="159"/>
      <c r="L160" s="33"/>
      <c r="M160" s="160" t="s">
        <v>1</v>
      </c>
      <c r="N160" s="161" t="s">
        <v>40</v>
      </c>
      <c r="O160" s="61"/>
      <c r="P160" s="162">
        <f>O160*H160</f>
        <v>0</v>
      </c>
      <c r="Q160" s="162">
        <v>2.0000000000000001E-4</v>
      </c>
      <c r="R160" s="162">
        <f>Q160*H160</f>
        <v>5.688E-2</v>
      </c>
      <c r="S160" s="162">
        <v>0</v>
      </c>
      <c r="T160" s="163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4" t="s">
        <v>130</v>
      </c>
      <c r="AT160" s="164" t="s">
        <v>126</v>
      </c>
      <c r="AU160" s="164" t="s">
        <v>86</v>
      </c>
      <c r="AY160" s="17" t="s">
        <v>123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7" t="s">
        <v>86</v>
      </c>
      <c r="BK160" s="165">
        <f>ROUND(I160*H160,2)</f>
        <v>0</v>
      </c>
      <c r="BL160" s="17" t="s">
        <v>130</v>
      </c>
      <c r="BM160" s="164" t="s">
        <v>216</v>
      </c>
    </row>
    <row r="161" spans="1:65" s="13" customFormat="1">
      <c r="B161" s="166"/>
      <c r="D161" s="167" t="s">
        <v>132</v>
      </c>
      <c r="F161" s="168" t="s">
        <v>350</v>
      </c>
      <c r="H161" s="169">
        <v>284.39999999999998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74" t="s">
        <v>132</v>
      </c>
      <c r="AU161" s="174" t="s">
        <v>86</v>
      </c>
      <c r="AV161" s="13" t="s">
        <v>86</v>
      </c>
      <c r="AW161" s="13" t="s">
        <v>3</v>
      </c>
      <c r="AX161" s="13" t="s">
        <v>80</v>
      </c>
      <c r="AY161" s="174" t="s">
        <v>123</v>
      </c>
    </row>
    <row r="162" spans="1:65" s="2" customFormat="1" ht="16.5" customHeight="1">
      <c r="A162" s="32"/>
      <c r="B162" s="151"/>
      <c r="C162" s="175" t="s">
        <v>7</v>
      </c>
      <c r="D162" s="175" t="s">
        <v>140</v>
      </c>
      <c r="E162" s="176" t="s">
        <v>219</v>
      </c>
      <c r="F162" s="177" t="s">
        <v>220</v>
      </c>
      <c r="G162" s="178" t="s">
        <v>200</v>
      </c>
      <c r="H162" s="179">
        <v>1.7969999999999999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40</v>
      </c>
      <c r="O162" s="61"/>
      <c r="P162" s="162">
        <f>O162*H162</f>
        <v>0</v>
      </c>
      <c r="Q162" s="162">
        <v>8.0000000000000002E-3</v>
      </c>
      <c r="R162" s="162">
        <f>Q162*H162</f>
        <v>1.4376E-2</v>
      </c>
      <c r="S162" s="162">
        <v>0</v>
      </c>
      <c r="T162" s="16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4" t="s">
        <v>143</v>
      </c>
      <c r="AT162" s="164" t="s">
        <v>140</v>
      </c>
      <c r="AU162" s="164" t="s">
        <v>86</v>
      </c>
      <c r="AY162" s="17" t="s">
        <v>123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7" t="s">
        <v>86</v>
      </c>
      <c r="BK162" s="165">
        <f>ROUND(I162*H162,2)</f>
        <v>0</v>
      </c>
      <c r="BL162" s="17" t="s">
        <v>130</v>
      </c>
      <c r="BM162" s="164" t="s">
        <v>221</v>
      </c>
    </row>
    <row r="163" spans="1:65" s="13" customFormat="1">
      <c r="B163" s="166"/>
      <c r="D163" s="167" t="s">
        <v>132</v>
      </c>
      <c r="F163" s="168" t="s">
        <v>351</v>
      </c>
      <c r="H163" s="169">
        <v>1.7969999999999999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74" t="s">
        <v>132</v>
      </c>
      <c r="AU163" s="174" t="s">
        <v>86</v>
      </c>
      <c r="AV163" s="13" t="s">
        <v>86</v>
      </c>
      <c r="AW163" s="13" t="s">
        <v>3</v>
      </c>
      <c r="AX163" s="13" t="s">
        <v>80</v>
      </c>
      <c r="AY163" s="174" t="s">
        <v>123</v>
      </c>
    </row>
    <row r="164" spans="1:65" s="2" customFormat="1" ht="24.2" customHeight="1">
      <c r="A164" s="32"/>
      <c r="B164" s="151"/>
      <c r="C164" s="152" t="s">
        <v>228</v>
      </c>
      <c r="D164" s="152" t="s">
        <v>126</v>
      </c>
      <c r="E164" s="153" t="s">
        <v>223</v>
      </c>
      <c r="F164" s="154" t="s">
        <v>224</v>
      </c>
      <c r="G164" s="155" t="s">
        <v>225</v>
      </c>
      <c r="H164" s="156">
        <v>8.7999999999999995E-2</v>
      </c>
      <c r="I164" s="157"/>
      <c r="J164" s="158">
        <f>ROUND(I164*H164,2)</f>
        <v>0</v>
      </c>
      <c r="K164" s="159"/>
      <c r="L164" s="33"/>
      <c r="M164" s="160" t="s">
        <v>1</v>
      </c>
      <c r="N164" s="161" t="s">
        <v>40</v>
      </c>
      <c r="O164" s="61"/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4" t="s">
        <v>130</v>
      </c>
      <c r="AT164" s="164" t="s">
        <v>126</v>
      </c>
      <c r="AU164" s="164" t="s">
        <v>86</v>
      </c>
      <c r="AY164" s="17" t="s">
        <v>123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86</v>
      </c>
      <c r="BK164" s="165">
        <f>ROUND(I164*H164,2)</f>
        <v>0</v>
      </c>
      <c r="BL164" s="17" t="s">
        <v>130</v>
      </c>
      <c r="BM164" s="164" t="s">
        <v>226</v>
      </c>
    </row>
    <row r="165" spans="1:65" s="13" customFormat="1">
      <c r="B165" s="166"/>
      <c r="D165" s="167" t="s">
        <v>132</v>
      </c>
      <c r="E165" s="174" t="s">
        <v>1</v>
      </c>
      <c r="F165" s="168" t="s">
        <v>352</v>
      </c>
      <c r="H165" s="169">
        <v>8.7999999999999995E-2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74" t="s">
        <v>132</v>
      </c>
      <c r="AU165" s="174" t="s">
        <v>86</v>
      </c>
      <c r="AV165" s="13" t="s">
        <v>86</v>
      </c>
      <c r="AW165" s="13" t="s">
        <v>30</v>
      </c>
      <c r="AX165" s="13" t="s">
        <v>80</v>
      </c>
      <c r="AY165" s="174" t="s">
        <v>123</v>
      </c>
    </row>
    <row r="166" spans="1:65" s="2" customFormat="1" ht="16.5" customHeight="1">
      <c r="A166" s="32"/>
      <c r="B166" s="151"/>
      <c r="C166" s="175" t="s">
        <v>233</v>
      </c>
      <c r="D166" s="175" t="s">
        <v>140</v>
      </c>
      <c r="E166" s="176" t="s">
        <v>229</v>
      </c>
      <c r="F166" s="177" t="s">
        <v>230</v>
      </c>
      <c r="G166" s="178" t="s">
        <v>225</v>
      </c>
      <c r="H166" s="179">
        <v>1.4E-2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40</v>
      </c>
      <c r="O166" s="61"/>
      <c r="P166" s="162">
        <f>O166*H166</f>
        <v>0</v>
      </c>
      <c r="Q166" s="162">
        <v>1</v>
      </c>
      <c r="R166" s="162">
        <f>Q166*H166</f>
        <v>1.4E-2</v>
      </c>
      <c r="S166" s="162">
        <v>0</v>
      </c>
      <c r="T166" s="16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4" t="s">
        <v>143</v>
      </c>
      <c r="AT166" s="164" t="s">
        <v>140</v>
      </c>
      <c r="AU166" s="164" t="s">
        <v>86</v>
      </c>
      <c r="AY166" s="17" t="s">
        <v>123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86</v>
      </c>
      <c r="BK166" s="165">
        <f>ROUND(I166*H166,2)</f>
        <v>0</v>
      </c>
      <c r="BL166" s="17" t="s">
        <v>130</v>
      </c>
      <c r="BM166" s="164" t="s">
        <v>231</v>
      </c>
    </row>
    <row r="167" spans="1:65" s="13" customFormat="1">
      <c r="B167" s="166"/>
      <c r="D167" s="167" t="s">
        <v>132</v>
      </c>
      <c r="E167" s="174" t="s">
        <v>1</v>
      </c>
      <c r="F167" s="168" t="s">
        <v>353</v>
      </c>
      <c r="H167" s="169">
        <v>1.4E-2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74" t="s">
        <v>132</v>
      </c>
      <c r="AU167" s="174" t="s">
        <v>86</v>
      </c>
      <c r="AV167" s="13" t="s">
        <v>86</v>
      </c>
      <c r="AW167" s="13" t="s">
        <v>30</v>
      </c>
      <c r="AX167" s="13" t="s">
        <v>80</v>
      </c>
      <c r="AY167" s="174" t="s">
        <v>123</v>
      </c>
    </row>
    <row r="168" spans="1:65" s="2" customFormat="1" ht="16.5" customHeight="1">
      <c r="A168" s="32"/>
      <c r="B168" s="151"/>
      <c r="C168" s="175" t="s">
        <v>238</v>
      </c>
      <c r="D168" s="175" t="s">
        <v>140</v>
      </c>
      <c r="E168" s="176" t="s">
        <v>234</v>
      </c>
      <c r="F168" s="177" t="s">
        <v>235</v>
      </c>
      <c r="G168" s="178" t="s">
        <v>236</v>
      </c>
      <c r="H168" s="179">
        <v>73.989999999999995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40</v>
      </c>
      <c r="O168" s="61"/>
      <c r="P168" s="162">
        <f>O168*H168</f>
        <v>0</v>
      </c>
      <c r="Q168" s="162">
        <v>1E-3</v>
      </c>
      <c r="R168" s="162">
        <f>Q168*H168</f>
        <v>7.399E-2</v>
      </c>
      <c r="S168" s="162">
        <v>0</v>
      </c>
      <c r="T168" s="163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4" t="s">
        <v>143</v>
      </c>
      <c r="AT168" s="164" t="s">
        <v>140</v>
      </c>
      <c r="AU168" s="164" t="s">
        <v>86</v>
      </c>
      <c r="AY168" s="17" t="s">
        <v>123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86</v>
      </c>
      <c r="BK168" s="165">
        <f>ROUND(I168*H168,2)</f>
        <v>0</v>
      </c>
      <c r="BL168" s="17" t="s">
        <v>130</v>
      </c>
      <c r="BM168" s="164" t="s">
        <v>237</v>
      </c>
    </row>
    <row r="169" spans="1:65" s="2" customFormat="1" ht="24.2" customHeight="1">
      <c r="A169" s="32"/>
      <c r="B169" s="151"/>
      <c r="C169" s="152" t="s">
        <v>243</v>
      </c>
      <c r="D169" s="152" t="s">
        <v>126</v>
      </c>
      <c r="E169" s="153" t="s">
        <v>239</v>
      </c>
      <c r="F169" s="154" t="s">
        <v>240</v>
      </c>
      <c r="G169" s="155" t="s">
        <v>136</v>
      </c>
      <c r="H169" s="156">
        <v>54</v>
      </c>
      <c r="I169" s="157"/>
      <c r="J169" s="158">
        <f>ROUND(I169*H169,2)</f>
        <v>0</v>
      </c>
      <c r="K169" s="159"/>
      <c r="L169" s="33"/>
      <c r="M169" s="160" t="s">
        <v>1</v>
      </c>
      <c r="N169" s="161" t="s">
        <v>40</v>
      </c>
      <c r="O169" s="61"/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4" t="s">
        <v>130</v>
      </c>
      <c r="AT169" s="164" t="s">
        <v>126</v>
      </c>
      <c r="AU169" s="164" t="s">
        <v>86</v>
      </c>
      <c r="AY169" s="17" t="s">
        <v>123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86</v>
      </c>
      <c r="BK169" s="165">
        <f>ROUND(I169*H169,2)</f>
        <v>0</v>
      </c>
      <c r="BL169" s="17" t="s">
        <v>130</v>
      </c>
      <c r="BM169" s="164" t="s">
        <v>241</v>
      </c>
    </row>
    <row r="170" spans="1:65" s="13" customFormat="1">
      <c r="B170" s="166"/>
      <c r="D170" s="167" t="s">
        <v>132</v>
      </c>
      <c r="E170" s="174" t="s">
        <v>1</v>
      </c>
      <c r="F170" s="168" t="s">
        <v>354</v>
      </c>
      <c r="H170" s="169">
        <v>54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74" t="s">
        <v>132</v>
      </c>
      <c r="AU170" s="174" t="s">
        <v>86</v>
      </c>
      <c r="AV170" s="13" t="s">
        <v>86</v>
      </c>
      <c r="AW170" s="13" t="s">
        <v>30</v>
      </c>
      <c r="AX170" s="13" t="s">
        <v>80</v>
      </c>
      <c r="AY170" s="174" t="s">
        <v>123</v>
      </c>
    </row>
    <row r="171" spans="1:65" s="2" customFormat="1" ht="24.2" customHeight="1">
      <c r="A171" s="32"/>
      <c r="B171" s="151"/>
      <c r="C171" s="152" t="s">
        <v>247</v>
      </c>
      <c r="D171" s="152" t="s">
        <v>126</v>
      </c>
      <c r="E171" s="153" t="s">
        <v>244</v>
      </c>
      <c r="F171" s="154" t="s">
        <v>245</v>
      </c>
      <c r="G171" s="155" t="s">
        <v>136</v>
      </c>
      <c r="H171" s="156">
        <v>54</v>
      </c>
      <c r="I171" s="157"/>
      <c r="J171" s="158">
        <f>ROUND(I171*H171,2)</f>
        <v>0</v>
      </c>
      <c r="K171" s="159"/>
      <c r="L171" s="33"/>
      <c r="M171" s="160" t="s">
        <v>1</v>
      </c>
      <c r="N171" s="161" t="s">
        <v>40</v>
      </c>
      <c r="O171" s="61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4" t="s">
        <v>130</v>
      </c>
      <c r="AT171" s="164" t="s">
        <v>126</v>
      </c>
      <c r="AU171" s="164" t="s">
        <v>86</v>
      </c>
      <c r="AY171" s="17" t="s">
        <v>123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7" t="s">
        <v>86</v>
      </c>
      <c r="BK171" s="165">
        <f>ROUND(I171*H171,2)</f>
        <v>0</v>
      </c>
      <c r="BL171" s="17" t="s">
        <v>130</v>
      </c>
      <c r="BM171" s="164" t="s">
        <v>246</v>
      </c>
    </row>
    <row r="172" spans="1:65" s="2" customFormat="1" ht="16.5" customHeight="1">
      <c r="A172" s="32"/>
      <c r="B172" s="151"/>
      <c r="C172" s="175" t="s">
        <v>253</v>
      </c>
      <c r="D172" s="175" t="s">
        <v>140</v>
      </c>
      <c r="E172" s="176" t="s">
        <v>248</v>
      </c>
      <c r="F172" s="177" t="s">
        <v>249</v>
      </c>
      <c r="G172" s="178" t="s">
        <v>136</v>
      </c>
      <c r="H172" s="179">
        <v>54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40</v>
      </c>
      <c r="O172" s="61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4" t="s">
        <v>143</v>
      </c>
      <c r="AT172" s="164" t="s">
        <v>140</v>
      </c>
      <c r="AU172" s="164" t="s">
        <v>86</v>
      </c>
      <c r="AY172" s="17" t="s">
        <v>123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86</v>
      </c>
      <c r="BK172" s="165">
        <f>ROUND(I172*H172,2)</f>
        <v>0</v>
      </c>
      <c r="BL172" s="17" t="s">
        <v>130</v>
      </c>
      <c r="BM172" s="164" t="s">
        <v>250</v>
      </c>
    </row>
    <row r="173" spans="1:65" s="12" customFormat="1" ht="22.9" customHeight="1">
      <c r="B173" s="138"/>
      <c r="D173" s="139" t="s">
        <v>73</v>
      </c>
      <c r="E173" s="149" t="s">
        <v>251</v>
      </c>
      <c r="F173" s="149" t="s">
        <v>252</v>
      </c>
      <c r="I173" s="141"/>
      <c r="J173" s="150">
        <f>BK173</f>
        <v>0</v>
      </c>
      <c r="L173" s="138"/>
      <c r="M173" s="143"/>
      <c r="N173" s="144"/>
      <c r="O173" s="144"/>
      <c r="P173" s="145">
        <f>SUM(P174:P179)</f>
        <v>0</v>
      </c>
      <c r="Q173" s="144"/>
      <c r="R173" s="145">
        <f>SUM(R174:R179)</f>
        <v>0</v>
      </c>
      <c r="S173" s="144"/>
      <c r="T173" s="146">
        <f>SUM(T174:T179)</f>
        <v>0</v>
      </c>
      <c r="AR173" s="139" t="s">
        <v>80</v>
      </c>
      <c r="AT173" s="147" t="s">
        <v>73</v>
      </c>
      <c r="AU173" s="147" t="s">
        <v>80</v>
      </c>
      <c r="AY173" s="139" t="s">
        <v>123</v>
      </c>
      <c r="BK173" s="148">
        <f>SUM(BK174:BK179)</f>
        <v>0</v>
      </c>
    </row>
    <row r="174" spans="1:65" s="2" customFormat="1" ht="24.2" customHeight="1">
      <c r="A174" s="32"/>
      <c r="B174" s="151"/>
      <c r="C174" s="152" t="s">
        <v>258</v>
      </c>
      <c r="D174" s="152" t="s">
        <v>126</v>
      </c>
      <c r="E174" s="153" t="s">
        <v>254</v>
      </c>
      <c r="F174" s="154" t="s">
        <v>255</v>
      </c>
      <c r="G174" s="155" t="s">
        <v>158</v>
      </c>
      <c r="H174" s="156">
        <v>360</v>
      </c>
      <c r="I174" s="157"/>
      <c r="J174" s="158">
        <f>ROUND(I174*H174,2)</f>
        <v>0</v>
      </c>
      <c r="K174" s="159"/>
      <c r="L174" s="33"/>
      <c r="M174" s="160" t="s">
        <v>1</v>
      </c>
      <c r="N174" s="161" t="s">
        <v>40</v>
      </c>
      <c r="O174" s="61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4" t="s">
        <v>130</v>
      </c>
      <c r="AT174" s="164" t="s">
        <v>126</v>
      </c>
      <c r="AU174" s="164" t="s">
        <v>86</v>
      </c>
      <c r="AY174" s="17" t="s">
        <v>123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7" t="s">
        <v>86</v>
      </c>
      <c r="BK174" s="165">
        <f>ROUND(I174*H174,2)</f>
        <v>0</v>
      </c>
      <c r="BL174" s="17" t="s">
        <v>130</v>
      </c>
      <c r="BM174" s="164" t="s">
        <v>256</v>
      </c>
    </row>
    <row r="175" spans="1:65" s="13" customFormat="1">
      <c r="B175" s="166"/>
      <c r="D175" s="167" t="s">
        <v>132</v>
      </c>
      <c r="E175" s="174" t="s">
        <v>1</v>
      </c>
      <c r="F175" s="168" t="s">
        <v>355</v>
      </c>
      <c r="H175" s="169">
        <v>360</v>
      </c>
      <c r="I175" s="170"/>
      <c r="L175" s="166"/>
      <c r="M175" s="171"/>
      <c r="N175" s="172"/>
      <c r="O175" s="172"/>
      <c r="P175" s="172"/>
      <c r="Q175" s="172"/>
      <c r="R175" s="172"/>
      <c r="S175" s="172"/>
      <c r="T175" s="173"/>
      <c r="AT175" s="174" t="s">
        <v>132</v>
      </c>
      <c r="AU175" s="174" t="s">
        <v>86</v>
      </c>
      <c r="AV175" s="13" t="s">
        <v>86</v>
      </c>
      <c r="AW175" s="13" t="s">
        <v>30</v>
      </c>
      <c r="AX175" s="13" t="s">
        <v>80</v>
      </c>
      <c r="AY175" s="174" t="s">
        <v>123</v>
      </c>
    </row>
    <row r="176" spans="1:65" s="2" customFormat="1" ht="24.2" customHeight="1">
      <c r="A176" s="32"/>
      <c r="B176" s="151"/>
      <c r="C176" s="152" t="s">
        <v>263</v>
      </c>
      <c r="D176" s="152" t="s">
        <v>126</v>
      </c>
      <c r="E176" s="153" t="s">
        <v>259</v>
      </c>
      <c r="F176" s="154" t="s">
        <v>260</v>
      </c>
      <c r="G176" s="155" t="s">
        <v>136</v>
      </c>
      <c r="H176" s="156">
        <v>108</v>
      </c>
      <c r="I176" s="157"/>
      <c r="J176" s="158">
        <f>ROUND(I176*H176,2)</f>
        <v>0</v>
      </c>
      <c r="K176" s="159"/>
      <c r="L176" s="33"/>
      <c r="M176" s="160" t="s">
        <v>1</v>
      </c>
      <c r="N176" s="161" t="s">
        <v>40</v>
      </c>
      <c r="O176" s="61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4" t="s">
        <v>130</v>
      </c>
      <c r="AT176" s="164" t="s">
        <v>126</v>
      </c>
      <c r="AU176" s="164" t="s">
        <v>86</v>
      </c>
      <c r="AY176" s="17" t="s">
        <v>123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86</v>
      </c>
      <c r="BK176" s="165">
        <f>ROUND(I176*H176,2)</f>
        <v>0</v>
      </c>
      <c r="BL176" s="17" t="s">
        <v>130</v>
      </c>
      <c r="BM176" s="164" t="s">
        <v>261</v>
      </c>
    </row>
    <row r="177" spans="1:65" s="13" customFormat="1" ht="22.5">
      <c r="B177" s="166"/>
      <c r="D177" s="167" t="s">
        <v>132</v>
      </c>
      <c r="E177" s="174" t="s">
        <v>1</v>
      </c>
      <c r="F177" s="168" t="s">
        <v>356</v>
      </c>
      <c r="H177" s="169">
        <v>108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74" t="s">
        <v>132</v>
      </c>
      <c r="AU177" s="174" t="s">
        <v>86</v>
      </c>
      <c r="AV177" s="13" t="s">
        <v>86</v>
      </c>
      <c r="AW177" s="13" t="s">
        <v>30</v>
      </c>
      <c r="AX177" s="13" t="s">
        <v>80</v>
      </c>
      <c r="AY177" s="174" t="s">
        <v>123</v>
      </c>
    </row>
    <row r="178" spans="1:65" s="2" customFormat="1" ht="24.2" customHeight="1">
      <c r="A178" s="32"/>
      <c r="B178" s="151"/>
      <c r="C178" s="152" t="s">
        <v>267</v>
      </c>
      <c r="D178" s="152" t="s">
        <v>126</v>
      </c>
      <c r="E178" s="153" t="s">
        <v>264</v>
      </c>
      <c r="F178" s="154" t="s">
        <v>265</v>
      </c>
      <c r="G178" s="155" t="s">
        <v>136</v>
      </c>
      <c r="H178" s="156">
        <v>108</v>
      </c>
      <c r="I178" s="157"/>
      <c r="J178" s="158">
        <f>ROUND(I178*H178,2)</f>
        <v>0</v>
      </c>
      <c r="K178" s="159"/>
      <c r="L178" s="33"/>
      <c r="M178" s="160" t="s">
        <v>1</v>
      </c>
      <c r="N178" s="161" t="s">
        <v>40</v>
      </c>
      <c r="O178" s="6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4" t="s">
        <v>130</v>
      </c>
      <c r="AT178" s="164" t="s">
        <v>126</v>
      </c>
      <c r="AU178" s="164" t="s">
        <v>86</v>
      </c>
      <c r="AY178" s="17" t="s">
        <v>123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7" t="s">
        <v>86</v>
      </c>
      <c r="BK178" s="165">
        <f>ROUND(I178*H178,2)</f>
        <v>0</v>
      </c>
      <c r="BL178" s="17" t="s">
        <v>130</v>
      </c>
      <c r="BM178" s="164" t="s">
        <v>266</v>
      </c>
    </row>
    <row r="179" spans="1:65" s="2" customFormat="1" ht="16.5" customHeight="1">
      <c r="A179" s="32"/>
      <c r="B179" s="151"/>
      <c r="C179" s="175" t="s">
        <v>273</v>
      </c>
      <c r="D179" s="175" t="s">
        <v>140</v>
      </c>
      <c r="E179" s="176" t="s">
        <v>268</v>
      </c>
      <c r="F179" s="177" t="s">
        <v>269</v>
      </c>
      <c r="G179" s="178" t="s">
        <v>136</v>
      </c>
      <c r="H179" s="179">
        <v>108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40</v>
      </c>
      <c r="O179" s="6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4" t="s">
        <v>143</v>
      </c>
      <c r="AT179" s="164" t="s">
        <v>140</v>
      </c>
      <c r="AU179" s="164" t="s">
        <v>86</v>
      </c>
      <c r="AY179" s="17" t="s">
        <v>123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86</v>
      </c>
      <c r="BK179" s="165">
        <f>ROUND(I179*H179,2)</f>
        <v>0</v>
      </c>
      <c r="BL179" s="17" t="s">
        <v>130</v>
      </c>
      <c r="BM179" s="164" t="s">
        <v>270</v>
      </c>
    </row>
    <row r="180" spans="1:65" s="12" customFormat="1" ht="22.9" customHeight="1">
      <c r="B180" s="138"/>
      <c r="D180" s="139" t="s">
        <v>73</v>
      </c>
      <c r="E180" s="149" t="s">
        <v>271</v>
      </c>
      <c r="F180" s="149" t="s">
        <v>272</v>
      </c>
      <c r="I180" s="141"/>
      <c r="J180" s="150">
        <f>BK180</f>
        <v>0</v>
      </c>
      <c r="L180" s="138"/>
      <c r="M180" s="143"/>
      <c r="N180" s="144"/>
      <c r="O180" s="144"/>
      <c r="P180" s="145">
        <f>SUM(P181:P188)</f>
        <v>0</v>
      </c>
      <c r="Q180" s="144"/>
      <c r="R180" s="145">
        <f>SUM(R181:R188)</f>
        <v>0.17742000000000002</v>
      </c>
      <c r="S180" s="144"/>
      <c r="T180" s="146">
        <f>SUM(T181:T188)</f>
        <v>0</v>
      </c>
      <c r="AR180" s="139" t="s">
        <v>80</v>
      </c>
      <c r="AT180" s="147" t="s">
        <v>73</v>
      </c>
      <c r="AU180" s="147" t="s">
        <v>80</v>
      </c>
      <c r="AY180" s="139" t="s">
        <v>123</v>
      </c>
      <c r="BK180" s="148">
        <f>SUM(BK181:BK188)</f>
        <v>0</v>
      </c>
    </row>
    <row r="181" spans="1:65" s="2" customFormat="1" ht="24.2" customHeight="1">
      <c r="A181" s="32"/>
      <c r="B181" s="151"/>
      <c r="C181" s="152" t="s">
        <v>279</v>
      </c>
      <c r="D181" s="152" t="s">
        <v>126</v>
      </c>
      <c r="E181" s="153" t="s">
        <v>274</v>
      </c>
      <c r="F181" s="154" t="s">
        <v>275</v>
      </c>
      <c r="G181" s="155" t="s">
        <v>276</v>
      </c>
      <c r="H181" s="156">
        <v>720</v>
      </c>
      <c r="I181" s="157"/>
      <c r="J181" s="158">
        <f>ROUND(I181*H181,2)</f>
        <v>0</v>
      </c>
      <c r="K181" s="159"/>
      <c r="L181" s="33"/>
      <c r="M181" s="160" t="s">
        <v>1</v>
      </c>
      <c r="N181" s="161" t="s">
        <v>40</v>
      </c>
      <c r="O181" s="61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4" t="s">
        <v>130</v>
      </c>
      <c r="AT181" s="164" t="s">
        <v>126</v>
      </c>
      <c r="AU181" s="164" t="s">
        <v>86</v>
      </c>
      <c r="AY181" s="17" t="s">
        <v>123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86</v>
      </c>
      <c r="BK181" s="165">
        <f>ROUND(I181*H181,2)</f>
        <v>0</v>
      </c>
      <c r="BL181" s="17" t="s">
        <v>130</v>
      </c>
      <c r="BM181" s="164" t="s">
        <v>277</v>
      </c>
    </row>
    <row r="182" spans="1:65" s="13" customFormat="1">
      <c r="B182" s="166"/>
      <c r="D182" s="167" t="s">
        <v>132</v>
      </c>
      <c r="E182" s="174" t="s">
        <v>1</v>
      </c>
      <c r="F182" s="168" t="s">
        <v>357</v>
      </c>
      <c r="H182" s="169">
        <v>720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74" t="s">
        <v>132</v>
      </c>
      <c r="AU182" s="174" t="s">
        <v>86</v>
      </c>
      <c r="AV182" s="13" t="s">
        <v>86</v>
      </c>
      <c r="AW182" s="13" t="s">
        <v>30</v>
      </c>
      <c r="AX182" s="13" t="s">
        <v>80</v>
      </c>
      <c r="AY182" s="174" t="s">
        <v>123</v>
      </c>
    </row>
    <row r="183" spans="1:65" s="2" customFormat="1" ht="21.75" customHeight="1">
      <c r="A183" s="32"/>
      <c r="B183" s="151"/>
      <c r="C183" s="175" t="s">
        <v>284</v>
      </c>
      <c r="D183" s="175" t="s">
        <v>140</v>
      </c>
      <c r="E183" s="176" t="s">
        <v>280</v>
      </c>
      <c r="F183" s="177" t="s">
        <v>281</v>
      </c>
      <c r="G183" s="178" t="s">
        <v>276</v>
      </c>
      <c r="H183" s="179">
        <v>727.2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40</v>
      </c>
      <c r="O183" s="61"/>
      <c r="P183" s="162">
        <f>O183*H183</f>
        <v>0</v>
      </c>
      <c r="Q183" s="162">
        <v>2.0000000000000001E-4</v>
      </c>
      <c r="R183" s="162">
        <f>Q183*H183</f>
        <v>0.14544000000000001</v>
      </c>
      <c r="S183" s="162">
        <v>0</v>
      </c>
      <c r="T183" s="16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4" t="s">
        <v>143</v>
      </c>
      <c r="AT183" s="164" t="s">
        <v>140</v>
      </c>
      <c r="AU183" s="164" t="s">
        <v>86</v>
      </c>
      <c r="AY183" s="17" t="s">
        <v>123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86</v>
      </c>
      <c r="BK183" s="165">
        <f>ROUND(I183*H183,2)</f>
        <v>0</v>
      </c>
      <c r="BL183" s="17" t="s">
        <v>130</v>
      </c>
      <c r="BM183" s="164" t="s">
        <v>282</v>
      </c>
    </row>
    <row r="184" spans="1:65" s="13" customFormat="1">
      <c r="B184" s="166"/>
      <c r="D184" s="167" t="s">
        <v>132</v>
      </c>
      <c r="F184" s="168" t="s">
        <v>358</v>
      </c>
      <c r="H184" s="169">
        <v>727.2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74" t="s">
        <v>132</v>
      </c>
      <c r="AU184" s="174" t="s">
        <v>86</v>
      </c>
      <c r="AV184" s="13" t="s">
        <v>86</v>
      </c>
      <c r="AW184" s="13" t="s">
        <v>3</v>
      </c>
      <c r="AX184" s="13" t="s">
        <v>80</v>
      </c>
      <c r="AY184" s="174" t="s">
        <v>123</v>
      </c>
    </row>
    <row r="185" spans="1:65" s="2" customFormat="1" ht="24.2" customHeight="1">
      <c r="A185" s="32"/>
      <c r="B185" s="151"/>
      <c r="C185" s="152" t="s">
        <v>290</v>
      </c>
      <c r="D185" s="152" t="s">
        <v>126</v>
      </c>
      <c r="E185" s="153" t="s">
        <v>285</v>
      </c>
      <c r="F185" s="154" t="s">
        <v>286</v>
      </c>
      <c r="G185" s="155" t="s">
        <v>200</v>
      </c>
      <c r="H185" s="156">
        <v>39</v>
      </c>
      <c r="I185" s="157"/>
      <c r="J185" s="158">
        <f>ROUND(I185*H185,2)</f>
        <v>0</v>
      </c>
      <c r="K185" s="159"/>
      <c r="L185" s="33"/>
      <c r="M185" s="160" t="s">
        <v>1</v>
      </c>
      <c r="N185" s="161" t="s">
        <v>40</v>
      </c>
      <c r="O185" s="61"/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4" t="s">
        <v>130</v>
      </c>
      <c r="AT185" s="164" t="s">
        <v>126</v>
      </c>
      <c r="AU185" s="164" t="s">
        <v>86</v>
      </c>
      <c r="AY185" s="17" t="s">
        <v>123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7" t="s">
        <v>86</v>
      </c>
      <c r="BK185" s="165">
        <f>ROUND(I185*H185,2)</f>
        <v>0</v>
      </c>
      <c r="BL185" s="17" t="s">
        <v>130</v>
      </c>
      <c r="BM185" s="164" t="s">
        <v>287</v>
      </c>
    </row>
    <row r="186" spans="1:65" s="14" customFormat="1">
      <c r="B186" s="186"/>
      <c r="D186" s="167" t="s">
        <v>132</v>
      </c>
      <c r="E186" s="187" t="s">
        <v>1</v>
      </c>
      <c r="F186" s="188" t="s">
        <v>288</v>
      </c>
      <c r="H186" s="187" t="s">
        <v>1</v>
      </c>
      <c r="I186" s="189"/>
      <c r="L186" s="186"/>
      <c r="M186" s="190"/>
      <c r="N186" s="191"/>
      <c r="O186" s="191"/>
      <c r="P186" s="191"/>
      <c r="Q186" s="191"/>
      <c r="R186" s="191"/>
      <c r="S186" s="191"/>
      <c r="T186" s="192"/>
      <c r="AT186" s="187" t="s">
        <v>132</v>
      </c>
      <c r="AU186" s="187" t="s">
        <v>86</v>
      </c>
      <c r="AV186" s="14" t="s">
        <v>80</v>
      </c>
      <c r="AW186" s="14" t="s">
        <v>30</v>
      </c>
      <c r="AX186" s="14" t="s">
        <v>74</v>
      </c>
      <c r="AY186" s="187" t="s">
        <v>123</v>
      </c>
    </row>
    <row r="187" spans="1:65" s="13" customFormat="1">
      <c r="B187" s="166"/>
      <c r="D187" s="167" t="s">
        <v>132</v>
      </c>
      <c r="E187" s="174" t="s">
        <v>1</v>
      </c>
      <c r="F187" s="168" t="s">
        <v>359</v>
      </c>
      <c r="H187" s="169">
        <v>39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74" t="s">
        <v>132</v>
      </c>
      <c r="AU187" s="174" t="s">
        <v>86</v>
      </c>
      <c r="AV187" s="13" t="s">
        <v>86</v>
      </c>
      <c r="AW187" s="13" t="s">
        <v>30</v>
      </c>
      <c r="AX187" s="13" t="s">
        <v>80</v>
      </c>
      <c r="AY187" s="174" t="s">
        <v>123</v>
      </c>
    </row>
    <row r="188" spans="1:65" s="2" customFormat="1" ht="16.5" customHeight="1">
      <c r="A188" s="32"/>
      <c r="B188" s="151"/>
      <c r="C188" s="175" t="s">
        <v>296</v>
      </c>
      <c r="D188" s="175" t="s">
        <v>140</v>
      </c>
      <c r="E188" s="176" t="s">
        <v>291</v>
      </c>
      <c r="F188" s="177" t="s">
        <v>302</v>
      </c>
      <c r="G188" s="178" t="s">
        <v>200</v>
      </c>
      <c r="H188" s="179">
        <v>39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40</v>
      </c>
      <c r="O188" s="61"/>
      <c r="P188" s="162">
        <f>O188*H188</f>
        <v>0</v>
      </c>
      <c r="Q188" s="162">
        <v>8.1999999999999998E-4</v>
      </c>
      <c r="R188" s="162">
        <f>Q188*H188</f>
        <v>3.1980000000000001E-2</v>
      </c>
      <c r="S188" s="162">
        <v>0</v>
      </c>
      <c r="T188" s="163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4" t="s">
        <v>143</v>
      </c>
      <c r="AT188" s="164" t="s">
        <v>140</v>
      </c>
      <c r="AU188" s="164" t="s">
        <v>86</v>
      </c>
      <c r="AY188" s="17" t="s">
        <v>123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7" t="s">
        <v>86</v>
      </c>
      <c r="BK188" s="165">
        <f>ROUND(I188*H188,2)</f>
        <v>0</v>
      </c>
      <c r="BL188" s="17" t="s">
        <v>130</v>
      </c>
      <c r="BM188" s="164" t="s">
        <v>293</v>
      </c>
    </row>
    <row r="189" spans="1:65" s="12" customFormat="1" ht="25.9" customHeight="1">
      <c r="B189" s="138"/>
      <c r="D189" s="139" t="s">
        <v>73</v>
      </c>
      <c r="E189" s="140" t="s">
        <v>294</v>
      </c>
      <c r="F189" s="140" t="s">
        <v>295</v>
      </c>
      <c r="I189" s="141"/>
      <c r="J189" s="142">
        <f>BK189</f>
        <v>0</v>
      </c>
      <c r="L189" s="138"/>
      <c r="M189" s="143"/>
      <c r="N189" s="144"/>
      <c r="O189" s="144"/>
      <c r="P189" s="145">
        <f>P190</f>
        <v>0</v>
      </c>
      <c r="Q189" s="144"/>
      <c r="R189" s="145">
        <f>R190</f>
        <v>0</v>
      </c>
      <c r="S189" s="144"/>
      <c r="T189" s="146">
        <f>T190</f>
        <v>0</v>
      </c>
      <c r="AR189" s="139" t="s">
        <v>150</v>
      </c>
      <c r="AT189" s="147" t="s">
        <v>73</v>
      </c>
      <c r="AU189" s="147" t="s">
        <v>74</v>
      </c>
      <c r="AY189" s="139" t="s">
        <v>123</v>
      </c>
      <c r="BK189" s="148">
        <f>BK190</f>
        <v>0</v>
      </c>
    </row>
    <row r="190" spans="1:65" s="2" customFormat="1" ht="24.2" customHeight="1">
      <c r="A190" s="32"/>
      <c r="B190" s="151"/>
      <c r="C190" s="152" t="s">
        <v>332</v>
      </c>
      <c r="D190" s="152" t="s">
        <v>126</v>
      </c>
      <c r="E190" s="153" t="s">
        <v>297</v>
      </c>
      <c r="F190" s="154" t="s">
        <v>298</v>
      </c>
      <c r="G190" s="155" t="s">
        <v>299</v>
      </c>
      <c r="H190" s="156">
        <v>1</v>
      </c>
      <c r="I190" s="157"/>
      <c r="J190" s="158">
        <f>ROUND(I190*H190,2)</f>
        <v>0</v>
      </c>
      <c r="K190" s="159"/>
      <c r="L190" s="33"/>
      <c r="M190" s="201" t="s">
        <v>1</v>
      </c>
      <c r="N190" s="202" t="s">
        <v>40</v>
      </c>
      <c r="O190" s="203"/>
      <c r="P190" s="204">
        <f>O190*H190</f>
        <v>0</v>
      </c>
      <c r="Q190" s="204">
        <v>0</v>
      </c>
      <c r="R190" s="204">
        <f>Q190*H190</f>
        <v>0</v>
      </c>
      <c r="S190" s="204">
        <v>0</v>
      </c>
      <c r="T190" s="20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4" t="s">
        <v>300</v>
      </c>
      <c r="AT190" s="164" t="s">
        <v>126</v>
      </c>
      <c r="AU190" s="164" t="s">
        <v>80</v>
      </c>
      <c r="AY190" s="17" t="s">
        <v>123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86</v>
      </c>
      <c r="BK190" s="165">
        <f>ROUND(I190*H190,2)</f>
        <v>0</v>
      </c>
      <c r="BL190" s="17" t="s">
        <v>300</v>
      </c>
      <c r="BM190" s="164" t="s">
        <v>360</v>
      </c>
    </row>
    <row r="191" spans="1:65" s="2" customFormat="1" ht="6.95" customHeight="1">
      <c r="A191" s="32"/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4:K190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časť 1</vt:lpstr>
      <vt:lpstr>030-01 - Náhradná výsadba...</vt:lpstr>
      <vt:lpstr>030-03 - Náhradná výsadba...</vt:lpstr>
      <vt:lpstr>030-04 - Náhradná výsadba...</vt:lpstr>
      <vt:lpstr>'030-01 - Náhradná výsadba...'!Názvy_tlače</vt:lpstr>
      <vt:lpstr>'030-03 - Náhradná výsadba...'!Názvy_tlače</vt:lpstr>
      <vt:lpstr>'030-04 - Náhradná výsadba...'!Názvy_tlače</vt:lpstr>
      <vt:lpstr>'Rekapitulácia časť 1'!Názvy_tlače</vt:lpstr>
      <vt:lpstr>'030-01 - Náhradná výsadba...'!Oblasť_tlače</vt:lpstr>
      <vt:lpstr>'030-03 - Náhradná výsadba...'!Oblasť_tlače</vt:lpstr>
      <vt:lpstr>'030-04 - Náhradná výsadba...'!Oblasť_tlače</vt:lpstr>
      <vt:lpstr>'Rekapitulácia 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Tóthová</dc:creator>
  <cp:lastModifiedBy>Vasko, Martin</cp:lastModifiedBy>
  <dcterms:created xsi:type="dcterms:W3CDTF">2021-07-27T10:54:04Z</dcterms:created>
  <dcterms:modified xsi:type="dcterms:W3CDTF">2021-12-20T08:14:48Z</dcterms:modified>
</cp:coreProperties>
</file>