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.vasko\Desktop\Slanecká náhradná výsadba\SUT.PODKL. final\"/>
    </mc:Choice>
  </mc:AlternateContent>
  <bookViews>
    <workbookView xWindow="0" yWindow="0" windowWidth="28800" windowHeight="12300"/>
  </bookViews>
  <sheets>
    <sheet name="Rekapitulácia časť 3" sheetId="1" r:id="rId1"/>
    <sheet name="030-06 - Náhradná výsadba..." sheetId="7" r:id="rId2"/>
    <sheet name="030-07 - Náhradná výsadba..." sheetId="8" r:id="rId3"/>
    <sheet name="030-08 - Náhradná výsadba..." sheetId="9" r:id="rId4"/>
  </sheets>
  <definedNames>
    <definedName name="_xlnm._FilterDatabase" localSheetId="1" hidden="1">'030-06 - Náhradná výsadba...'!$C$124:$K$189</definedName>
    <definedName name="_xlnm._FilterDatabase" localSheetId="2" hidden="1">'030-07 - Náhradná výsadba...'!$C$124:$K$185</definedName>
    <definedName name="_xlnm._FilterDatabase" localSheetId="3" hidden="1">'030-08 - Náhradná výsadba...'!$C$124:$K$183</definedName>
    <definedName name="_xlnm.Print_Titles" localSheetId="1">'030-06 - Náhradná výsadba...'!$124:$124</definedName>
    <definedName name="_xlnm.Print_Titles" localSheetId="2">'030-07 - Náhradná výsadba...'!$124:$124</definedName>
    <definedName name="_xlnm.Print_Titles" localSheetId="3">'030-08 - Náhradná výsadba...'!$124:$124</definedName>
    <definedName name="_xlnm.Print_Titles" localSheetId="0">'Rekapitulácia časť 3'!$92:$92</definedName>
    <definedName name="_xlnm.Print_Area" localSheetId="1">'030-06 - Náhradná výsadba...'!$C$82:$J$104,'030-06 - Náhradná výsadba...'!$C$110:$J$189</definedName>
    <definedName name="_xlnm.Print_Area" localSheetId="2">'030-07 - Náhradná výsadba...'!$C$82:$J$104,'030-07 - Náhradná výsadba...'!$C$110:$J$185</definedName>
    <definedName name="_xlnm.Print_Area" localSheetId="3">'030-08 - Náhradná výsadba...'!$C$82:$J$104,'030-08 - Náhradná výsadba...'!$C$110:$J$183</definedName>
    <definedName name="_xlnm.Print_Area" localSheetId="0">'Rekapitulácia časť 3'!$D$4:$AO$76,'Rekapitulácia časť 3'!$C$82:$AQ$99</definedName>
  </definedNames>
  <calcPr calcId="162913"/>
</workbook>
</file>

<file path=xl/calcChain.xml><?xml version="1.0" encoding="utf-8"?>
<calcChain xmlns="http://schemas.openxmlformats.org/spreadsheetml/2006/main">
  <c r="J39" i="9" l="1"/>
  <c r="J38" i="9"/>
  <c r="AY98" i="1"/>
  <c r="J37" i="9"/>
  <c r="AX98" i="1" s="1"/>
  <c r="BI183" i="9"/>
  <c r="BH183" i="9"/>
  <c r="BG183" i="9"/>
  <c r="BE183" i="9"/>
  <c r="T183" i="9"/>
  <c r="T182" i="9"/>
  <c r="R183" i="9"/>
  <c r="R182" i="9" s="1"/>
  <c r="P183" i="9"/>
  <c r="P182" i="9" s="1"/>
  <c r="BI181" i="9"/>
  <c r="BH181" i="9"/>
  <c r="BG181" i="9"/>
  <c r="BE181" i="9"/>
  <c r="T181" i="9"/>
  <c r="R181" i="9"/>
  <c r="P181" i="9"/>
  <c r="BI178" i="9"/>
  <c r="BH178" i="9"/>
  <c r="BG178" i="9"/>
  <c r="BE178" i="9"/>
  <c r="T178" i="9"/>
  <c r="R178" i="9"/>
  <c r="P178" i="9"/>
  <c r="BI176" i="9"/>
  <c r="BH176" i="9"/>
  <c r="BG176" i="9"/>
  <c r="BE176" i="9"/>
  <c r="T176" i="9"/>
  <c r="R176" i="9"/>
  <c r="P176" i="9"/>
  <c r="BI174" i="9"/>
  <c r="BH174" i="9"/>
  <c r="BG174" i="9"/>
  <c r="BE174" i="9"/>
  <c r="T174" i="9"/>
  <c r="R174" i="9"/>
  <c r="P174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69" i="9"/>
  <c r="BH169" i="9"/>
  <c r="BG169" i="9"/>
  <c r="BE169" i="9"/>
  <c r="T169" i="9"/>
  <c r="R169" i="9"/>
  <c r="P169" i="9"/>
  <c r="BI167" i="9"/>
  <c r="BH167" i="9"/>
  <c r="BG167" i="9"/>
  <c r="BE167" i="9"/>
  <c r="T167" i="9"/>
  <c r="R167" i="9"/>
  <c r="P167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6" i="9"/>
  <c r="BH156" i="9"/>
  <c r="BG156" i="9"/>
  <c r="BE156" i="9"/>
  <c r="T156" i="9"/>
  <c r="R156" i="9"/>
  <c r="P156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1" i="9"/>
  <c r="BH141" i="9"/>
  <c r="BG141" i="9"/>
  <c r="BE141" i="9"/>
  <c r="T141" i="9"/>
  <c r="R141" i="9"/>
  <c r="P141" i="9"/>
  <c r="BI138" i="9"/>
  <c r="BH138" i="9"/>
  <c r="BG138" i="9"/>
  <c r="BE138" i="9"/>
  <c r="T138" i="9"/>
  <c r="R138" i="9"/>
  <c r="P138" i="9"/>
  <c r="BI136" i="9"/>
  <c r="BH136" i="9"/>
  <c r="BG136" i="9"/>
  <c r="BE136" i="9"/>
  <c r="T136" i="9"/>
  <c r="R136" i="9"/>
  <c r="P136" i="9"/>
  <c r="BI134" i="9"/>
  <c r="BH134" i="9"/>
  <c r="BG134" i="9"/>
  <c r="BE134" i="9"/>
  <c r="T134" i="9"/>
  <c r="R134" i="9"/>
  <c r="P134" i="9"/>
  <c r="BI132" i="9"/>
  <c r="BH132" i="9"/>
  <c r="BG132" i="9"/>
  <c r="BE132" i="9"/>
  <c r="T132" i="9"/>
  <c r="R132" i="9"/>
  <c r="P132" i="9"/>
  <c r="BI130" i="9"/>
  <c r="BH130" i="9"/>
  <c r="BG130" i="9"/>
  <c r="BE130" i="9"/>
  <c r="T130" i="9"/>
  <c r="R130" i="9"/>
  <c r="P130" i="9"/>
  <c r="BI128" i="9"/>
  <c r="BH128" i="9"/>
  <c r="BG128" i="9"/>
  <c r="BE128" i="9"/>
  <c r="T128" i="9"/>
  <c r="R128" i="9"/>
  <c r="P128" i="9"/>
  <c r="J122" i="9"/>
  <c r="J121" i="9"/>
  <c r="F121" i="9"/>
  <c r="F119" i="9"/>
  <c r="E117" i="9"/>
  <c r="J94" i="9"/>
  <c r="J93" i="9"/>
  <c r="F93" i="9"/>
  <c r="F91" i="9"/>
  <c r="E89" i="9"/>
  <c r="J20" i="9"/>
  <c r="E20" i="9"/>
  <c r="F94" i="9" s="1"/>
  <c r="J19" i="9"/>
  <c r="J14" i="9"/>
  <c r="E7" i="9"/>
  <c r="E113" i="9" s="1"/>
  <c r="J39" i="8"/>
  <c r="J38" i="8"/>
  <c r="AY97" i="1" s="1"/>
  <c r="J37" i="8"/>
  <c r="AX97" i="1"/>
  <c r="BI185" i="8"/>
  <c r="BH185" i="8"/>
  <c r="BG185" i="8"/>
  <c r="BE185" i="8"/>
  <c r="T185" i="8"/>
  <c r="T184" i="8" s="1"/>
  <c r="R185" i="8"/>
  <c r="R184" i="8"/>
  <c r="P185" i="8"/>
  <c r="P184" i="8"/>
  <c r="BI183" i="8"/>
  <c r="BH183" i="8"/>
  <c r="BG183" i="8"/>
  <c r="BE183" i="8"/>
  <c r="T183" i="8"/>
  <c r="R183" i="8"/>
  <c r="P183" i="8"/>
  <c r="BI180" i="8"/>
  <c r="BH180" i="8"/>
  <c r="BG180" i="8"/>
  <c r="BE180" i="8"/>
  <c r="T180" i="8"/>
  <c r="R180" i="8"/>
  <c r="P180" i="8"/>
  <c r="BI178" i="8"/>
  <c r="BH178" i="8"/>
  <c r="BG178" i="8"/>
  <c r="BE178" i="8"/>
  <c r="T178" i="8"/>
  <c r="R178" i="8"/>
  <c r="P178" i="8"/>
  <c r="BI176" i="8"/>
  <c r="BH176" i="8"/>
  <c r="BG176" i="8"/>
  <c r="BE176" i="8"/>
  <c r="T176" i="8"/>
  <c r="R176" i="8"/>
  <c r="P176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1" i="8"/>
  <c r="BH171" i="8"/>
  <c r="BG171" i="8"/>
  <c r="BE171" i="8"/>
  <c r="T171" i="8"/>
  <c r="R171" i="8"/>
  <c r="P171" i="8"/>
  <c r="BI169" i="8"/>
  <c r="BH169" i="8"/>
  <c r="BG169" i="8"/>
  <c r="BE169" i="8"/>
  <c r="T169" i="8"/>
  <c r="R169" i="8"/>
  <c r="P169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1" i="8"/>
  <c r="BH161" i="8"/>
  <c r="BG161" i="8"/>
  <c r="BE161" i="8"/>
  <c r="T161" i="8"/>
  <c r="R161" i="8"/>
  <c r="P161" i="8"/>
  <c r="BI159" i="8"/>
  <c r="BH159" i="8"/>
  <c r="BG159" i="8"/>
  <c r="BE159" i="8"/>
  <c r="T159" i="8"/>
  <c r="R159" i="8"/>
  <c r="P159" i="8"/>
  <c r="BI157" i="8"/>
  <c r="BH157" i="8"/>
  <c r="BG157" i="8"/>
  <c r="BE157" i="8"/>
  <c r="T157" i="8"/>
  <c r="R157" i="8"/>
  <c r="P157" i="8"/>
  <c r="BI155" i="8"/>
  <c r="BH155" i="8"/>
  <c r="BG155" i="8"/>
  <c r="BE155" i="8"/>
  <c r="T155" i="8"/>
  <c r="R155" i="8"/>
  <c r="P155" i="8"/>
  <c r="BI153" i="8"/>
  <c r="BH153" i="8"/>
  <c r="BG153" i="8"/>
  <c r="BE153" i="8"/>
  <c r="T153" i="8"/>
  <c r="R153" i="8"/>
  <c r="P153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1" i="8"/>
  <c r="BH141" i="8"/>
  <c r="BG141" i="8"/>
  <c r="BE141" i="8"/>
  <c r="T141" i="8"/>
  <c r="R141" i="8"/>
  <c r="P141" i="8"/>
  <c r="BI138" i="8"/>
  <c r="BH138" i="8"/>
  <c r="BG138" i="8"/>
  <c r="BE138" i="8"/>
  <c r="T138" i="8"/>
  <c r="R138" i="8"/>
  <c r="P138" i="8"/>
  <c r="BI136" i="8"/>
  <c r="BH136" i="8"/>
  <c r="BG136" i="8"/>
  <c r="BE136" i="8"/>
  <c r="T136" i="8"/>
  <c r="R136" i="8"/>
  <c r="P136" i="8"/>
  <c r="BI134" i="8"/>
  <c r="BH134" i="8"/>
  <c r="BG134" i="8"/>
  <c r="BE134" i="8"/>
  <c r="T134" i="8"/>
  <c r="R134" i="8"/>
  <c r="P134" i="8"/>
  <c r="BI132" i="8"/>
  <c r="BH132" i="8"/>
  <c r="BG132" i="8"/>
  <c r="BE132" i="8"/>
  <c r="T132" i="8"/>
  <c r="R132" i="8"/>
  <c r="P132" i="8"/>
  <c r="BI130" i="8"/>
  <c r="BH130" i="8"/>
  <c r="BG130" i="8"/>
  <c r="BE130" i="8"/>
  <c r="T130" i="8"/>
  <c r="R130" i="8"/>
  <c r="P130" i="8"/>
  <c r="BI128" i="8"/>
  <c r="BH128" i="8"/>
  <c r="BG128" i="8"/>
  <c r="BE128" i="8"/>
  <c r="T128" i="8"/>
  <c r="R128" i="8"/>
  <c r="P128" i="8"/>
  <c r="J122" i="8"/>
  <c r="J121" i="8"/>
  <c r="F121" i="8"/>
  <c r="F119" i="8"/>
  <c r="E117" i="8"/>
  <c r="J94" i="8"/>
  <c r="J93" i="8"/>
  <c r="F93" i="8"/>
  <c r="F91" i="8"/>
  <c r="E89" i="8"/>
  <c r="J20" i="8"/>
  <c r="E20" i="8"/>
  <c r="F94" i="8" s="1"/>
  <c r="J19" i="8"/>
  <c r="J14" i="8"/>
  <c r="E7" i="8"/>
  <c r="E85" i="8" s="1"/>
  <c r="J39" i="7"/>
  <c r="J38" i="7"/>
  <c r="AY96" i="1" s="1"/>
  <c r="J37" i="7"/>
  <c r="AX96" i="1"/>
  <c r="BI189" i="7"/>
  <c r="BH189" i="7"/>
  <c r="BG189" i="7"/>
  <c r="BE189" i="7"/>
  <c r="T189" i="7"/>
  <c r="T188" i="7" s="1"/>
  <c r="R189" i="7"/>
  <c r="R188" i="7"/>
  <c r="P189" i="7"/>
  <c r="P188" i="7" s="1"/>
  <c r="BI187" i="7"/>
  <c r="BH187" i="7"/>
  <c r="BG187" i="7"/>
  <c r="BE187" i="7"/>
  <c r="T187" i="7"/>
  <c r="R187" i="7"/>
  <c r="P187" i="7"/>
  <c r="BI184" i="7"/>
  <c r="BH184" i="7"/>
  <c r="BG184" i="7"/>
  <c r="BE184" i="7"/>
  <c r="T184" i="7"/>
  <c r="R184" i="7"/>
  <c r="P184" i="7"/>
  <c r="BI182" i="7"/>
  <c r="BH182" i="7"/>
  <c r="BG182" i="7"/>
  <c r="BE182" i="7"/>
  <c r="T182" i="7"/>
  <c r="R182" i="7"/>
  <c r="P182" i="7"/>
  <c r="BI180" i="7"/>
  <c r="BH180" i="7"/>
  <c r="BG180" i="7"/>
  <c r="BE180" i="7"/>
  <c r="T180" i="7"/>
  <c r="R180" i="7"/>
  <c r="P180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5" i="7"/>
  <c r="BH175" i="7"/>
  <c r="BG175" i="7"/>
  <c r="BE175" i="7"/>
  <c r="T175" i="7"/>
  <c r="R175" i="7"/>
  <c r="P175" i="7"/>
  <c r="BI173" i="7"/>
  <c r="BH173" i="7"/>
  <c r="BG173" i="7"/>
  <c r="BE173" i="7"/>
  <c r="T173" i="7"/>
  <c r="R173" i="7"/>
  <c r="P173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8" i="7"/>
  <c r="BH168" i="7"/>
  <c r="BG168" i="7"/>
  <c r="BE168" i="7"/>
  <c r="T168" i="7"/>
  <c r="R168" i="7"/>
  <c r="P168" i="7"/>
  <c r="BI166" i="7"/>
  <c r="BH166" i="7"/>
  <c r="BG166" i="7"/>
  <c r="BE166" i="7"/>
  <c r="T166" i="7"/>
  <c r="R166" i="7"/>
  <c r="P166" i="7"/>
  <c r="BI164" i="7"/>
  <c r="BH164" i="7"/>
  <c r="BG164" i="7"/>
  <c r="BE164" i="7"/>
  <c r="T164" i="7"/>
  <c r="R164" i="7"/>
  <c r="P164" i="7"/>
  <c r="BI162" i="7"/>
  <c r="BH162" i="7"/>
  <c r="BG162" i="7"/>
  <c r="BE162" i="7"/>
  <c r="T162" i="7"/>
  <c r="R162" i="7"/>
  <c r="P162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6" i="7"/>
  <c r="BH156" i="7"/>
  <c r="BG156" i="7"/>
  <c r="BE156" i="7"/>
  <c r="T156" i="7"/>
  <c r="R156" i="7"/>
  <c r="P156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1" i="7"/>
  <c r="BH141" i="7"/>
  <c r="BG141" i="7"/>
  <c r="BE141" i="7"/>
  <c r="T141" i="7"/>
  <c r="R141" i="7"/>
  <c r="P141" i="7"/>
  <c r="BI138" i="7"/>
  <c r="BH138" i="7"/>
  <c r="BG138" i="7"/>
  <c r="BE138" i="7"/>
  <c r="T138" i="7"/>
  <c r="R138" i="7"/>
  <c r="P138" i="7"/>
  <c r="BI136" i="7"/>
  <c r="BH136" i="7"/>
  <c r="BG136" i="7"/>
  <c r="BE136" i="7"/>
  <c r="T136" i="7"/>
  <c r="R136" i="7"/>
  <c r="P136" i="7"/>
  <c r="BI134" i="7"/>
  <c r="BH134" i="7"/>
  <c r="BG134" i="7"/>
  <c r="BE134" i="7"/>
  <c r="T134" i="7"/>
  <c r="R134" i="7"/>
  <c r="P134" i="7"/>
  <c r="BI132" i="7"/>
  <c r="BH132" i="7"/>
  <c r="BG132" i="7"/>
  <c r="BE132" i="7"/>
  <c r="T132" i="7"/>
  <c r="R132" i="7"/>
  <c r="P132" i="7"/>
  <c r="BI130" i="7"/>
  <c r="BH130" i="7"/>
  <c r="BG130" i="7"/>
  <c r="BE130" i="7"/>
  <c r="T130" i="7"/>
  <c r="R130" i="7"/>
  <c r="P130" i="7"/>
  <c r="BI128" i="7"/>
  <c r="BH128" i="7"/>
  <c r="BG128" i="7"/>
  <c r="BE128" i="7"/>
  <c r="T128" i="7"/>
  <c r="R128" i="7"/>
  <c r="P128" i="7"/>
  <c r="J122" i="7"/>
  <c r="J121" i="7"/>
  <c r="F121" i="7"/>
  <c r="F119" i="7"/>
  <c r="E117" i="7"/>
  <c r="J94" i="7"/>
  <c r="J93" i="7"/>
  <c r="F93" i="7"/>
  <c r="F91" i="7"/>
  <c r="E89" i="7"/>
  <c r="J20" i="7"/>
  <c r="E20" i="7"/>
  <c r="F94" i="7" s="1"/>
  <c r="J19" i="7"/>
  <c r="J14" i="7"/>
  <c r="E7" i="7"/>
  <c r="E113" i="7" s="1"/>
  <c r="L90" i="1"/>
  <c r="AM90" i="1"/>
  <c r="AM89" i="1"/>
  <c r="L89" i="1"/>
  <c r="L87" i="1"/>
  <c r="L85" i="1"/>
  <c r="L84" i="1"/>
  <c r="J156" i="7"/>
  <c r="J177" i="7"/>
  <c r="BK147" i="7"/>
  <c r="J160" i="7"/>
  <c r="J164" i="7"/>
  <c r="BK152" i="7"/>
  <c r="J148" i="7"/>
  <c r="BK154" i="7"/>
  <c r="J176" i="8"/>
  <c r="BK155" i="8"/>
  <c r="J155" i="8"/>
  <c r="BK178" i="8"/>
  <c r="BK130" i="8"/>
  <c r="J150" i="8"/>
  <c r="J180" i="8"/>
  <c r="J178" i="8"/>
  <c r="BK149" i="8"/>
  <c r="J147" i="9"/>
  <c r="BK159" i="9"/>
  <c r="BK167" i="9"/>
  <c r="BK141" i="9"/>
  <c r="J154" i="9"/>
  <c r="BK161" i="9"/>
  <c r="BK148" i="9"/>
  <c r="J166" i="7"/>
  <c r="BK153" i="7"/>
  <c r="J153" i="7"/>
  <c r="J149" i="7"/>
  <c r="BK136" i="7"/>
  <c r="J154" i="7"/>
  <c r="J134" i="7"/>
  <c r="BK151" i="7"/>
  <c r="BK161" i="8"/>
  <c r="J144" i="8"/>
  <c r="J132" i="8"/>
  <c r="J157" i="8"/>
  <c r="J183" i="8"/>
  <c r="J159" i="8"/>
  <c r="BK138" i="8"/>
  <c r="J145" i="8"/>
  <c r="BK144" i="9"/>
  <c r="BK138" i="9"/>
  <c r="BK154" i="9"/>
  <c r="BK136" i="9"/>
  <c r="BK130" i="9"/>
  <c r="BK162" i="7"/>
  <c r="BK128" i="7"/>
  <c r="BK141" i="7"/>
  <c r="BK164" i="7"/>
  <c r="BK138" i="7"/>
  <c r="BK178" i="7"/>
  <c r="BK184" i="7"/>
  <c r="J147" i="7"/>
  <c r="BK166" i="7"/>
  <c r="BK183" i="8"/>
  <c r="BK145" i="8"/>
  <c r="BK159" i="8"/>
  <c r="J128" i="8"/>
  <c r="BK141" i="8"/>
  <c r="BK169" i="8"/>
  <c r="BK146" i="8"/>
  <c r="J169" i="8"/>
  <c r="BK172" i="9"/>
  <c r="J171" i="9"/>
  <c r="J162" i="9"/>
  <c r="BK151" i="9"/>
  <c r="J136" i="9"/>
  <c r="J128" i="9"/>
  <c r="BK153" i="9"/>
  <c r="AS95" i="1"/>
  <c r="J151" i="7"/>
  <c r="J158" i="7"/>
  <c r="J178" i="7"/>
  <c r="BK156" i="7"/>
  <c r="BK173" i="7"/>
  <c r="J146" i="7"/>
  <c r="BK171" i="7"/>
  <c r="J180" i="7"/>
  <c r="BK132" i="7"/>
  <c r="BK163" i="8"/>
  <c r="BK153" i="8"/>
  <c r="J141" i="8"/>
  <c r="J153" i="8"/>
  <c r="J173" i="8"/>
  <c r="J134" i="8"/>
  <c r="J149" i="8"/>
  <c r="J151" i="8"/>
  <c r="J172" i="9"/>
  <c r="BK145" i="9"/>
  <c r="J169" i="9"/>
  <c r="J159" i="9"/>
  <c r="BK176" i="9"/>
  <c r="BK165" i="9"/>
  <c r="BK171" i="9"/>
  <c r="J178" i="9"/>
  <c r="BK162" i="9"/>
  <c r="J152" i="7"/>
  <c r="BK168" i="7"/>
  <c r="J170" i="7"/>
  <c r="J150" i="7"/>
  <c r="BK160" i="7"/>
  <c r="J128" i="7"/>
  <c r="J168" i="7"/>
  <c r="BK130" i="7"/>
  <c r="BK185" i="8"/>
  <c r="J130" i="8"/>
  <c r="J136" i="8"/>
  <c r="J163" i="8"/>
  <c r="BK180" i="8"/>
  <c r="BK148" i="8"/>
  <c r="BK166" i="8"/>
  <c r="BK176" i="8"/>
  <c r="BK134" i="8"/>
  <c r="J156" i="9"/>
  <c r="BK181" i="9"/>
  <c r="BK156" i="9"/>
  <c r="J146" i="9"/>
  <c r="J181" i="9"/>
  <c r="BK146" i="9"/>
  <c r="J158" i="9"/>
  <c r="J165" i="9"/>
  <c r="J176" i="9"/>
  <c r="BK134" i="9"/>
  <c r="BK175" i="7"/>
  <c r="BK148" i="7"/>
  <c r="BK180" i="7"/>
  <c r="J162" i="7"/>
  <c r="BK170" i="7"/>
  <c r="BK158" i="7"/>
  <c r="J173" i="7"/>
  <c r="J138" i="7"/>
  <c r="J185" i="8"/>
  <c r="J161" i="8"/>
  <c r="BK147" i="8"/>
  <c r="J166" i="8"/>
  <c r="BK128" i="8"/>
  <c r="J147" i="8"/>
  <c r="BK150" i="8"/>
  <c r="BK167" i="8"/>
  <c r="BK169" i="9"/>
  <c r="J132" i="9"/>
  <c r="J153" i="9"/>
  <c r="J144" i="9"/>
  <c r="BK178" i="9"/>
  <c r="BK149" i="9"/>
  <c r="BK147" i="9"/>
  <c r="BK164" i="9"/>
  <c r="J138" i="9"/>
  <c r="J174" i="9"/>
  <c r="J151" i="9"/>
  <c r="J187" i="7"/>
  <c r="BK150" i="7"/>
  <c r="J130" i="7"/>
  <c r="J175" i="7"/>
  <c r="BK182" i="7"/>
  <c r="J171" i="7"/>
  <c r="J141" i="7"/>
  <c r="J189" i="7"/>
  <c r="J136" i="7"/>
  <c r="BK174" i="8"/>
  <c r="BK151" i="8"/>
  <c r="J138" i="8"/>
  <c r="J146" i="8"/>
  <c r="J164" i="8"/>
  <c r="BK157" i="8"/>
  <c r="BK173" i="8"/>
  <c r="BK132" i="8"/>
  <c r="J161" i="9"/>
  <c r="BK128" i="9"/>
  <c r="J148" i="9"/>
  <c r="J167" i="9"/>
  <c r="J134" i="9"/>
  <c r="BK132" i="9"/>
  <c r="J149" i="9"/>
  <c r="J184" i="7"/>
  <c r="BK134" i="7"/>
  <c r="J182" i="7"/>
  <c r="BK177" i="7"/>
  <c r="J132" i="7"/>
  <c r="BK189" i="7"/>
  <c r="BK149" i="7"/>
  <c r="BK187" i="7"/>
  <c r="BK146" i="7"/>
  <c r="J174" i="8"/>
  <c r="BK164" i="8"/>
  <c r="BK171" i="8"/>
  <c r="BK144" i="8"/>
  <c r="J171" i="8"/>
  <c r="BK136" i="8"/>
  <c r="J167" i="8"/>
  <c r="J148" i="8"/>
  <c r="J164" i="9"/>
  <c r="J130" i="9"/>
  <c r="BK150" i="9"/>
  <c r="J183" i="9"/>
  <c r="BK174" i="9"/>
  <c r="J141" i="9"/>
  <c r="J150" i="9"/>
  <c r="BK183" i="9"/>
  <c r="BK158" i="9"/>
  <c r="J145" i="9"/>
  <c r="P127" i="7" l="1"/>
  <c r="R175" i="8"/>
  <c r="BK172" i="7"/>
  <c r="J172" i="7"/>
  <c r="J101" i="7" s="1"/>
  <c r="T179" i="7"/>
  <c r="P175" i="8"/>
  <c r="T127" i="7"/>
  <c r="P172" i="7"/>
  <c r="R127" i="8"/>
  <c r="T168" i="8"/>
  <c r="R166" i="9"/>
  <c r="R179" i="7"/>
  <c r="BK127" i="8"/>
  <c r="R168" i="8"/>
  <c r="P127" i="9"/>
  <c r="T166" i="9"/>
  <c r="R127" i="7"/>
  <c r="T172" i="7"/>
  <c r="P127" i="8"/>
  <c r="BK175" i="8"/>
  <c r="J175" i="8" s="1"/>
  <c r="J102" i="8" s="1"/>
  <c r="BK127" i="9"/>
  <c r="J127" i="9"/>
  <c r="J100" i="9" s="1"/>
  <c r="BK166" i="9"/>
  <c r="J166" i="9"/>
  <c r="J101" i="9"/>
  <c r="BK173" i="9"/>
  <c r="J173" i="9"/>
  <c r="J102" i="9" s="1"/>
  <c r="BK179" i="7"/>
  <c r="J179" i="7" s="1"/>
  <c r="J102" i="7" s="1"/>
  <c r="BK168" i="8"/>
  <c r="J168" i="8" s="1"/>
  <c r="J101" i="8" s="1"/>
  <c r="P166" i="9"/>
  <c r="R173" i="9"/>
  <c r="R172" i="7"/>
  <c r="P168" i="8"/>
  <c r="R127" i="9"/>
  <c r="R126" i="9" s="1"/>
  <c r="R125" i="9" s="1"/>
  <c r="T173" i="9"/>
  <c r="BK127" i="7"/>
  <c r="J127" i="7" s="1"/>
  <c r="J100" i="7" s="1"/>
  <c r="P179" i="7"/>
  <c r="T127" i="8"/>
  <c r="T126" i="8"/>
  <c r="T125" i="8" s="1"/>
  <c r="T175" i="8"/>
  <c r="T127" i="9"/>
  <c r="T126" i="9" s="1"/>
  <c r="T125" i="9" s="1"/>
  <c r="P173" i="9"/>
  <c r="BK184" i="8"/>
  <c r="J184" i="8" s="1"/>
  <c r="J103" i="8" s="1"/>
  <c r="BK188" i="7"/>
  <c r="J188" i="7"/>
  <c r="J103" i="7" s="1"/>
  <c r="BK182" i="9"/>
  <c r="J182" i="9"/>
  <c r="J103" i="9"/>
  <c r="J127" i="8"/>
  <c r="J100" i="8"/>
  <c r="BF144" i="9"/>
  <c r="BF138" i="9"/>
  <c r="BF151" i="9"/>
  <c r="BF158" i="9"/>
  <c r="J119" i="9"/>
  <c r="BF148" i="9"/>
  <c r="BF174" i="9"/>
  <c r="BF178" i="9"/>
  <c r="E85" i="9"/>
  <c r="BF130" i="9"/>
  <c r="BF145" i="9"/>
  <c r="BF146" i="9"/>
  <c r="BF147" i="9"/>
  <c r="BF150" i="9"/>
  <c r="BF161" i="9"/>
  <c r="BF162" i="9"/>
  <c r="BF176" i="9"/>
  <c r="BF181" i="9"/>
  <c r="BF132" i="9"/>
  <c r="BF159" i="9"/>
  <c r="F122" i="9"/>
  <c r="BF128" i="9"/>
  <c r="BF136" i="9"/>
  <c r="BF153" i="9"/>
  <c r="BF156" i="9"/>
  <c r="BF167" i="9"/>
  <c r="BF183" i="9"/>
  <c r="BF164" i="9"/>
  <c r="BF169" i="9"/>
  <c r="BF171" i="9"/>
  <c r="BF172" i="9"/>
  <c r="BF134" i="9"/>
  <c r="BF141" i="9"/>
  <c r="BF149" i="9"/>
  <c r="BF154" i="9"/>
  <c r="BF165" i="9"/>
  <c r="F122" i="8"/>
  <c r="BF136" i="8"/>
  <c r="BF141" i="8"/>
  <c r="BF153" i="8"/>
  <c r="BF159" i="8"/>
  <c r="J119" i="8"/>
  <c r="BF128" i="8"/>
  <c r="BF130" i="8"/>
  <c r="BF134" i="8"/>
  <c r="BF145" i="8"/>
  <c r="BF146" i="8"/>
  <c r="BF174" i="8"/>
  <c r="BF150" i="8"/>
  <c r="BF151" i="8"/>
  <c r="BF163" i="8"/>
  <c r="BF164" i="8"/>
  <c r="BF173" i="8"/>
  <c r="BF178" i="8"/>
  <c r="BF180" i="8"/>
  <c r="BF183" i="8"/>
  <c r="E113" i="8"/>
  <c r="BF132" i="8"/>
  <c r="BF144" i="8"/>
  <c r="BF155" i="8"/>
  <c r="BF157" i="8"/>
  <c r="BF176" i="8"/>
  <c r="BF161" i="8"/>
  <c r="BF166" i="8"/>
  <c r="BF167" i="8"/>
  <c r="BF169" i="8"/>
  <c r="BF171" i="8"/>
  <c r="BF185" i="8"/>
  <c r="BF147" i="8"/>
  <c r="BF149" i="8"/>
  <c r="BF138" i="8"/>
  <c r="BF148" i="8"/>
  <c r="BF138" i="7"/>
  <c r="BF149" i="7"/>
  <c r="BF170" i="7"/>
  <c r="BF189" i="7"/>
  <c r="E85" i="7"/>
  <c r="J119" i="7"/>
  <c r="BF128" i="7"/>
  <c r="BF132" i="7"/>
  <c r="BF162" i="7"/>
  <c r="BF175" i="7"/>
  <c r="BF182" i="7"/>
  <c r="BF148" i="7"/>
  <c r="BF152" i="7"/>
  <c r="F122" i="7"/>
  <c r="BF147" i="7"/>
  <c r="BF151" i="7"/>
  <c r="BF153" i="7"/>
  <c r="BF166" i="7"/>
  <c r="BF168" i="7"/>
  <c r="BF130" i="7"/>
  <c r="BF134" i="7"/>
  <c r="BF154" i="7"/>
  <c r="BF158" i="7"/>
  <c r="BF160" i="7"/>
  <c r="BF164" i="7"/>
  <c r="BF171" i="7"/>
  <c r="BF177" i="7"/>
  <c r="BF184" i="7"/>
  <c r="BF187" i="7"/>
  <c r="BF136" i="7"/>
  <c r="BF150" i="7"/>
  <c r="BF173" i="7"/>
  <c r="BF141" i="7"/>
  <c r="BF146" i="7"/>
  <c r="BF156" i="7"/>
  <c r="BF178" i="7"/>
  <c r="BF180" i="7"/>
  <c r="F35" i="8"/>
  <c r="AZ97" i="1" s="1"/>
  <c r="J35" i="9"/>
  <c r="AV98" i="1" s="1"/>
  <c r="F39" i="7"/>
  <c r="BD96" i="1" s="1"/>
  <c r="J35" i="8"/>
  <c r="AV97" i="1" s="1"/>
  <c r="F37" i="9"/>
  <c r="BB98" i="1" s="1"/>
  <c r="F35" i="7"/>
  <c r="AZ96" i="1"/>
  <c r="F37" i="8"/>
  <c r="BB97" i="1"/>
  <c r="F38" i="7"/>
  <c r="BC96" i="1"/>
  <c r="F35" i="9"/>
  <c r="AZ98" i="1"/>
  <c r="AS94" i="1"/>
  <c r="F37" i="7"/>
  <c r="BB96" i="1" s="1"/>
  <c r="F38" i="8"/>
  <c r="BC97" i="1" s="1"/>
  <c r="F38" i="9"/>
  <c r="BC98" i="1" s="1"/>
  <c r="J35" i="7"/>
  <c r="AV96" i="1" s="1"/>
  <c r="F39" i="8"/>
  <c r="BD97" i="1" s="1"/>
  <c r="F39" i="9"/>
  <c r="BD98" i="1" s="1"/>
  <c r="BK126" i="7" l="1"/>
  <c r="J126" i="7" s="1"/>
  <c r="J99" i="7" s="1"/>
  <c r="R126" i="8"/>
  <c r="R125" i="8" s="1"/>
  <c r="BK126" i="8"/>
  <c r="BK125" i="8"/>
  <c r="J125" i="8"/>
  <c r="J98" i="8"/>
  <c r="P126" i="9"/>
  <c r="P125" i="9"/>
  <c r="AU98" i="1" s="1"/>
  <c r="T126" i="7"/>
  <c r="T125" i="7"/>
  <c r="R126" i="7"/>
  <c r="R125" i="7"/>
  <c r="P126" i="7"/>
  <c r="P125" i="7" s="1"/>
  <c r="AU96" i="1" s="1"/>
  <c r="P126" i="8"/>
  <c r="P125" i="8" s="1"/>
  <c r="AU97" i="1" s="1"/>
  <c r="BK126" i="9"/>
  <c r="BK125" i="9"/>
  <c r="J125" i="9"/>
  <c r="BK125" i="7"/>
  <c r="J125" i="7"/>
  <c r="J98" i="7" s="1"/>
  <c r="BD95" i="1"/>
  <c r="BD94" i="1" s="1"/>
  <c r="W33" i="1" s="1"/>
  <c r="J36" i="9"/>
  <c r="AW98" i="1" s="1"/>
  <c r="AT98" i="1" s="1"/>
  <c r="BC95" i="1"/>
  <c r="AY95" i="1" s="1"/>
  <c r="J32" i="9"/>
  <c r="AG98" i="1" s="1"/>
  <c r="AZ95" i="1"/>
  <c r="AV95" i="1" s="1"/>
  <c r="F36" i="8"/>
  <c r="BA97" i="1" s="1"/>
  <c r="BB95" i="1"/>
  <c r="BB94" i="1" s="1"/>
  <c r="AX94" i="1" s="1"/>
  <c r="F36" i="7"/>
  <c r="BA96" i="1" s="1"/>
  <c r="J36" i="8"/>
  <c r="AW97" i="1" s="1"/>
  <c r="AT97" i="1" s="1"/>
  <c r="J36" i="7"/>
  <c r="AW96" i="1"/>
  <c r="AT96" i="1" s="1"/>
  <c r="F36" i="9"/>
  <c r="BA98" i="1" s="1"/>
  <c r="J126" i="8" l="1"/>
  <c r="J99" i="8"/>
  <c r="J98" i="9"/>
  <c r="J126" i="9"/>
  <c r="J99" i="9" s="1"/>
  <c r="J41" i="9"/>
  <c r="AN98" i="1"/>
  <c r="AU95" i="1"/>
  <c r="AU94" i="1" s="1"/>
  <c r="AZ94" i="1"/>
  <c r="W29" i="1" s="1"/>
  <c r="BA95" i="1"/>
  <c r="AW95" i="1" s="1"/>
  <c r="AT95" i="1" s="1"/>
  <c r="J32" i="8"/>
  <c r="AG97" i="1"/>
  <c r="BC94" i="1"/>
  <c r="W32" i="1"/>
  <c r="W31" i="1"/>
  <c r="J32" i="7"/>
  <c r="AG96" i="1"/>
  <c r="AN96" i="1" s="1"/>
  <c r="AX95" i="1"/>
  <c r="J41" i="8" l="1"/>
  <c r="J41" i="7"/>
  <c r="AN97" i="1"/>
  <c r="AG95" i="1"/>
  <c r="AG94" i="1" s="1"/>
  <c r="AK26" i="1" s="1"/>
  <c r="AY94" i="1"/>
  <c r="AV94" i="1"/>
  <c r="AK29" i="1" s="1"/>
  <c r="BA94" i="1"/>
  <c r="AW94" i="1" s="1"/>
  <c r="AK30" i="1" s="1"/>
  <c r="AN95" i="1" l="1"/>
  <c r="AK35" i="1"/>
  <c r="AT94" i="1"/>
  <c r="AN94" i="1" s="1"/>
  <c r="W30" i="1"/>
</calcChain>
</file>

<file path=xl/sharedStrings.xml><?xml version="1.0" encoding="utf-8"?>
<sst xmlns="http://schemas.openxmlformats.org/spreadsheetml/2006/main" count="2610" uniqueCount="349">
  <si>
    <t>Export Komplet</t>
  </si>
  <si>
    <t/>
  </si>
  <si>
    <t>2.0</t>
  </si>
  <si>
    <t>False</t>
  </si>
  <si>
    <t>{e458f97c-118e-4c47-8bf3-ae02274b35a4}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</si>
  <si>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</si>
  <si>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</si>
  <si>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</si>
  <si>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</si>
  <si>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</si>
  <si>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</si>
  <si>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</si>
  <si>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</si>
  <si>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Z9_DSP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</si>
  <si>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</si>
  <si>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</si>
  <si>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KE, Rekonštrukcia a modernizácia cesty II-552 - Slanecká cesta</t>
  </si>
  <si>
    <t>JKSO:</t>
  </si>
  <si>
    <t>KS:</t>
  </si>
  <si>
    <t>Miesto:</t>
  </si>
  <si>
    <t>Košice</t>
  </si>
  <si>
    <t>Dátum: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</si>
  <si>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</si>
  <si>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</si>
  <si>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</si>
  <si>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</si>
  <si>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</si>
  <si>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</si>
  <si>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</si>
  <si>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Amberg Engineering Slovakia, s.r.o.</t>
  </si>
  <si>
    <t>True</t>
  </si>
  <si>
    <t>Spracovateľ:</t>
  </si>
  <si>
    <t>Kolektív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</si>
  <si>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</si>
  <si>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</si>
  <si>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</si>
  <si>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</si>
  <si>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</si>
  <si>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</si>
  <si>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</si>
  <si>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</si>
  <si>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</si>
  <si>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</si>
  <si>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</si>
  <si>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</si>
  <si>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</si>
  <si>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</si>
  <si>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</si>
  <si>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</si>
  <si>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</si>
  <si>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</si>
  <si>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</si>
  <si>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</si>
  <si>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</si>
  <si>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</si>
  <si>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</si>
  <si>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</si>
  <si>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</si>
  <si>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</si>
  <si>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</si>
  <si>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</si>
  <si>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</si>
  <si>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</si>
  <si>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</si>
  <si>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</si>
  <si>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</si>
  <si>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</si>
  <si>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</si>
  <si>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</si>
  <si>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</si>
  <si>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</si>
  <si>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</si>
  <si>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</si>
  <si>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</si>
  <si>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</si>
  <si>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</si>
  <si>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</si>
  <si>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</si>
  <si>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030-00</t>
  </si>
  <si>
    <t>STA</t>
  </si>
  <si>
    <t>1</t>
  </si>
  <si>
    <t>{0bf11761-a57f-4a11-9155-3b901a0c329c}</t>
  </si>
  <si>
    <t>/</t>
  </si>
  <si>
    <t>Časť</t>
  </si>
  <si>
    <t>2</t>
  </si>
  <si>
    <t>030-06</t>
  </si>
  <si>
    <t>Náhradná výsadba - Lokalita č. 9 - Nad jazerom - križovatka Nižné Kapustníky, Slanecká - k.ú. Jazero</t>
  </si>
  <si>
    <t>{f3d76eb7-5dea-48db-9c4d-29c75bff2c67}</t>
  </si>
  <si>
    <t>030-07</t>
  </si>
  <si>
    <t>Náhradná výsadba - Lokalita č. 11 - Krásna - ZŠ s MŠ sv. Marka Križina - k.ú. Krásna</t>
  </si>
  <si>
    <t>{836d0d95-1e64-4294-b79f-781f375eb8b9}</t>
  </si>
  <si>
    <t>030-08</t>
  </si>
  <si>
    <t>Náhradná výsadba - Lokalita č. 12 - Nad jazerom - priestor pri  MŠ Dneperská - k.ú. Jazero</t>
  </si>
  <si>
    <t>{0a587b22-a916-4e31-827e-8b867d464d55}</t>
  </si>
  <si>
    <t>KRYCÍ LIST ROZPOČTU</t>
  </si>
  <si>
    <t>Objekt:</t>
  </si>
  <si>
    <t>030-00 - Náhradná výsadba</t>
  </si>
  <si>
    <t>Časť: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</si>
  <si>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</si>
  <si>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</si>
  <si>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</si>
  <si>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</si>
  <si>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</si>
  <si>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</si>
  <si>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1.10 - Zemné práce - výsadba</t>
  </si>
  <si>
    <t xml:space="preserve">    1.20 - Zemné práce - ošetrovanie</t>
  </si>
  <si>
    <t xml:space="preserve">    9.10 - Ostatné práce a dodávky - výsadba</t>
  </si>
  <si>
    <t>VRN - Ostatné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</si>
  <si>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</si>
  <si>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</si>
  <si>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</si>
  <si>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</si>
  <si>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</si>
  <si>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</si>
  <si>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</si>
  <si>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</si>
  <si>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</si>
  <si>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</si>
  <si>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</si>
  <si>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</si>
  <si>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</si>
  <si>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</si>
  <si>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</si>
  <si>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1.10</t>
  </si>
  <si>
    <t>Zemné práce - výsadba</t>
  </si>
  <si>
    <t>K</t>
  </si>
  <si>
    <t>111101101</t>
  </si>
  <si>
    <t>Odstránenie travín a tŕstia s príp. premiestnením a uložením na hromady do 50 m, pri celkovej ploche do 1000m2</t>
  </si>
  <si>
    <t>m2</t>
  </si>
  <si>
    <t>4</t>
  </si>
  <si>
    <t>VV</t>
  </si>
  <si>
    <t>181305115</t>
  </si>
  <si>
    <t>Prevrstvenie zeminy/substrátu pre výsadbu stromov, vrátane presunu materiálu po stavenisku</t>
  </si>
  <si>
    <t>m3</t>
  </si>
  <si>
    <t>-1200945785</t>
  </si>
  <si>
    <t>3</t>
  </si>
  <si>
    <t>M</t>
  </si>
  <si>
    <t>103640000144</t>
  </si>
  <si>
    <t>Zemina do substrátu pre výsadbu stromov - 40% objemu</t>
  </si>
  <si>
    <t>8</t>
  </si>
  <si>
    <t>1884890140</t>
  </si>
  <si>
    <t>583310002744</t>
  </si>
  <si>
    <t>Piesok do substrátu pre výsadbu stromov - 25% objemu</t>
  </si>
  <si>
    <t>83874170</t>
  </si>
  <si>
    <t>5</t>
  </si>
  <si>
    <t>583310003944</t>
  </si>
  <si>
    <t>Štrk do substrátu pre výsadbu stromov, frakcia 32-63 mm - 35% objemu</t>
  </si>
  <si>
    <t>548598006</t>
  </si>
  <si>
    <t>6</t>
  </si>
  <si>
    <t>183101221</t>
  </si>
  <si>
    <t>Hĺbenie jamiek pre výsadbu v horn. 1-4 s výmenou pôdy do 50% v rovine alebo na svahu do 1:5 objemu nad 0, 40 do 1,00 m3</t>
  </si>
  <si>
    <t>ks</t>
  </si>
  <si>
    <t>787540970</t>
  </si>
  <si>
    <t>Položka zahŕňa odvoz, uskladnenie a poplatky za prebytočnú zeminu</t>
  </si>
  <si>
    <t>7</t>
  </si>
  <si>
    <t>184102115</t>
  </si>
  <si>
    <t>Výsadba dreviny s balom v rovine alebo na svahu do 1:5, priemer balu nad 500 do 600 mm, vrátane presunu vysádzaných drevín po stavenisku</t>
  </si>
  <si>
    <t>1294168112</t>
  </si>
  <si>
    <t>Súčet</t>
  </si>
  <si>
    <t>026520000333</t>
  </si>
  <si>
    <t>Strom ihličnatý, bal, výška 175/200 cm - sortiment podľa TS, priemerná jednotková cena</t>
  </si>
  <si>
    <t>1929889620</t>
  </si>
  <si>
    <t>9</t>
  </si>
  <si>
    <t>026520000444</t>
  </si>
  <si>
    <t>Strom listnatý, bal, obvod kmeňa16/18 cm, výška kmeňa 2,2 m - sortiment podľa TS, priemerná jednotková cena</t>
  </si>
  <si>
    <t>1406673055</t>
  </si>
  <si>
    <t>10</t>
  </si>
  <si>
    <t>184202112</t>
  </si>
  <si>
    <t>Zakotvenie dreviny troma a viac kolmi pri priemere kolov do 100 mm pri dĺžke kolov do 2 m do 3 m</t>
  </si>
  <si>
    <t>-1330139151</t>
  </si>
  <si>
    <t>11</t>
  </si>
  <si>
    <t>052170000722</t>
  </si>
  <si>
    <t>Tyč ihličňanová namorená, dĺžky 3,5 m bez kôry</t>
  </si>
  <si>
    <t>1437737684</t>
  </si>
  <si>
    <t>12</t>
  </si>
  <si>
    <t>052170000733</t>
  </si>
  <si>
    <t>-685688679</t>
  </si>
  <si>
    <t>13</t>
  </si>
  <si>
    <t>184501111</t>
  </si>
  <si>
    <t>Zhotovenie obalu kmeňa stromu z juty v jednej vrstve v rovine alebo na svahu do 1:5</t>
  </si>
  <si>
    <t>1833121047</t>
  </si>
  <si>
    <t>14</t>
  </si>
  <si>
    <t>184501199</t>
  </si>
  <si>
    <t>Zhotovenie obalu kmeňa stromu z trstiny, výška 2,0 m, šírka 0,5 m</t>
  </si>
  <si>
    <t>-1585958843</t>
  </si>
  <si>
    <t>15</t>
  </si>
  <si>
    <t>673130000199</t>
  </si>
  <si>
    <t>Trstinová rohož šírka 2,0 m, bal 6 m + spony na spojenie</t>
  </si>
  <si>
    <t>bal</t>
  </si>
  <si>
    <t>-638705450</t>
  </si>
  <si>
    <t>16</t>
  </si>
  <si>
    <t>184921093</t>
  </si>
  <si>
    <t>Mulčovanie rastlín pri hrúbke mulča nad 50 do 100 mm v rovine alebo na svahu do 1:5</t>
  </si>
  <si>
    <t>-1804732</t>
  </si>
  <si>
    <t>17</t>
  </si>
  <si>
    <t>055410000100</t>
  </si>
  <si>
    <t>Mulčovacia kôra</t>
  </si>
  <si>
    <t>l</t>
  </si>
  <si>
    <t>1194867617</t>
  </si>
  <si>
    <t>18</t>
  </si>
  <si>
    <t>184921111</t>
  </si>
  <si>
    <t>Položenie mulčovacej textílie v rovine alebo na svahu do 1:5</t>
  </si>
  <si>
    <t>-714500845</t>
  </si>
  <si>
    <t>19</t>
  </si>
  <si>
    <t>693710000200</t>
  </si>
  <si>
    <t>Mulčovacia textília -  šxl 1,6x100 m - 50 g/m2</t>
  </si>
  <si>
    <t>-1771471428</t>
  </si>
  <si>
    <t>185802114</t>
  </si>
  <si>
    <t>Hnojenie pôdy v rovine alebo na svahu do 1:5 umelým hnojivom</t>
  </si>
  <si>
    <t>t</t>
  </si>
  <si>
    <t>-957201681</t>
  </si>
  <si>
    <t>21</t>
  </si>
  <si>
    <t>251910000100</t>
  </si>
  <si>
    <t>Hnojivo záhradné granulované balené</t>
  </si>
  <si>
    <t>1850441301</t>
  </si>
  <si>
    <t>22</t>
  </si>
  <si>
    <t>251910000888</t>
  </si>
  <si>
    <t>Pôdny kondicionér</t>
  </si>
  <si>
    <t>kg</t>
  </si>
  <si>
    <t>60063313</t>
  </si>
  <si>
    <t>23</t>
  </si>
  <si>
    <t>185804312</t>
  </si>
  <si>
    <t>Zaliatie rastlín vodou, plochy jednotlivo nad 20 m2 - výsadba</t>
  </si>
  <si>
    <t>1339680072</t>
  </si>
  <si>
    <t>24</t>
  </si>
  <si>
    <t>185851111</t>
  </si>
  <si>
    <t>Dovoz vody pre zálievku rastlín na vzdialenosť do 6000 m - výsadba</t>
  </si>
  <si>
    <t>-1338504491</t>
  </si>
  <si>
    <t>25</t>
  </si>
  <si>
    <t>082110000201</t>
  </si>
  <si>
    <t>Voda pitná pre priemysel a služby - výsadba</t>
  </si>
  <si>
    <t>2007724912</t>
  </si>
  <si>
    <t>1.20</t>
  </si>
  <si>
    <t>Zemné práce - ošetrovanie</t>
  </si>
  <si>
    <t>26</t>
  </si>
  <si>
    <t>184801121</t>
  </si>
  <si>
    <t>Ošetrenie vysadených drevín solitérnych, v rovine alebo na svahu do 1:5</t>
  </si>
  <si>
    <t>-1172985273</t>
  </si>
  <si>
    <t>27</t>
  </si>
  <si>
    <t>185804314</t>
  </si>
  <si>
    <t>Zaliatie rastlín vodou, plochy jednotlivo nad 20 m2 - ošetrovanie</t>
  </si>
  <si>
    <t>1916144297</t>
  </si>
  <si>
    <t>28</t>
  </si>
  <si>
    <t>185851114</t>
  </si>
  <si>
    <t>Dovoz vody pre zálievku rastlín na vzdialenosť do 6000 m - ošetrovanie</t>
  </si>
  <si>
    <t>96598164</t>
  </si>
  <si>
    <t>29</t>
  </si>
  <si>
    <t>082110000204</t>
  </si>
  <si>
    <t>Voda pitná pre priemysel a služby - ošetrovanie</t>
  </si>
  <si>
    <t>1836588278</t>
  </si>
  <si>
    <t>9.10</t>
  </si>
  <si>
    <t>Ostatné práce a dodávky - výsadba</t>
  </si>
  <si>
    <t>30</t>
  </si>
  <si>
    <t>871218113</t>
  </si>
  <si>
    <t>Ukladanie drenážneho potrubia do pripravenej ryhy z flexibilného PVC priemeru do 65 mm</t>
  </si>
  <si>
    <t>m</t>
  </si>
  <si>
    <t>-361564641</t>
  </si>
  <si>
    <t>31</t>
  </si>
  <si>
    <t>286110014800</t>
  </si>
  <si>
    <t>Flexibilná drenážna rúra PVC-U DN 65, perforácia 360°</t>
  </si>
  <si>
    <t>281037056</t>
  </si>
  <si>
    <t>32</t>
  </si>
  <si>
    <t>8712181VP</t>
  </si>
  <si>
    <t>Osadenie vodiacich rebier pre nasmerovanie koreňov mimo inžinierskych sietí a dlažby</t>
  </si>
  <si>
    <t>450130127</t>
  </si>
  <si>
    <t>Rozsah spresniť podľa stavu inžinierskych sietí</t>
  </si>
  <si>
    <t>33</t>
  </si>
  <si>
    <t>MAT_010_VR</t>
  </si>
  <si>
    <t>1546526240</t>
  </si>
  <si>
    <t>VRN</t>
  </si>
  <si>
    <t>Ostatné náklady neobsiahnuté v cenách</t>
  </si>
  <si>
    <t>34</t>
  </si>
  <si>
    <t>000300018</t>
  </si>
  <si>
    <t>Geodetické práce - vykonávané pred výstavbou - určenie priebehu existujúcich inžinierskych sietí</t>
  </si>
  <si>
    <t>kpl</t>
  </si>
  <si>
    <t>1024</t>
  </si>
  <si>
    <t>Vodiace rebrá š. 0,6 m - protikoreňová bariéra</t>
  </si>
  <si>
    <t>4 " ihličnaté - sortiment podľa TS</t>
  </si>
  <si>
    <t>Tyč ihličňanová polená namorená, dĺžky 1,5 m bez kôry</t>
  </si>
  <si>
    <t>030-06 - Náhradná výsadba - Lokalita č. 9 - Nad jazerom - križovatka Nižné Kapustníky, Slanecká - k.ú. Jazero</t>
  </si>
  <si>
    <t>-1381973885</t>
  </si>
  <si>
    <t>106*4 'Prepočítané koeficientom množstva</t>
  </si>
  <si>
    <t>106*0,5 'Prepočítané koeficientom množstva</t>
  </si>
  <si>
    <t>106*0,2 'Prepočítané koeficientom množstva</t>
  </si>
  <si>
    <t>106*0,125 'Prepočítané koeficientom množstva</t>
  </si>
  <si>
    <t>106*0,175 'Prepočítané koeficientom množstva</t>
  </si>
  <si>
    <t>106 " priemerný objem výkopu 1 m3 pre 1 strom, výmena 50%</t>
  </si>
  <si>
    <t>V náhradnej výsadbe bude vysadených – 106 ks:</t>
  </si>
  <si>
    <t>102 " listnaté - sortiment podľa TS</t>
  </si>
  <si>
    <t>106*0,79 " vysadené stromy</t>
  </si>
  <si>
    <t>83,74*90,125 'Prepočítané koeficientom množstva</t>
  </si>
  <si>
    <t>106*0,79 'Prepočítané koeficientom množstva</t>
  </si>
  <si>
    <t>83,74*0,00632 'Prepočítané koeficientom množstva</t>
  </si>
  <si>
    <t>106*0,245/1000</t>
  </si>
  <si>
    <t>106*0,04/1000</t>
  </si>
  <si>
    <t>106*0,20543 'Prepočítané koeficientom množstva</t>
  </si>
  <si>
    <t>106*150/1000 " 1 dávka 150 l</t>
  </si>
  <si>
    <t>106 " 1 krát do 6 mesiacov po výsadbe</t>
  </si>
  <si>
    <t>106*150/1000*2 " 1 dávka 150 l - 2 krát do 6 mesiacov po výsadbe</t>
  </si>
  <si>
    <t>106*2 " závlahový systém k stromom</t>
  </si>
  <si>
    <t>212*1,01 'Prepočítané koeficientom množstva</t>
  </si>
  <si>
    <t>11,50 " predpoklad 1 bal = 12 metrov</t>
  </si>
  <si>
    <t>-511973698</t>
  </si>
  <si>
    <t>030-07 - Náhradná výsadba - Lokalita č. 11 - Krásna - ZŠ s MŠ sv. Marka Križina - k.ú. Krásna</t>
  </si>
  <si>
    <t>1602356</t>
  </si>
  <si>
    <t>30*4 'Prepočítané koeficientom množstva</t>
  </si>
  <si>
    <t>30*0,5 'Prepočítané koeficientom množstva</t>
  </si>
  <si>
    <t>30*0,2 'Prepočítané koeficientom množstva</t>
  </si>
  <si>
    <t>30*0,125 'Prepočítané koeficientom množstva</t>
  </si>
  <si>
    <t>30*0,175 'Prepočítané koeficientom množstva</t>
  </si>
  <si>
    <t>30 " priemerný objem výkopu 1 m3 pre 1 strom, výmena 50%</t>
  </si>
  <si>
    <t>V náhradnej výsadbe bude vysadených – 30 ks:</t>
  </si>
  <si>
    <t>30 " listnaté - sortiment podľa TS</t>
  </si>
  <si>
    <t>30*0,79 " vysadené stromy</t>
  </si>
  <si>
    <t>23,7*90,125 'Prepočítané koeficientom množstva</t>
  </si>
  <si>
    <t>30*0,79 'Prepočítané koeficientom množstva</t>
  </si>
  <si>
    <t>23,7*0,00632 'Prepočítané koeficientom množstva</t>
  </si>
  <si>
    <t>30*0,245/1000</t>
  </si>
  <si>
    <t>30*0,04/1000</t>
  </si>
  <si>
    <t>30*150/1000 " 1 dávka 150 l</t>
  </si>
  <si>
    <t>30 " 1 krát do 6 mesiacov po výsadbe</t>
  </si>
  <si>
    <t>30*150/1000*2 " 1 dávka 150 l - 2 krát do 6 mesiacov po výsadbe</t>
  </si>
  <si>
    <t>30*2 " závlahový systém k stromom</t>
  </si>
  <si>
    <t>60*1,01 'Prepočítané koeficientom množstva</t>
  </si>
  <si>
    <t>3,2 " predpoklad 1 bal = 12 metrov</t>
  </si>
  <si>
    <t>-354743931</t>
  </si>
  <si>
    <t>030-08 - Náhradná výsadba - Lokalita č. 12 - Nad jazerom - priestor pri  MŠ Dneperská - k.ú. Jazero</t>
  </si>
  <si>
    <t>-1179291922</t>
  </si>
  <si>
    <t>13*4 'Prepočítané koeficientom množstva</t>
  </si>
  <si>
    <t>13*0,5 'Prepočítané koeficientom množstva</t>
  </si>
  <si>
    <t>13*0,2 'Prepočítané koeficientom množstva</t>
  </si>
  <si>
    <t>13*0,125 'Prepočítané koeficientom množstva</t>
  </si>
  <si>
    <t>13*0,175 'Prepočítané koeficientom množstva</t>
  </si>
  <si>
    <t>13 " priemerný objem výkopu 1 m3 pre 1 strom, výmena 50%</t>
  </si>
  <si>
    <t>V náhradnej výsadbe bude vysadených – 13 ks:</t>
  </si>
  <si>
    <t>13 " listnaté - sortiment podľa TS</t>
  </si>
  <si>
    <t>Strom listnatý, bal, obvod kmeňa 16/18 cm, výška kmeňa 2,2 m - sortiment podľa TS, priemerná jednotková cena</t>
  </si>
  <si>
    <t>13*0,79 " vysadené stromy</t>
  </si>
  <si>
    <t>13*0,79 'Prepočítané koeficientom množstva</t>
  </si>
  <si>
    <t>10,27*0,00632 'Prepočítané koeficientom množstva</t>
  </si>
  <si>
    <t>13*0,04/1000</t>
  </si>
  <si>
    <t>13*150/1000 " 1 dávka 150 l</t>
  </si>
  <si>
    <t>13 " 1 krát do 6 mesiacov po výsadbe</t>
  </si>
  <si>
    <t>13*150/1000*2 " 1 dávka 150 l - 2 krát do 6 mesiacov po výsadbe</t>
  </si>
  <si>
    <t>13*2 " závlahový systém k stromom</t>
  </si>
  <si>
    <t>26*1,01 'Prepočítané koeficientom množstva</t>
  </si>
  <si>
    <t>1,40 " predpoklad 1 bal = 12 metrov</t>
  </si>
  <si>
    <t>1486088375</t>
  </si>
  <si>
    <t>Náhradná výsadba časť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</si>
</sst>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2" fillId="0" borderId="0" xfId="0" applyFont="1" applyAlignment="1">
      <alignment horizontal="left" vertical="center" wrapText="1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abSelected="1" topLeftCell="A70" workbookViewId="0">
      <selection activeCell="AN20" sqref="AN2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42" t="s">
        <v>5</v>
      </c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52" t="s">
        <v>13</v>
      </c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R5" s="20"/>
      <c r="BE5" s="249" t="s">
        <v>14</v>
      </c>
      <c r="BS5" s="17" t="s">
        <v>6</v>
      </c>
    </row>
    <row r="6" spans="1:74" s="1" customFormat="1" ht="36.950000000000003" customHeight="1">
      <c r="B6" s="20"/>
      <c r="D6" s="26" t="s">
        <v>15</v>
      </c>
      <c r="K6" s="253" t="s">
        <v>16</v>
      </c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R6" s="20"/>
      <c r="BE6" s="250"/>
      <c r="BS6" s="17" t="s">
        <v>6</v>
      </c>
    </row>
    <row r="7" spans="1:74" s="1" customFormat="1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50"/>
      <c r="BS7" s="17" t="s">
        <v>6</v>
      </c>
    </row>
    <row r="8" spans="1:74" s="1" customFormat="1" ht="12" customHeight="1">
      <c r="B8" s="20"/>
      <c r="D8" s="27" t="s">
        <v>19</v>
      </c>
      <c r="K8" s="25" t="s">
        <v>20</v>
      </c>
      <c r="AK8" s="27" t="s">
        <v>21</v>
      </c>
      <c r="AN8" s="261">
        <v>44526</v>
      </c>
      <c r="AR8" s="20"/>
      <c r="BE8" s="250"/>
      <c r="BS8" s="17" t="s">
        <v>6</v>
      </c>
    </row>
    <row r="9" spans="1:74" s="1" customFormat="1" ht="14.45" customHeight="1">
      <c r="B9" s="20"/>
      <c r="AR9" s="20"/>
      <c r="BE9" s="250"/>
      <c r="BS9" s="17" t="s">
        <v>6</v>
      </c>
    </row>
    <row r="10" spans="1:74" s="1" customFormat="1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50"/>
      <c r="BS10" s="17" t="s">
        <v>6</v>
      </c>
    </row>
    <row r="11" spans="1:74" s="1" customFormat="1" ht="18.399999999999999" customHeight="1">
      <c r="B11" s="20"/>
      <c r="E11" s="25" t="s">
        <v>24</v>
      </c>
      <c r="AK11" s="27" t="s">
        <v>25</v>
      </c>
      <c r="AN11" s="25" t="s">
        <v>1</v>
      </c>
      <c r="AR11" s="20"/>
      <c r="BE11" s="250"/>
      <c r="BS11" s="17" t="s">
        <v>6</v>
      </c>
    </row>
    <row r="12" spans="1:74" s="1" customFormat="1" ht="6.95" customHeight="1">
      <c r="B12" s="20"/>
      <c r="AR12" s="20"/>
      <c r="BE12" s="250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250"/>
      <c r="BS13" s="17" t="s">
        <v>6</v>
      </c>
    </row>
    <row r="14" spans="1:74" ht="12.75">
      <c r="B14" s="20"/>
      <c r="E14" s="254" t="s">
        <v>27</v>
      </c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7" t="s">
        <v>25</v>
      </c>
      <c r="AN14" s="29" t="s">
        <v>27</v>
      </c>
      <c r="AR14" s="20"/>
      <c r="BE14" s="250"/>
      <c r="BS14" s="17" t="s">
        <v>6</v>
      </c>
    </row>
    <row r="15" spans="1:74" s="1" customFormat="1" ht="6.95" customHeight="1">
      <c r="B15" s="20"/>
      <c r="AR15" s="20"/>
      <c r="BE15" s="250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23</v>
      </c>
      <c r="AN16" s="25" t="s">
        <v>1</v>
      </c>
      <c r="AR16" s="20"/>
      <c r="BE16" s="250"/>
      <c r="BS16" s="17" t="s">
        <v>3</v>
      </c>
    </row>
    <row r="17" spans="1:71" s="1" customFormat="1" ht="18.399999999999999" customHeight="1">
      <c r="B17" s="20"/>
      <c r="E17" s="25" t="s">
        <v>29</v>
      </c>
      <c r="AK17" s="27" t="s">
        <v>25</v>
      </c>
      <c r="AN17" s="25" t="s">
        <v>1</v>
      </c>
      <c r="AR17" s="20"/>
      <c r="BE17" s="250"/>
      <c r="BS17" s="17" t="s">
        <v>30</v>
      </c>
    </row>
    <row r="18" spans="1:71" s="1" customFormat="1" ht="6.95" customHeight="1">
      <c r="B18" s="20"/>
      <c r="AR18" s="20"/>
      <c r="BE18" s="250"/>
      <c r="BS18" s="17" t="s">
        <v>6</v>
      </c>
    </row>
    <row r="19" spans="1:71" s="1" customFormat="1" ht="12" customHeight="1">
      <c r="B19" s="20"/>
      <c r="D19" s="27" t="s">
        <v>31</v>
      </c>
      <c r="AK19" s="27" t="s">
        <v>23</v>
      </c>
      <c r="AN19" s="25" t="s">
        <v>1</v>
      </c>
      <c r="AR19" s="20"/>
      <c r="BE19" s="250"/>
      <c r="BS19" s="17" t="s">
        <v>6</v>
      </c>
    </row>
    <row r="20" spans="1:71" s="1" customFormat="1" ht="18.399999999999999" customHeight="1">
      <c r="B20" s="20"/>
      <c r="E20" s="25" t="s">
        <v>32</v>
      </c>
      <c r="AK20" s="27" t="s">
        <v>25</v>
      </c>
      <c r="AN20" s="25" t="s">
        <v>1</v>
      </c>
      <c r="AR20" s="20"/>
      <c r="BE20" s="250"/>
      <c r="BS20" s="17" t="s">
        <v>30</v>
      </c>
    </row>
    <row r="21" spans="1:71" s="1" customFormat="1" ht="6.95" customHeight="1">
      <c r="B21" s="20"/>
      <c r="AR21" s="20"/>
      <c r="BE21" s="250"/>
    </row>
    <row r="22" spans="1:71" s="1" customFormat="1" ht="12" customHeight="1">
      <c r="B22" s="20"/>
      <c r="D22" s="27" t="s">
        <v>33</v>
      </c>
      <c r="AR22" s="20"/>
      <c r="BE22" s="250"/>
    </row>
    <row r="23" spans="1:71" s="1" customFormat="1" ht="16.5" customHeight="1">
      <c r="B23" s="20"/>
      <c r="E23" s="256" t="s">
        <v>1</v>
      </c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R23" s="20"/>
      <c r="BE23" s="250"/>
    </row>
    <row r="24" spans="1:71" s="1" customFormat="1" ht="6.95" customHeight="1">
      <c r="B24" s="20"/>
      <c r="AR24" s="20"/>
      <c r="BE24" s="250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50"/>
    </row>
    <row r="26" spans="1:71" s="2" customFormat="1" ht="25.9" customHeight="1">
      <c r="A26" s="32"/>
      <c r="B26" s="33"/>
      <c r="C26" s="32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9">
        <f>ROUND(AG94,2)</f>
        <v>0</v>
      </c>
      <c r="AL26" s="240"/>
      <c r="AM26" s="240"/>
      <c r="AN26" s="240"/>
      <c r="AO26" s="240"/>
      <c r="AP26" s="32"/>
      <c r="AQ26" s="32"/>
      <c r="AR26" s="33"/>
      <c r="BE26" s="250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50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41" t="s">
        <v>35</v>
      </c>
      <c r="M28" s="241"/>
      <c r="N28" s="241"/>
      <c r="O28" s="241"/>
      <c r="P28" s="241"/>
      <c r="Q28" s="32"/>
      <c r="R28" s="32"/>
      <c r="S28" s="32"/>
      <c r="T28" s="32"/>
      <c r="U28" s="32"/>
      <c r="V28" s="32"/>
      <c r="W28" s="241" t="s">
        <v>36</v>
      </c>
      <c r="X28" s="241"/>
      <c r="Y28" s="241"/>
      <c r="Z28" s="241"/>
      <c r="AA28" s="241"/>
      <c r="AB28" s="241"/>
      <c r="AC28" s="241"/>
      <c r="AD28" s="241"/>
      <c r="AE28" s="241"/>
      <c r="AF28" s="32"/>
      <c r="AG28" s="32"/>
      <c r="AH28" s="32"/>
      <c r="AI28" s="32"/>
      <c r="AJ28" s="32"/>
      <c r="AK28" s="241" t="s">
        <v>37</v>
      </c>
      <c r="AL28" s="241"/>
      <c r="AM28" s="241"/>
      <c r="AN28" s="241"/>
      <c r="AO28" s="241"/>
      <c r="AP28" s="32"/>
      <c r="AQ28" s="32"/>
      <c r="AR28" s="33"/>
      <c r="BE28" s="250"/>
    </row>
    <row r="29" spans="1:71" s="3" customFormat="1" ht="14.45" customHeight="1">
      <c r="B29" s="37"/>
      <c r="D29" s="27" t="s">
        <v>38</v>
      </c>
      <c r="F29" s="38" t="s">
        <v>39</v>
      </c>
      <c r="L29" s="233">
        <v>0.2</v>
      </c>
      <c r="M29" s="232"/>
      <c r="N29" s="232"/>
      <c r="O29" s="232"/>
      <c r="P29" s="232"/>
      <c r="Q29" s="39"/>
      <c r="R29" s="39"/>
      <c r="S29" s="39"/>
      <c r="T29" s="39"/>
      <c r="U29" s="39"/>
      <c r="V29" s="39"/>
      <c r="W29" s="231">
        <f>ROUND(AZ94, 2)</f>
        <v>0</v>
      </c>
      <c r="X29" s="232"/>
      <c r="Y29" s="232"/>
      <c r="Z29" s="232"/>
      <c r="AA29" s="232"/>
      <c r="AB29" s="232"/>
      <c r="AC29" s="232"/>
      <c r="AD29" s="232"/>
      <c r="AE29" s="232"/>
      <c r="AF29" s="39"/>
      <c r="AG29" s="39"/>
      <c r="AH29" s="39"/>
      <c r="AI29" s="39"/>
      <c r="AJ29" s="39"/>
      <c r="AK29" s="231">
        <f>ROUND(AV94, 2)</f>
        <v>0</v>
      </c>
      <c r="AL29" s="232"/>
      <c r="AM29" s="232"/>
      <c r="AN29" s="232"/>
      <c r="AO29" s="232"/>
      <c r="AP29" s="39"/>
      <c r="AQ29" s="39"/>
      <c r="AR29" s="40"/>
      <c r="AS29" s="39"/>
      <c r="AT29" s="39"/>
      <c r="AU29" s="39"/>
      <c r="AV29" s="39"/>
      <c r="AW29" s="39"/>
      <c r="AX29" s="39"/>
      <c r="AY29" s="39"/>
      <c r="AZ29" s="39"/>
      <c r="BE29" s="251"/>
    </row>
    <row r="30" spans="1:71" s="3" customFormat="1" ht="14.45" customHeight="1">
      <c r="B30" s="37"/>
      <c r="F30" s="38" t="s">
        <v>40</v>
      </c>
      <c r="L30" s="233">
        <v>0.2</v>
      </c>
      <c r="M30" s="232"/>
      <c r="N30" s="232"/>
      <c r="O30" s="232"/>
      <c r="P30" s="232"/>
      <c r="Q30" s="39"/>
      <c r="R30" s="39"/>
      <c r="S30" s="39"/>
      <c r="T30" s="39"/>
      <c r="U30" s="39"/>
      <c r="V30" s="39"/>
      <c r="W30" s="231">
        <f>ROUND(BA94, 2)</f>
        <v>0</v>
      </c>
      <c r="X30" s="232"/>
      <c r="Y30" s="232"/>
      <c r="Z30" s="232"/>
      <c r="AA30" s="232"/>
      <c r="AB30" s="232"/>
      <c r="AC30" s="232"/>
      <c r="AD30" s="232"/>
      <c r="AE30" s="232"/>
      <c r="AF30" s="39"/>
      <c r="AG30" s="39"/>
      <c r="AH30" s="39"/>
      <c r="AI30" s="39"/>
      <c r="AJ30" s="39"/>
      <c r="AK30" s="231">
        <f>ROUND(AW94, 2)</f>
        <v>0</v>
      </c>
      <c r="AL30" s="232"/>
      <c r="AM30" s="232"/>
      <c r="AN30" s="232"/>
      <c r="AO30" s="232"/>
      <c r="AP30" s="39"/>
      <c r="AQ30" s="39"/>
      <c r="AR30" s="40"/>
      <c r="AS30" s="39"/>
      <c r="AT30" s="39"/>
      <c r="AU30" s="39"/>
      <c r="AV30" s="39"/>
      <c r="AW30" s="39"/>
      <c r="AX30" s="39"/>
      <c r="AY30" s="39"/>
      <c r="AZ30" s="39"/>
      <c r="BE30" s="251"/>
    </row>
    <row r="31" spans="1:71" s="3" customFormat="1" ht="14.45" hidden="1" customHeight="1">
      <c r="B31" s="37"/>
      <c r="F31" s="27" t="s">
        <v>41</v>
      </c>
      <c r="L31" s="248">
        <v>0.2</v>
      </c>
      <c r="M31" s="235"/>
      <c r="N31" s="235"/>
      <c r="O31" s="235"/>
      <c r="P31" s="235"/>
      <c r="W31" s="234">
        <f>ROUND(BB94, 2)</f>
        <v>0</v>
      </c>
      <c r="X31" s="235"/>
      <c r="Y31" s="235"/>
      <c r="Z31" s="235"/>
      <c r="AA31" s="235"/>
      <c r="AB31" s="235"/>
      <c r="AC31" s="235"/>
      <c r="AD31" s="235"/>
      <c r="AE31" s="235"/>
      <c r="AK31" s="234">
        <v>0</v>
      </c>
      <c r="AL31" s="235"/>
      <c r="AM31" s="235"/>
      <c r="AN31" s="235"/>
      <c r="AO31" s="235"/>
      <c r="AR31" s="37"/>
      <c r="BE31" s="251"/>
    </row>
    <row r="32" spans="1:71" s="3" customFormat="1" ht="14.45" hidden="1" customHeight="1">
      <c r="B32" s="37"/>
      <c r="F32" s="27" t="s">
        <v>42</v>
      </c>
      <c r="L32" s="248">
        <v>0.2</v>
      </c>
      <c r="M32" s="235"/>
      <c r="N32" s="235"/>
      <c r="O32" s="235"/>
      <c r="P32" s="235"/>
      <c r="W32" s="234">
        <f>ROUND(BC94, 2)</f>
        <v>0</v>
      </c>
      <c r="X32" s="235"/>
      <c r="Y32" s="235"/>
      <c r="Z32" s="235"/>
      <c r="AA32" s="235"/>
      <c r="AB32" s="235"/>
      <c r="AC32" s="235"/>
      <c r="AD32" s="235"/>
      <c r="AE32" s="235"/>
      <c r="AK32" s="234">
        <v>0</v>
      </c>
      <c r="AL32" s="235"/>
      <c r="AM32" s="235"/>
      <c r="AN32" s="235"/>
      <c r="AO32" s="235"/>
      <c r="AR32" s="37"/>
      <c r="BE32" s="251"/>
    </row>
    <row r="33" spans="1:57" s="3" customFormat="1" ht="14.45" hidden="1" customHeight="1">
      <c r="B33" s="37"/>
      <c r="F33" s="38" t="s">
        <v>43</v>
      </c>
      <c r="L33" s="233">
        <v>0</v>
      </c>
      <c r="M33" s="232"/>
      <c r="N33" s="232"/>
      <c r="O33" s="232"/>
      <c r="P33" s="232"/>
      <c r="Q33" s="39"/>
      <c r="R33" s="39"/>
      <c r="S33" s="39"/>
      <c r="T33" s="39"/>
      <c r="U33" s="39"/>
      <c r="V33" s="39"/>
      <c r="W33" s="231">
        <f>ROUND(BD94, 2)</f>
        <v>0</v>
      </c>
      <c r="X33" s="232"/>
      <c r="Y33" s="232"/>
      <c r="Z33" s="232"/>
      <c r="AA33" s="232"/>
      <c r="AB33" s="232"/>
      <c r="AC33" s="232"/>
      <c r="AD33" s="232"/>
      <c r="AE33" s="232"/>
      <c r="AF33" s="39"/>
      <c r="AG33" s="39"/>
      <c r="AH33" s="39"/>
      <c r="AI33" s="39"/>
      <c r="AJ33" s="39"/>
      <c r="AK33" s="231">
        <v>0</v>
      </c>
      <c r="AL33" s="232"/>
      <c r="AM33" s="232"/>
      <c r="AN33" s="232"/>
      <c r="AO33" s="232"/>
      <c r="AP33" s="39"/>
      <c r="AQ33" s="39"/>
      <c r="AR33" s="40"/>
      <c r="AS33" s="39"/>
      <c r="AT33" s="39"/>
      <c r="AU33" s="39"/>
      <c r="AV33" s="39"/>
      <c r="AW33" s="39"/>
      <c r="AX33" s="39"/>
      <c r="AY33" s="39"/>
      <c r="AZ33" s="39"/>
      <c r="BE33" s="251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50"/>
    </row>
    <row r="35" spans="1:57" s="2" customFormat="1" ht="25.9" customHeight="1">
      <c r="A35" s="32"/>
      <c r="B35" s="33"/>
      <c r="C35" s="41"/>
      <c r="D35" s="42" t="s">
        <v>44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45</v>
      </c>
      <c r="U35" s="43"/>
      <c r="V35" s="43"/>
      <c r="W35" s="43"/>
      <c r="X35" s="247" t="s">
        <v>46</v>
      </c>
      <c r="Y35" s="245"/>
      <c r="Z35" s="245"/>
      <c r="AA35" s="245"/>
      <c r="AB35" s="245"/>
      <c r="AC35" s="43"/>
      <c r="AD35" s="43"/>
      <c r="AE35" s="43"/>
      <c r="AF35" s="43"/>
      <c r="AG35" s="43"/>
      <c r="AH35" s="43"/>
      <c r="AI35" s="43"/>
      <c r="AJ35" s="43"/>
      <c r="AK35" s="244">
        <f>SUM(AK26:AK33)</f>
        <v>0</v>
      </c>
      <c r="AL35" s="245"/>
      <c r="AM35" s="245"/>
      <c r="AN35" s="245"/>
      <c r="AO35" s="246"/>
      <c r="AP35" s="41"/>
      <c r="AQ35" s="41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5"/>
      <c r="D49" s="46" t="s">
        <v>47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48</v>
      </c>
      <c r="AI49" s="47"/>
      <c r="AJ49" s="47"/>
      <c r="AK49" s="47"/>
      <c r="AL49" s="47"/>
      <c r="AM49" s="47"/>
      <c r="AN49" s="47"/>
      <c r="AO49" s="47"/>
      <c r="AR49" s="45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2"/>
      <c r="B60" s="33"/>
      <c r="C60" s="32"/>
      <c r="D60" s="48" t="s">
        <v>49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8" t="s">
        <v>50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8" t="s">
        <v>49</v>
      </c>
      <c r="AI60" s="35"/>
      <c r="AJ60" s="35"/>
      <c r="AK60" s="35"/>
      <c r="AL60" s="35"/>
      <c r="AM60" s="48" t="s">
        <v>50</v>
      </c>
      <c r="AN60" s="35"/>
      <c r="AO60" s="35"/>
      <c r="AP60" s="32"/>
      <c r="AQ60" s="32"/>
      <c r="AR60" s="33"/>
      <c r="BE60" s="32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2"/>
      <c r="B64" s="33"/>
      <c r="C64" s="32"/>
      <c r="D64" s="46" t="s">
        <v>51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52</v>
      </c>
      <c r="AI64" s="49"/>
      <c r="AJ64" s="49"/>
      <c r="AK64" s="49"/>
      <c r="AL64" s="49"/>
      <c r="AM64" s="49"/>
      <c r="AN64" s="49"/>
      <c r="AO64" s="49"/>
      <c r="AP64" s="32"/>
      <c r="AQ64" s="32"/>
      <c r="AR64" s="33"/>
      <c r="BE64" s="32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2"/>
      <c r="B75" s="33"/>
      <c r="C75" s="32"/>
      <c r="D75" s="48" t="s">
        <v>49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8" t="s">
        <v>50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8" t="s">
        <v>49</v>
      </c>
      <c r="AI75" s="35"/>
      <c r="AJ75" s="35"/>
      <c r="AK75" s="35"/>
      <c r="AL75" s="35"/>
      <c r="AM75" s="48" t="s">
        <v>50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3"/>
      <c r="BE77" s="32"/>
    </row>
    <row r="81" spans="1:91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3"/>
      <c r="BE81" s="32"/>
    </row>
    <row r="82" spans="1:91" s="2" customFormat="1" ht="24.95" customHeight="1">
      <c r="A82" s="32"/>
      <c r="B82" s="33"/>
      <c r="C82" s="21" t="s">
        <v>53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4"/>
      <c r="C84" s="27" t="s">
        <v>12</v>
      </c>
      <c r="L84" s="4" t="str">
        <f>K5</f>
        <v>Z9_DSP</v>
      </c>
      <c r="AR84" s="54"/>
    </row>
    <row r="85" spans="1:91" s="5" customFormat="1" ht="36.950000000000003" customHeight="1">
      <c r="B85" s="55"/>
      <c r="C85" s="56" t="s">
        <v>15</v>
      </c>
      <c r="L85" s="236" t="str">
        <f>K6</f>
        <v>KE, Rekonštrukcia a modernizácia cesty II-552 - Slanecká cesta</v>
      </c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7"/>
      <c r="AN85" s="237"/>
      <c r="AO85" s="237"/>
      <c r="AR85" s="55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19</v>
      </c>
      <c r="D87" s="32"/>
      <c r="E87" s="32"/>
      <c r="F87" s="32"/>
      <c r="G87" s="32"/>
      <c r="H87" s="32"/>
      <c r="I87" s="32"/>
      <c r="J87" s="32"/>
      <c r="K87" s="32"/>
      <c r="L87" s="57" t="str">
        <f>IF(K8="","",K8)</f>
        <v>Košice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21</v>
      </c>
      <c r="AJ87" s="32"/>
      <c r="AK87" s="32"/>
      <c r="AL87" s="32"/>
      <c r="AM87" s="238">
        <v>44526</v>
      </c>
      <c r="AN87" s="238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25.7" customHeight="1">
      <c r="A89" s="32"/>
      <c r="B89" s="33"/>
      <c r="C89" s="27" t="s">
        <v>22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Mesto Košice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28</v>
      </c>
      <c r="AJ89" s="32"/>
      <c r="AK89" s="32"/>
      <c r="AL89" s="32"/>
      <c r="AM89" s="215" t="str">
        <f>IF(E17="","",E17)</f>
        <v>Amberg Engineering Slovakia, s.r.o.</v>
      </c>
      <c r="AN89" s="216"/>
      <c r="AO89" s="216"/>
      <c r="AP89" s="216"/>
      <c r="AQ89" s="32"/>
      <c r="AR89" s="33"/>
      <c r="AS89" s="211" t="s">
        <v>54</v>
      </c>
      <c r="AT89" s="212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32"/>
    </row>
    <row r="90" spans="1:91" s="2" customFormat="1" ht="15.2" customHeight="1">
      <c r="A90" s="32"/>
      <c r="B90" s="33"/>
      <c r="C90" s="27" t="s">
        <v>26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31</v>
      </c>
      <c r="AJ90" s="32"/>
      <c r="AK90" s="32"/>
      <c r="AL90" s="32"/>
      <c r="AM90" s="215" t="str">
        <f>IF(E20="","",E20)</f>
        <v>Kolektív</v>
      </c>
      <c r="AN90" s="216"/>
      <c r="AO90" s="216"/>
      <c r="AP90" s="216"/>
      <c r="AQ90" s="32"/>
      <c r="AR90" s="33"/>
      <c r="AS90" s="213"/>
      <c r="AT90" s="214"/>
      <c r="AU90" s="61"/>
      <c r="AV90" s="61"/>
      <c r="AW90" s="61"/>
      <c r="AX90" s="61"/>
      <c r="AY90" s="61"/>
      <c r="AZ90" s="61"/>
      <c r="BA90" s="61"/>
      <c r="BB90" s="61"/>
      <c r="BC90" s="61"/>
      <c r="BD90" s="62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13"/>
      <c r="AT91" s="214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32"/>
    </row>
    <row r="92" spans="1:91" s="2" customFormat="1" ht="29.25" customHeight="1">
      <c r="A92" s="32"/>
      <c r="B92" s="33"/>
      <c r="C92" s="218" t="s">
        <v>55</v>
      </c>
      <c r="D92" s="219"/>
      <c r="E92" s="219"/>
      <c r="F92" s="219"/>
      <c r="G92" s="219"/>
      <c r="H92" s="63"/>
      <c r="I92" s="221" t="s">
        <v>56</v>
      </c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20" t="s">
        <v>57</v>
      </c>
      <c r="AH92" s="219"/>
      <c r="AI92" s="219"/>
      <c r="AJ92" s="219"/>
      <c r="AK92" s="219"/>
      <c r="AL92" s="219"/>
      <c r="AM92" s="219"/>
      <c r="AN92" s="221" t="s">
        <v>58</v>
      </c>
      <c r="AO92" s="219"/>
      <c r="AP92" s="222"/>
      <c r="AQ92" s="64" t="s">
        <v>59</v>
      </c>
      <c r="AR92" s="33"/>
      <c r="AS92" s="65" t="s">
        <v>60</v>
      </c>
      <c r="AT92" s="66" t="s">
        <v>61</v>
      </c>
      <c r="AU92" s="66" t="s">
        <v>62</v>
      </c>
      <c r="AV92" s="66" t="s">
        <v>63</v>
      </c>
      <c r="AW92" s="66" t="s">
        <v>64</v>
      </c>
      <c r="AX92" s="66" t="s">
        <v>65</v>
      </c>
      <c r="AY92" s="66" t="s">
        <v>66</v>
      </c>
      <c r="AZ92" s="66" t="s">
        <v>67</v>
      </c>
      <c r="BA92" s="66" t="s">
        <v>68</v>
      </c>
      <c r="BB92" s="66" t="s">
        <v>69</v>
      </c>
      <c r="BC92" s="66" t="s">
        <v>70</v>
      </c>
      <c r="BD92" s="67" t="s">
        <v>71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32"/>
    </row>
    <row r="94" spans="1:91" s="6" customFormat="1" ht="32.450000000000003" customHeight="1">
      <c r="B94" s="71"/>
      <c r="C94" s="72" t="s">
        <v>72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27">
        <f>ROUND(AG95,2)</f>
        <v>0</v>
      </c>
      <c r="AH94" s="227"/>
      <c r="AI94" s="227"/>
      <c r="AJ94" s="227"/>
      <c r="AK94" s="227"/>
      <c r="AL94" s="227"/>
      <c r="AM94" s="227"/>
      <c r="AN94" s="228">
        <f t="shared" ref="AN94:AN98" si="0">SUM(AG94,AT94)</f>
        <v>0</v>
      </c>
      <c r="AO94" s="228"/>
      <c r="AP94" s="228"/>
      <c r="AQ94" s="75" t="s">
        <v>1</v>
      </c>
      <c r="AR94" s="71"/>
      <c r="AS94" s="76">
        <f>ROUND(AS95,2)</f>
        <v>0</v>
      </c>
      <c r="AT94" s="77">
        <f t="shared" ref="AT94:AT98" si="1">ROUND(SUM(AV94:AW94),2)</f>
        <v>0</v>
      </c>
      <c r="AU94" s="78">
        <f>ROUND(AU95,5)</f>
        <v>0</v>
      </c>
      <c r="AV94" s="77">
        <f>ROUND(AZ94*L29,2)</f>
        <v>0</v>
      </c>
      <c r="AW94" s="77">
        <f>ROUND(BA94*L30,2)</f>
        <v>0</v>
      </c>
      <c r="AX94" s="77">
        <f>ROUND(BB94*L29,2)</f>
        <v>0</v>
      </c>
      <c r="AY94" s="77">
        <f>ROUND(BC94*L30,2)</f>
        <v>0</v>
      </c>
      <c r="AZ94" s="77">
        <f>ROUND(AZ95,2)</f>
        <v>0</v>
      </c>
      <c r="BA94" s="77">
        <f>ROUND(BA95,2)</f>
        <v>0</v>
      </c>
      <c r="BB94" s="77">
        <f>ROUND(BB95,2)</f>
        <v>0</v>
      </c>
      <c r="BC94" s="77">
        <f>ROUND(BC95,2)</f>
        <v>0</v>
      </c>
      <c r="BD94" s="79">
        <f>ROUND(BD95,2)</f>
        <v>0</v>
      </c>
      <c r="BS94" s="80" t="s">
        <v>73</v>
      </c>
      <c r="BT94" s="80" t="s">
        <v>74</v>
      </c>
      <c r="BU94" s="81" t="s">
        <v>75</v>
      </c>
      <c r="BV94" s="80" t="s">
        <v>76</v>
      </c>
      <c r="BW94" s="80" t="s">
        <v>4</v>
      </c>
      <c r="BX94" s="80" t="s">
        <v>77</v>
      </c>
      <c r="CL94" s="80" t="s">
        <v>1</v>
      </c>
    </row>
    <row r="95" spans="1:91" s="7" customFormat="1" ht="16.5" customHeight="1">
      <c r="B95" s="82"/>
      <c r="C95" s="83"/>
      <c r="D95" s="226" t="s">
        <v>78</v>
      </c>
      <c r="E95" s="226"/>
      <c r="F95" s="226"/>
      <c r="G95" s="226"/>
      <c r="H95" s="226"/>
      <c r="I95" s="84"/>
      <c r="J95" s="226" t="s">
        <v>348</v>
      </c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3">
        <f>ROUND(SUM(AG96:AG98),2)</f>
        <v>0</v>
      </c>
      <c r="AH95" s="224"/>
      <c r="AI95" s="224"/>
      <c r="AJ95" s="224"/>
      <c r="AK95" s="224"/>
      <c r="AL95" s="224"/>
      <c r="AM95" s="224"/>
      <c r="AN95" s="225">
        <f t="shared" si="0"/>
        <v>0</v>
      </c>
      <c r="AO95" s="224"/>
      <c r="AP95" s="224"/>
      <c r="AQ95" s="85" t="s">
        <v>79</v>
      </c>
      <c r="AR95" s="82"/>
      <c r="AS95" s="86">
        <f>ROUND(SUM(AS96:AS98),2)</f>
        <v>0</v>
      </c>
      <c r="AT95" s="87">
        <f t="shared" si="1"/>
        <v>0</v>
      </c>
      <c r="AU95" s="88">
        <f>ROUND(SUM(AU96:AU98),5)</f>
        <v>0</v>
      </c>
      <c r="AV95" s="87">
        <f>ROUND(AZ95*L29,2)</f>
        <v>0</v>
      </c>
      <c r="AW95" s="87">
        <f>ROUND(BA95*L30,2)</f>
        <v>0</v>
      </c>
      <c r="AX95" s="87">
        <f>ROUND(BB95*L29,2)</f>
        <v>0</v>
      </c>
      <c r="AY95" s="87">
        <f>ROUND(BC95*L30,2)</f>
        <v>0</v>
      </c>
      <c r="AZ95" s="87">
        <f>ROUND(SUM(AZ96:AZ98),2)</f>
        <v>0</v>
      </c>
      <c r="BA95" s="87">
        <f>ROUND(SUM(BA96:BA98),2)</f>
        <v>0</v>
      </c>
      <c r="BB95" s="87">
        <f>ROUND(SUM(BB96:BB98),2)</f>
        <v>0</v>
      </c>
      <c r="BC95" s="87">
        <f>ROUND(SUM(BC96:BC98),2)</f>
        <v>0</v>
      </c>
      <c r="BD95" s="89">
        <f>ROUND(SUM(BD96:BD98),2)</f>
        <v>0</v>
      </c>
      <c r="BS95" s="90" t="s">
        <v>73</v>
      </c>
      <c r="BT95" s="90" t="s">
        <v>80</v>
      </c>
      <c r="BU95" s="90" t="s">
        <v>75</v>
      </c>
      <c r="BV95" s="90" t="s">
        <v>76</v>
      </c>
      <c r="BW95" s="90" t="s">
        <v>81</v>
      </c>
      <c r="BX95" s="90" t="s">
        <v>4</v>
      </c>
      <c r="CL95" s="90" t="s">
        <v>1</v>
      </c>
      <c r="CM95" s="90" t="s">
        <v>74</v>
      </c>
    </row>
    <row r="96" spans="1:91" s="4" customFormat="1" ht="35.25" customHeight="1">
      <c r="A96" s="91" t="s">
        <v>82</v>
      </c>
      <c r="B96" s="54"/>
      <c r="C96" s="10"/>
      <c r="D96" s="10"/>
      <c r="E96" s="217" t="s">
        <v>85</v>
      </c>
      <c r="F96" s="217"/>
      <c r="G96" s="217"/>
      <c r="H96" s="217"/>
      <c r="I96" s="217"/>
      <c r="J96" s="10"/>
      <c r="K96" s="217" t="s">
        <v>86</v>
      </c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17"/>
      <c r="AG96" s="229">
        <f>'030-06 - Náhradná výsadba...'!J32</f>
        <v>0</v>
      </c>
      <c r="AH96" s="230"/>
      <c r="AI96" s="230"/>
      <c r="AJ96" s="230"/>
      <c r="AK96" s="230"/>
      <c r="AL96" s="230"/>
      <c r="AM96" s="230"/>
      <c r="AN96" s="229">
        <f t="shared" si="0"/>
        <v>0</v>
      </c>
      <c r="AO96" s="230"/>
      <c r="AP96" s="230"/>
      <c r="AQ96" s="92" t="s">
        <v>83</v>
      </c>
      <c r="AR96" s="54"/>
      <c r="AS96" s="93">
        <v>0</v>
      </c>
      <c r="AT96" s="94">
        <f t="shared" si="1"/>
        <v>0</v>
      </c>
      <c r="AU96" s="95">
        <f>'030-06 - Náhradná výsadba...'!P125</f>
        <v>0</v>
      </c>
      <c r="AV96" s="94">
        <f>'030-06 - Náhradná výsadba...'!J35</f>
        <v>0</v>
      </c>
      <c r="AW96" s="94">
        <f>'030-06 - Náhradná výsadba...'!J36</f>
        <v>0</v>
      </c>
      <c r="AX96" s="94">
        <f>'030-06 - Náhradná výsadba...'!J37</f>
        <v>0</v>
      </c>
      <c r="AY96" s="94">
        <f>'030-06 - Náhradná výsadba...'!J38</f>
        <v>0</v>
      </c>
      <c r="AZ96" s="94">
        <f>'030-06 - Náhradná výsadba...'!F35</f>
        <v>0</v>
      </c>
      <c r="BA96" s="94">
        <f>'030-06 - Náhradná výsadba...'!F36</f>
        <v>0</v>
      </c>
      <c r="BB96" s="94">
        <f>'030-06 - Náhradná výsadba...'!F37</f>
        <v>0</v>
      </c>
      <c r="BC96" s="94">
        <f>'030-06 - Náhradná výsadba...'!F38</f>
        <v>0</v>
      </c>
      <c r="BD96" s="96">
        <f>'030-06 - Náhradná výsadba...'!F39</f>
        <v>0</v>
      </c>
      <c r="BT96" s="25" t="s">
        <v>84</v>
      </c>
      <c r="BV96" s="25" t="s">
        <v>76</v>
      </c>
      <c r="BW96" s="25" t="s">
        <v>87</v>
      </c>
      <c r="BX96" s="25" t="s">
        <v>81</v>
      </c>
      <c r="CL96" s="25" t="s">
        <v>1</v>
      </c>
    </row>
    <row r="97" spans="1:90" s="4" customFormat="1" ht="35.25" customHeight="1">
      <c r="A97" s="91" t="s">
        <v>82</v>
      </c>
      <c r="B97" s="54"/>
      <c r="C97" s="10"/>
      <c r="D97" s="10"/>
      <c r="E97" s="217" t="s">
        <v>88</v>
      </c>
      <c r="F97" s="217"/>
      <c r="G97" s="217"/>
      <c r="H97" s="217"/>
      <c r="I97" s="217"/>
      <c r="J97" s="10"/>
      <c r="K97" s="217" t="s">
        <v>89</v>
      </c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17"/>
      <c r="AG97" s="229">
        <f>'030-07 - Náhradná výsadba...'!J32</f>
        <v>0</v>
      </c>
      <c r="AH97" s="230"/>
      <c r="AI97" s="230"/>
      <c r="AJ97" s="230"/>
      <c r="AK97" s="230"/>
      <c r="AL97" s="230"/>
      <c r="AM97" s="230"/>
      <c r="AN97" s="229">
        <f t="shared" si="0"/>
        <v>0</v>
      </c>
      <c r="AO97" s="230"/>
      <c r="AP97" s="230"/>
      <c r="AQ97" s="92" t="s">
        <v>83</v>
      </c>
      <c r="AR97" s="54"/>
      <c r="AS97" s="93">
        <v>0</v>
      </c>
      <c r="AT97" s="94">
        <f t="shared" si="1"/>
        <v>0</v>
      </c>
      <c r="AU97" s="95">
        <f>'030-07 - Náhradná výsadba...'!P125</f>
        <v>0</v>
      </c>
      <c r="AV97" s="94">
        <f>'030-07 - Náhradná výsadba...'!J35</f>
        <v>0</v>
      </c>
      <c r="AW97" s="94">
        <f>'030-07 - Náhradná výsadba...'!J36</f>
        <v>0</v>
      </c>
      <c r="AX97" s="94">
        <f>'030-07 - Náhradná výsadba...'!J37</f>
        <v>0</v>
      </c>
      <c r="AY97" s="94">
        <f>'030-07 - Náhradná výsadba...'!J38</f>
        <v>0</v>
      </c>
      <c r="AZ97" s="94">
        <f>'030-07 - Náhradná výsadba...'!F35</f>
        <v>0</v>
      </c>
      <c r="BA97" s="94">
        <f>'030-07 - Náhradná výsadba...'!F36</f>
        <v>0</v>
      </c>
      <c r="BB97" s="94">
        <f>'030-07 - Náhradná výsadba...'!F37</f>
        <v>0</v>
      </c>
      <c r="BC97" s="94">
        <f>'030-07 - Náhradná výsadba...'!F38</f>
        <v>0</v>
      </c>
      <c r="BD97" s="96">
        <f>'030-07 - Náhradná výsadba...'!F39</f>
        <v>0</v>
      </c>
      <c r="BT97" s="25" t="s">
        <v>84</v>
      </c>
      <c r="BV97" s="25" t="s">
        <v>76</v>
      </c>
      <c r="BW97" s="25" t="s">
        <v>90</v>
      </c>
      <c r="BX97" s="25" t="s">
        <v>81</v>
      </c>
      <c r="CL97" s="25" t="s">
        <v>1</v>
      </c>
    </row>
    <row r="98" spans="1:90" s="4" customFormat="1" ht="35.25" customHeight="1">
      <c r="A98" s="91" t="s">
        <v>82</v>
      </c>
      <c r="B98" s="54"/>
      <c r="C98" s="10"/>
      <c r="D98" s="10"/>
      <c r="E98" s="217" t="s">
        <v>91</v>
      </c>
      <c r="F98" s="217"/>
      <c r="G98" s="217"/>
      <c r="H98" s="217"/>
      <c r="I98" s="217"/>
      <c r="J98" s="10"/>
      <c r="K98" s="217" t="s">
        <v>92</v>
      </c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17"/>
      <c r="AG98" s="229">
        <f>'030-08 - Náhradná výsadba...'!J32</f>
        <v>0</v>
      </c>
      <c r="AH98" s="230"/>
      <c r="AI98" s="230"/>
      <c r="AJ98" s="230"/>
      <c r="AK98" s="230"/>
      <c r="AL98" s="230"/>
      <c r="AM98" s="230"/>
      <c r="AN98" s="229">
        <f t="shared" si="0"/>
        <v>0</v>
      </c>
      <c r="AO98" s="230"/>
      <c r="AP98" s="230"/>
      <c r="AQ98" s="92" t="s">
        <v>83</v>
      </c>
      <c r="AR98" s="54"/>
      <c r="AS98" s="97">
        <v>0</v>
      </c>
      <c r="AT98" s="98">
        <f t="shared" si="1"/>
        <v>0</v>
      </c>
      <c r="AU98" s="99">
        <f>'030-08 - Náhradná výsadba...'!P125</f>
        <v>0</v>
      </c>
      <c r="AV98" s="98">
        <f>'030-08 - Náhradná výsadba...'!J35</f>
        <v>0</v>
      </c>
      <c r="AW98" s="98">
        <f>'030-08 - Náhradná výsadba...'!J36</f>
        <v>0</v>
      </c>
      <c r="AX98" s="98">
        <f>'030-08 - Náhradná výsadba...'!J37</f>
        <v>0</v>
      </c>
      <c r="AY98" s="98">
        <f>'030-08 - Náhradná výsadba...'!J38</f>
        <v>0</v>
      </c>
      <c r="AZ98" s="98">
        <f>'030-08 - Náhradná výsadba...'!F35</f>
        <v>0</v>
      </c>
      <c r="BA98" s="98">
        <f>'030-08 - Náhradná výsadba...'!F36</f>
        <v>0</v>
      </c>
      <c r="BB98" s="98">
        <f>'030-08 - Náhradná výsadba...'!F37</f>
        <v>0</v>
      </c>
      <c r="BC98" s="98">
        <f>'030-08 - Náhradná výsadba...'!F38</f>
        <v>0</v>
      </c>
      <c r="BD98" s="100">
        <f>'030-08 - Náhradná výsadba...'!F39</f>
        <v>0</v>
      </c>
      <c r="BT98" s="25" t="s">
        <v>84</v>
      </c>
      <c r="BV98" s="25" t="s">
        <v>76</v>
      </c>
      <c r="BW98" s="25" t="s">
        <v>93</v>
      </c>
      <c r="BX98" s="25" t="s">
        <v>81</v>
      </c>
      <c r="CL98" s="25" t="s">
        <v>1</v>
      </c>
    </row>
    <row r="99" spans="1:90" s="2" customFormat="1" ht="30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3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90" s="2" customFormat="1" ht="6.95" customHeight="1">
      <c r="A100" s="32"/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33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</sheetData>
  <mergeCells count="5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97:AP97"/>
    <mergeCell ref="AG97:AM97"/>
    <mergeCell ref="AN96:AP96"/>
    <mergeCell ref="AG96:AM96"/>
    <mergeCell ref="L85:AO85"/>
    <mergeCell ref="AM87:AN87"/>
    <mergeCell ref="E97:I97"/>
    <mergeCell ref="K97:AF97"/>
    <mergeCell ref="AN98:AP98"/>
    <mergeCell ref="AG98:AM98"/>
    <mergeCell ref="E98:I98"/>
    <mergeCell ref="K98:AF98"/>
    <mergeCell ref="AS89:AT91"/>
    <mergeCell ref="AM89:AP89"/>
    <mergeCell ref="AM90:AP90"/>
    <mergeCell ref="E96:I96"/>
    <mergeCell ref="K96:AF96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</mergeCells>
  <hyperlinks>
    <hyperlink ref="A96" location="'030-06 - Náhradná výsadba...'!C2" display="/"/>
    <hyperlink ref="A97" location="'030-07 - Náhradná výsadba...'!C2" display="/"/>
    <hyperlink ref="A98" location="'030-08 - Náhradná výsadb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0"/>
  <sheetViews>
    <sheetView showGridLines="0" workbookViewId="0">
      <selection activeCell="J91" sqref="J9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2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7" t="s">
        <v>87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1:46" s="1" customFormat="1" ht="24.95" hidden="1" customHeight="1">
      <c r="B4" s="20"/>
      <c r="D4" s="21" t="s">
        <v>94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58" t="str">
        <f>'Rekapitulácia časť 3'!K6</f>
        <v>KE, Rekonštrukcia a modernizácia cesty II-552 - Slanecká cesta</v>
      </c>
      <c r="F7" s="259"/>
      <c r="G7" s="259"/>
      <c r="H7" s="259"/>
      <c r="L7" s="20"/>
    </row>
    <row r="8" spans="1:46" s="1" customFormat="1" ht="12" hidden="1" customHeight="1">
      <c r="B8" s="20"/>
      <c r="D8" s="27" t="s">
        <v>95</v>
      </c>
      <c r="L8" s="20"/>
    </row>
    <row r="9" spans="1:46" s="2" customFormat="1" ht="16.5" hidden="1" customHeight="1">
      <c r="A9" s="32"/>
      <c r="B9" s="33"/>
      <c r="C9" s="32"/>
      <c r="D9" s="32"/>
      <c r="E9" s="258" t="s">
        <v>96</v>
      </c>
      <c r="F9" s="257"/>
      <c r="G9" s="257"/>
      <c r="H9" s="257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97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30" hidden="1" customHeight="1">
      <c r="A11" s="32"/>
      <c r="B11" s="33"/>
      <c r="C11" s="32"/>
      <c r="D11" s="32"/>
      <c r="E11" s="236" t="s">
        <v>279</v>
      </c>
      <c r="F11" s="257"/>
      <c r="G11" s="257"/>
      <c r="H11" s="257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>
        <f>'Rekapitulácia časť 3'!AN8</f>
        <v>44526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 t="str">
        <f>'Rekapitulácia časť 3'!AN13</f>
        <v>Vyplň údaj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60" t="str">
        <f>'Rekapitulácia časť 3'!E14</f>
        <v>Vyplň údaj</v>
      </c>
      <c r="F20" s="252"/>
      <c r="G20" s="252"/>
      <c r="H20" s="252"/>
      <c r="I20" s="27" t="s">
        <v>25</v>
      </c>
      <c r="J20" s="28" t="str">
        <f>'Rekapitulácia časť 3'!AN14</f>
        <v>Vyplň údaj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29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23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">
        <v>32</v>
      </c>
      <c r="F26" s="32"/>
      <c r="G26" s="32"/>
      <c r="H26" s="32"/>
      <c r="I26" s="27" t="s">
        <v>25</v>
      </c>
      <c r="J26" s="25" t="s">
        <v>1</v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33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102"/>
      <c r="B29" s="103"/>
      <c r="C29" s="102"/>
      <c r="D29" s="102"/>
      <c r="E29" s="256" t="s">
        <v>1</v>
      </c>
      <c r="F29" s="256"/>
      <c r="G29" s="256"/>
      <c r="H29" s="256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5" t="s">
        <v>34</v>
      </c>
      <c r="E32" s="32"/>
      <c r="F32" s="32"/>
      <c r="G32" s="32"/>
      <c r="H32" s="32"/>
      <c r="I32" s="32"/>
      <c r="J32" s="74">
        <f>ROUND(J125,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36</v>
      </c>
      <c r="G34" s="32"/>
      <c r="H34" s="32"/>
      <c r="I34" s="36" t="s">
        <v>35</v>
      </c>
      <c r="J34" s="36" t="s">
        <v>37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6" t="s">
        <v>38</v>
      </c>
      <c r="E35" s="38" t="s">
        <v>39</v>
      </c>
      <c r="F35" s="107">
        <f>ROUND((SUM(BE125:BE189)),  2)</f>
        <v>0</v>
      </c>
      <c r="G35" s="108"/>
      <c r="H35" s="108"/>
      <c r="I35" s="109">
        <v>0.2</v>
      </c>
      <c r="J35" s="107">
        <f>ROUND(((SUM(BE125:BE189))*I35),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40</v>
      </c>
      <c r="F36" s="107">
        <f>ROUND((SUM(BF125:BF189)),  2)</f>
        <v>0</v>
      </c>
      <c r="G36" s="108"/>
      <c r="H36" s="108"/>
      <c r="I36" s="109">
        <v>0.2</v>
      </c>
      <c r="J36" s="107">
        <f>ROUND(((SUM(BF125:BF189))*I36),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10">
        <f>ROUND((SUM(BG125:BG189)),  2)</f>
        <v>0</v>
      </c>
      <c r="G37" s="32"/>
      <c r="H37" s="32"/>
      <c r="I37" s="111">
        <v>0.2</v>
      </c>
      <c r="J37" s="110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42</v>
      </c>
      <c r="F38" s="110">
        <f>ROUND((SUM(BH125:BH189)),  2)</f>
        <v>0</v>
      </c>
      <c r="G38" s="32"/>
      <c r="H38" s="32"/>
      <c r="I38" s="111">
        <v>0.2</v>
      </c>
      <c r="J38" s="110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43</v>
      </c>
      <c r="F39" s="107">
        <f>ROUND((SUM(BI125:BI189)),  2)</f>
        <v>0</v>
      </c>
      <c r="G39" s="108"/>
      <c r="H39" s="108"/>
      <c r="I39" s="109">
        <v>0</v>
      </c>
      <c r="J39" s="107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12"/>
      <c r="D41" s="113" t="s">
        <v>44</v>
      </c>
      <c r="E41" s="63"/>
      <c r="F41" s="63"/>
      <c r="G41" s="114" t="s">
        <v>45</v>
      </c>
      <c r="H41" s="115" t="s">
        <v>46</v>
      </c>
      <c r="I41" s="63"/>
      <c r="J41" s="116">
        <f>SUM(J32:J39)</f>
        <v>0</v>
      </c>
      <c r="K41" s="117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47</v>
      </c>
      <c r="E50" s="47"/>
      <c r="F50" s="47"/>
      <c r="G50" s="46" t="s">
        <v>48</v>
      </c>
      <c r="H50" s="47"/>
      <c r="I50" s="47"/>
      <c r="J50" s="47"/>
      <c r="K50" s="47"/>
      <c r="L50" s="45"/>
    </row>
    <row r="51" spans="1:31" hidden="1">
      <c r="B51" s="20"/>
      <c r="L51" s="20"/>
    </row>
    <row r="52" spans="1:31" hidden="1">
      <c r="B52" s="20"/>
      <c r="L52" s="20"/>
    </row>
    <row r="53" spans="1:31" hidden="1">
      <c r="B53" s="20"/>
      <c r="L53" s="20"/>
    </row>
    <row r="54" spans="1:31" hidden="1">
      <c r="B54" s="20"/>
      <c r="L54" s="20"/>
    </row>
    <row r="55" spans="1:31" hidden="1">
      <c r="B55" s="20"/>
      <c r="L55" s="20"/>
    </row>
    <row r="56" spans="1:31" hidden="1">
      <c r="B56" s="20"/>
      <c r="L56" s="20"/>
    </row>
    <row r="57" spans="1:31" hidden="1">
      <c r="B57" s="20"/>
      <c r="L57" s="20"/>
    </row>
    <row r="58" spans="1:31" hidden="1">
      <c r="B58" s="20"/>
      <c r="L58" s="20"/>
    </row>
    <row r="59" spans="1:31" hidden="1">
      <c r="B59" s="20"/>
      <c r="L59" s="20"/>
    </row>
    <row r="60" spans="1:31" hidden="1">
      <c r="B60" s="20"/>
      <c r="L60" s="20"/>
    </row>
    <row r="61" spans="1:31" s="2" customFormat="1" ht="12.75" hidden="1">
      <c r="A61" s="32"/>
      <c r="B61" s="33"/>
      <c r="C61" s="32"/>
      <c r="D61" s="48" t="s">
        <v>49</v>
      </c>
      <c r="E61" s="35"/>
      <c r="F61" s="118" t="s">
        <v>50</v>
      </c>
      <c r="G61" s="48" t="s">
        <v>49</v>
      </c>
      <c r="H61" s="35"/>
      <c r="I61" s="35"/>
      <c r="J61" s="119" t="s">
        <v>50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idden="1">
      <c r="B62" s="20"/>
      <c r="L62" s="20"/>
    </row>
    <row r="63" spans="1:31" hidden="1">
      <c r="B63" s="20"/>
      <c r="L63" s="20"/>
    </row>
    <row r="64" spans="1:31" hidden="1">
      <c r="B64" s="20"/>
      <c r="L64" s="20"/>
    </row>
    <row r="65" spans="1:31" s="2" customFormat="1" ht="12.75" hidden="1">
      <c r="A65" s="32"/>
      <c r="B65" s="33"/>
      <c r="C65" s="32"/>
      <c r="D65" s="46" t="s">
        <v>51</v>
      </c>
      <c r="E65" s="49"/>
      <c r="F65" s="49"/>
      <c r="G65" s="46" t="s">
        <v>52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idden="1">
      <c r="B66" s="20"/>
      <c r="L66" s="20"/>
    </row>
    <row r="67" spans="1:31" hidden="1">
      <c r="B67" s="20"/>
      <c r="L67" s="20"/>
    </row>
    <row r="68" spans="1:31" hidden="1">
      <c r="B68" s="20"/>
      <c r="L68" s="20"/>
    </row>
    <row r="69" spans="1:31" hidden="1">
      <c r="B69" s="20"/>
      <c r="L69" s="20"/>
    </row>
    <row r="70" spans="1:31" hidden="1">
      <c r="B70" s="20"/>
      <c r="L70" s="20"/>
    </row>
    <row r="71" spans="1:31" hidden="1">
      <c r="B71" s="20"/>
      <c r="L71" s="20"/>
    </row>
    <row r="72" spans="1:31" hidden="1">
      <c r="B72" s="20"/>
      <c r="L72" s="20"/>
    </row>
    <row r="73" spans="1:31" hidden="1">
      <c r="B73" s="20"/>
      <c r="L73" s="20"/>
    </row>
    <row r="74" spans="1:31" hidden="1">
      <c r="B74" s="20"/>
      <c r="L74" s="20"/>
    </row>
    <row r="75" spans="1:31" hidden="1">
      <c r="B75" s="20"/>
      <c r="L75" s="20"/>
    </row>
    <row r="76" spans="1:31" s="2" customFormat="1" ht="12.75" hidden="1">
      <c r="A76" s="32"/>
      <c r="B76" s="33"/>
      <c r="C76" s="32"/>
      <c r="D76" s="48" t="s">
        <v>49</v>
      </c>
      <c r="E76" s="35"/>
      <c r="F76" s="118" t="s">
        <v>50</v>
      </c>
      <c r="G76" s="48" t="s">
        <v>49</v>
      </c>
      <c r="H76" s="35"/>
      <c r="I76" s="35"/>
      <c r="J76" s="119" t="s">
        <v>50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idden="1"/>
    <row r="79" spans="1:31" hidden="1"/>
    <row r="80" spans="1:31" hidden="1"/>
    <row r="81" spans="1:31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98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8" t="str">
        <f>E7</f>
        <v>KE, Rekonštrukcia a modernizácia cesty II-552 - Slanecká cesta</v>
      </c>
      <c r="F85" s="259"/>
      <c r="G85" s="259"/>
      <c r="H85" s="259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95</v>
      </c>
      <c r="L86" s="20"/>
    </row>
    <row r="87" spans="1:31" s="2" customFormat="1" ht="16.5" customHeight="1">
      <c r="A87" s="32"/>
      <c r="B87" s="33"/>
      <c r="C87" s="32"/>
      <c r="D87" s="32"/>
      <c r="E87" s="258" t="s">
        <v>96</v>
      </c>
      <c r="F87" s="257"/>
      <c r="G87" s="257"/>
      <c r="H87" s="257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97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30" customHeight="1">
      <c r="A89" s="32"/>
      <c r="B89" s="33"/>
      <c r="C89" s="32"/>
      <c r="D89" s="32"/>
      <c r="E89" s="236" t="str">
        <f>E11</f>
        <v>030-06 - Náhradná výsadba - Lokalita č. 9 - Nad jazerom - križovatka Nižné Kapustníky, Slanecká - k.ú. Jazero</v>
      </c>
      <c r="F89" s="257"/>
      <c r="G89" s="257"/>
      <c r="H89" s="257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Košice</v>
      </c>
      <c r="G91" s="32"/>
      <c r="H91" s="32"/>
      <c r="I91" s="27" t="s">
        <v>21</v>
      </c>
      <c r="J91" s="210">
        <v>44526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7" t="s">
        <v>22</v>
      </c>
      <c r="D93" s="32"/>
      <c r="E93" s="32"/>
      <c r="F93" s="25" t="str">
        <f>E17</f>
        <v>Mesto Košice</v>
      </c>
      <c r="G93" s="32"/>
      <c r="H93" s="32"/>
      <c r="I93" s="27" t="s">
        <v>28</v>
      </c>
      <c r="J93" s="30" t="str">
        <f>E23</f>
        <v>Amberg Engineering Slovakia,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Kolektív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20" t="s">
        <v>99</v>
      </c>
      <c r="D96" s="112"/>
      <c r="E96" s="112"/>
      <c r="F96" s="112"/>
      <c r="G96" s="112"/>
      <c r="H96" s="112"/>
      <c r="I96" s="112"/>
      <c r="J96" s="121" t="s">
        <v>100</v>
      </c>
      <c r="K96" s="11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22" t="s">
        <v>101</v>
      </c>
      <c r="D98" s="32"/>
      <c r="E98" s="32"/>
      <c r="F98" s="32"/>
      <c r="G98" s="32"/>
      <c r="H98" s="32"/>
      <c r="I98" s="32"/>
      <c r="J98" s="74">
        <f>J125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102</v>
      </c>
    </row>
    <row r="99" spans="1:47" s="9" customFormat="1" ht="24.95" customHeight="1">
      <c r="B99" s="123"/>
      <c r="D99" s="124" t="s">
        <v>103</v>
      </c>
      <c r="E99" s="125"/>
      <c r="F99" s="125"/>
      <c r="G99" s="125"/>
      <c r="H99" s="125"/>
      <c r="I99" s="125"/>
      <c r="J99" s="126">
        <f>J126</f>
        <v>0</v>
      </c>
      <c r="L99" s="123"/>
    </row>
    <row r="100" spans="1:47" s="10" customFormat="1" ht="19.899999999999999" customHeight="1">
      <c r="B100" s="127"/>
      <c r="D100" s="128" t="s">
        <v>104</v>
      </c>
      <c r="E100" s="129"/>
      <c r="F100" s="129"/>
      <c r="G100" s="129"/>
      <c r="H100" s="129"/>
      <c r="I100" s="129"/>
      <c r="J100" s="130">
        <f>J127</f>
        <v>0</v>
      </c>
      <c r="L100" s="127"/>
    </row>
    <row r="101" spans="1:47" s="10" customFormat="1" ht="19.899999999999999" customHeight="1">
      <c r="B101" s="127"/>
      <c r="D101" s="128" t="s">
        <v>105</v>
      </c>
      <c r="E101" s="129"/>
      <c r="F101" s="129"/>
      <c r="G101" s="129"/>
      <c r="H101" s="129"/>
      <c r="I101" s="129"/>
      <c r="J101" s="130">
        <f>J172</f>
        <v>0</v>
      </c>
      <c r="L101" s="127"/>
    </row>
    <row r="102" spans="1:47" s="10" customFormat="1" ht="19.899999999999999" customHeight="1">
      <c r="B102" s="127"/>
      <c r="D102" s="128" t="s">
        <v>106</v>
      </c>
      <c r="E102" s="129"/>
      <c r="F102" s="129"/>
      <c r="G102" s="129"/>
      <c r="H102" s="129"/>
      <c r="I102" s="129"/>
      <c r="J102" s="130">
        <f>J179</f>
        <v>0</v>
      </c>
      <c r="L102" s="127"/>
    </row>
    <row r="103" spans="1:47" s="9" customFormat="1" ht="24.95" customHeight="1">
      <c r="B103" s="123"/>
      <c r="D103" s="124" t="s">
        <v>107</v>
      </c>
      <c r="E103" s="125"/>
      <c r="F103" s="125"/>
      <c r="G103" s="125"/>
      <c r="H103" s="125"/>
      <c r="I103" s="125"/>
      <c r="J103" s="126">
        <f>J188</f>
        <v>0</v>
      </c>
      <c r="L103" s="123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5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5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5" customHeight="1">
      <c r="A109" s="32"/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5" customHeight="1">
      <c r="A110" s="32"/>
      <c r="B110" s="33"/>
      <c r="C110" s="21" t="s">
        <v>108</v>
      </c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15</v>
      </c>
      <c r="D112" s="32"/>
      <c r="E112" s="32"/>
      <c r="F112" s="32"/>
      <c r="G112" s="32"/>
      <c r="H112" s="32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58" t="str">
        <f>E7</f>
        <v>KE, Rekonštrukcia a modernizácia cesty II-552 - Slanecká cesta</v>
      </c>
      <c r="F113" s="259"/>
      <c r="G113" s="259"/>
      <c r="H113" s="259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>
      <c r="B114" s="20"/>
      <c r="C114" s="27" t="s">
        <v>95</v>
      </c>
      <c r="L114" s="20"/>
    </row>
    <row r="115" spans="1:65" s="2" customFormat="1" ht="16.5" customHeight="1">
      <c r="A115" s="32"/>
      <c r="B115" s="33"/>
      <c r="C115" s="32"/>
      <c r="D115" s="32"/>
      <c r="E115" s="258" t="s">
        <v>96</v>
      </c>
      <c r="F115" s="257"/>
      <c r="G115" s="257"/>
      <c r="H115" s="257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97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30" customHeight="1">
      <c r="A117" s="32"/>
      <c r="B117" s="33"/>
      <c r="C117" s="32"/>
      <c r="D117" s="32"/>
      <c r="E117" s="236" t="str">
        <f>E11</f>
        <v>030-06 - Náhradná výsadba - Lokalita č. 9 - Nad jazerom - križovatka Nižné Kapustníky, Slanecká - k.ú. Jazero</v>
      </c>
      <c r="F117" s="257"/>
      <c r="G117" s="257"/>
      <c r="H117" s="257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19</v>
      </c>
      <c r="D119" s="32"/>
      <c r="E119" s="32"/>
      <c r="F119" s="25" t="str">
        <f>F14</f>
        <v>Košice</v>
      </c>
      <c r="G119" s="32"/>
      <c r="H119" s="32"/>
      <c r="I119" s="27" t="s">
        <v>21</v>
      </c>
      <c r="J119" s="58">
        <f>IF(J14="","",J14)</f>
        <v>44526</v>
      </c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25.7" customHeight="1">
      <c r="A121" s="32"/>
      <c r="B121" s="33"/>
      <c r="C121" s="27" t="s">
        <v>22</v>
      </c>
      <c r="D121" s="32"/>
      <c r="E121" s="32"/>
      <c r="F121" s="25" t="str">
        <f>E17</f>
        <v>Mesto Košice</v>
      </c>
      <c r="G121" s="32"/>
      <c r="H121" s="32"/>
      <c r="I121" s="27" t="s">
        <v>28</v>
      </c>
      <c r="J121" s="30" t="str">
        <f>E23</f>
        <v>Amberg Engineering Slovakia, s.r.o.</v>
      </c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2" customHeight="1">
      <c r="A122" s="32"/>
      <c r="B122" s="33"/>
      <c r="C122" s="27" t="s">
        <v>26</v>
      </c>
      <c r="D122" s="32"/>
      <c r="E122" s="32"/>
      <c r="F122" s="25" t="str">
        <f>IF(E20="","",E20)</f>
        <v>Vyplň údaj</v>
      </c>
      <c r="G122" s="32"/>
      <c r="H122" s="32"/>
      <c r="I122" s="27" t="s">
        <v>31</v>
      </c>
      <c r="J122" s="30" t="str">
        <f>E26</f>
        <v>Kolektív</v>
      </c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31"/>
      <c r="B124" s="132"/>
      <c r="C124" s="133" t="s">
        <v>109</v>
      </c>
      <c r="D124" s="134" t="s">
        <v>59</v>
      </c>
      <c r="E124" s="134" t="s">
        <v>55</v>
      </c>
      <c r="F124" s="134" t="s">
        <v>56</v>
      </c>
      <c r="G124" s="134" t="s">
        <v>110</v>
      </c>
      <c r="H124" s="134" t="s">
        <v>111</v>
      </c>
      <c r="I124" s="134" t="s">
        <v>112</v>
      </c>
      <c r="J124" s="135" t="s">
        <v>100</v>
      </c>
      <c r="K124" s="136" t="s">
        <v>113</v>
      </c>
      <c r="L124" s="137"/>
      <c r="M124" s="65" t="s">
        <v>1</v>
      </c>
      <c r="N124" s="66" t="s">
        <v>38</v>
      </c>
      <c r="O124" s="66" t="s">
        <v>114</v>
      </c>
      <c r="P124" s="66" t="s">
        <v>115</v>
      </c>
      <c r="Q124" s="66" t="s">
        <v>116</v>
      </c>
      <c r="R124" s="66" t="s">
        <v>117</v>
      </c>
      <c r="S124" s="66" t="s">
        <v>118</v>
      </c>
      <c r="T124" s="67" t="s">
        <v>119</v>
      </c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</row>
    <row r="125" spans="1:65" s="2" customFormat="1" ht="22.9" customHeight="1">
      <c r="A125" s="32"/>
      <c r="B125" s="33"/>
      <c r="C125" s="72" t="s">
        <v>101</v>
      </c>
      <c r="D125" s="32"/>
      <c r="E125" s="32"/>
      <c r="F125" s="32"/>
      <c r="G125" s="32"/>
      <c r="H125" s="32"/>
      <c r="I125" s="32"/>
      <c r="J125" s="138">
        <f>BK125</f>
        <v>0</v>
      </c>
      <c r="K125" s="32"/>
      <c r="L125" s="33"/>
      <c r="M125" s="68"/>
      <c r="N125" s="59"/>
      <c r="O125" s="69"/>
      <c r="P125" s="139">
        <f>P126+P188</f>
        <v>0</v>
      </c>
      <c r="Q125" s="69"/>
      <c r="R125" s="139">
        <f>R126+R188</f>
        <v>88.3261684</v>
      </c>
      <c r="S125" s="69"/>
      <c r="T125" s="140">
        <f>T126+T188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73</v>
      </c>
      <c r="AU125" s="17" t="s">
        <v>102</v>
      </c>
      <c r="BK125" s="141">
        <f>BK126+BK188</f>
        <v>0</v>
      </c>
    </row>
    <row r="126" spans="1:65" s="12" customFormat="1" ht="25.9" customHeight="1">
      <c r="B126" s="142"/>
      <c r="D126" s="143" t="s">
        <v>73</v>
      </c>
      <c r="E126" s="144" t="s">
        <v>120</v>
      </c>
      <c r="F126" s="144" t="s">
        <v>121</v>
      </c>
      <c r="I126" s="145"/>
      <c r="J126" s="146">
        <f>BK126</f>
        <v>0</v>
      </c>
      <c r="L126" s="142"/>
      <c r="M126" s="147"/>
      <c r="N126" s="148"/>
      <c r="O126" s="148"/>
      <c r="P126" s="149">
        <f>P127+P172+P179</f>
        <v>0</v>
      </c>
      <c r="Q126" s="148"/>
      <c r="R126" s="149">
        <f>R127+R172+R179</f>
        <v>88.3261684</v>
      </c>
      <c r="S126" s="148"/>
      <c r="T126" s="150">
        <f>T127+T172+T179</f>
        <v>0</v>
      </c>
      <c r="AR126" s="143" t="s">
        <v>80</v>
      </c>
      <c r="AT126" s="151" t="s">
        <v>73</v>
      </c>
      <c r="AU126" s="151" t="s">
        <v>74</v>
      </c>
      <c r="AY126" s="143" t="s">
        <v>122</v>
      </c>
      <c r="BK126" s="152">
        <f>BK127+BK172+BK179</f>
        <v>0</v>
      </c>
    </row>
    <row r="127" spans="1:65" s="12" customFormat="1" ht="22.9" customHeight="1">
      <c r="B127" s="142"/>
      <c r="D127" s="143" t="s">
        <v>73</v>
      </c>
      <c r="E127" s="153" t="s">
        <v>123</v>
      </c>
      <c r="F127" s="153" t="s">
        <v>124</v>
      </c>
      <c r="I127" s="145"/>
      <c r="J127" s="154">
        <f>BK127</f>
        <v>0</v>
      </c>
      <c r="L127" s="142"/>
      <c r="M127" s="147"/>
      <c r="N127" s="148"/>
      <c r="O127" s="148"/>
      <c r="P127" s="149">
        <f>SUM(P128:P171)</f>
        <v>0</v>
      </c>
      <c r="Q127" s="148"/>
      <c r="R127" s="149">
        <f>SUM(R128:R171)</f>
        <v>88.273914399999995</v>
      </c>
      <c r="S127" s="148"/>
      <c r="T127" s="150">
        <f>SUM(T128:T171)</f>
        <v>0</v>
      </c>
      <c r="AR127" s="143" t="s">
        <v>80</v>
      </c>
      <c r="AT127" s="151" t="s">
        <v>73</v>
      </c>
      <c r="AU127" s="151" t="s">
        <v>80</v>
      </c>
      <c r="AY127" s="143" t="s">
        <v>122</v>
      </c>
      <c r="BK127" s="152">
        <f>SUM(BK128:BK171)</f>
        <v>0</v>
      </c>
    </row>
    <row r="128" spans="1:65" s="2" customFormat="1" ht="37.9" customHeight="1">
      <c r="A128" s="32"/>
      <c r="B128" s="155"/>
      <c r="C128" s="156" t="s">
        <v>80</v>
      </c>
      <c r="D128" s="156" t="s">
        <v>125</v>
      </c>
      <c r="E128" s="157" t="s">
        <v>126</v>
      </c>
      <c r="F128" s="158" t="s">
        <v>127</v>
      </c>
      <c r="G128" s="159" t="s">
        <v>128</v>
      </c>
      <c r="H128" s="160">
        <v>424</v>
      </c>
      <c r="I128" s="161"/>
      <c r="J128" s="162">
        <f>ROUND(I128*H128,2)</f>
        <v>0</v>
      </c>
      <c r="K128" s="163"/>
      <c r="L128" s="33"/>
      <c r="M128" s="164" t="s">
        <v>1</v>
      </c>
      <c r="N128" s="165" t="s">
        <v>40</v>
      </c>
      <c r="O128" s="61"/>
      <c r="P128" s="166">
        <f>O128*H128</f>
        <v>0</v>
      </c>
      <c r="Q128" s="166">
        <v>0</v>
      </c>
      <c r="R128" s="166">
        <f>Q128*H128</f>
        <v>0</v>
      </c>
      <c r="S128" s="166">
        <v>0</v>
      </c>
      <c r="T128" s="167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8" t="s">
        <v>129</v>
      </c>
      <c r="AT128" s="168" t="s">
        <v>125</v>
      </c>
      <c r="AU128" s="168" t="s">
        <v>84</v>
      </c>
      <c r="AY128" s="17" t="s">
        <v>122</v>
      </c>
      <c r="BE128" s="169">
        <f>IF(N128="základná",J128,0)</f>
        <v>0</v>
      </c>
      <c r="BF128" s="169">
        <f>IF(N128="znížená",J128,0)</f>
        <v>0</v>
      </c>
      <c r="BG128" s="169">
        <f>IF(N128="zákl. prenesená",J128,0)</f>
        <v>0</v>
      </c>
      <c r="BH128" s="169">
        <f>IF(N128="zníž. prenesená",J128,0)</f>
        <v>0</v>
      </c>
      <c r="BI128" s="169">
        <f>IF(N128="nulová",J128,0)</f>
        <v>0</v>
      </c>
      <c r="BJ128" s="17" t="s">
        <v>84</v>
      </c>
      <c r="BK128" s="169">
        <f>ROUND(I128*H128,2)</f>
        <v>0</v>
      </c>
      <c r="BL128" s="17" t="s">
        <v>129</v>
      </c>
      <c r="BM128" s="168" t="s">
        <v>280</v>
      </c>
    </row>
    <row r="129" spans="1:65" s="13" customFormat="1">
      <c r="B129" s="170"/>
      <c r="D129" s="171" t="s">
        <v>130</v>
      </c>
      <c r="F129" s="172" t="s">
        <v>281</v>
      </c>
      <c r="H129" s="173">
        <v>424</v>
      </c>
      <c r="I129" s="174"/>
      <c r="L129" s="170"/>
      <c r="M129" s="175"/>
      <c r="N129" s="176"/>
      <c r="O129" s="176"/>
      <c r="P129" s="176"/>
      <c r="Q129" s="176"/>
      <c r="R129" s="176"/>
      <c r="S129" s="176"/>
      <c r="T129" s="177"/>
      <c r="AT129" s="178" t="s">
        <v>130</v>
      </c>
      <c r="AU129" s="178" t="s">
        <v>84</v>
      </c>
      <c r="AV129" s="13" t="s">
        <v>84</v>
      </c>
      <c r="AW129" s="13" t="s">
        <v>3</v>
      </c>
      <c r="AX129" s="13" t="s">
        <v>80</v>
      </c>
      <c r="AY129" s="178" t="s">
        <v>122</v>
      </c>
    </row>
    <row r="130" spans="1:65" s="2" customFormat="1" ht="24.2" customHeight="1">
      <c r="A130" s="32"/>
      <c r="B130" s="155"/>
      <c r="C130" s="156" t="s">
        <v>84</v>
      </c>
      <c r="D130" s="156" t="s">
        <v>125</v>
      </c>
      <c r="E130" s="157" t="s">
        <v>131</v>
      </c>
      <c r="F130" s="158" t="s">
        <v>132</v>
      </c>
      <c r="G130" s="159" t="s">
        <v>133</v>
      </c>
      <c r="H130" s="160">
        <v>53</v>
      </c>
      <c r="I130" s="161"/>
      <c r="J130" s="162">
        <f>ROUND(I130*H130,2)</f>
        <v>0</v>
      </c>
      <c r="K130" s="163"/>
      <c r="L130" s="33"/>
      <c r="M130" s="164" t="s">
        <v>1</v>
      </c>
      <c r="N130" s="165" t="s">
        <v>40</v>
      </c>
      <c r="O130" s="61"/>
      <c r="P130" s="166">
        <f>O130*H130</f>
        <v>0</v>
      </c>
      <c r="Q130" s="166">
        <v>0</v>
      </c>
      <c r="R130" s="166">
        <f>Q130*H130</f>
        <v>0</v>
      </c>
      <c r="S130" s="166">
        <v>0</v>
      </c>
      <c r="T130" s="167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8" t="s">
        <v>129</v>
      </c>
      <c r="AT130" s="168" t="s">
        <v>125</v>
      </c>
      <c r="AU130" s="168" t="s">
        <v>84</v>
      </c>
      <c r="AY130" s="17" t="s">
        <v>122</v>
      </c>
      <c r="BE130" s="169">
        <f>IF(N130="základná",J130,0)</f>
        <v>0</v>
      </c>
      <c r="BF130" s="169">
        <f>IF(N130="znížená",J130,0)</f>
        <v>0</v>
      </c>
      <c r="BG130" s="169">
        <f>IF(N130="zákl. prenesená",J130,0)</f>
        <v>0</v>
      </c>
      <c r="BH130" s="169">
        <f>IF(N130="zníž. prenesená",J130,0)</f>
        <v>0</v>
      </c>
      <c r="BI130" s="169">
        <f>IF(N130="nulová",J130,0)</f>
        <v>0</v>
      </c>
      <c r="BJ130" s="17" t="s">
        <v>84</v>
      </c>
      <c r="BK130" s="169">
        <f>ROUND(I130*H130,2)</f>
        <v>0</v>
      </c>
      <c r="BL130" s="17" t="s">
        <v>129</v>
      </c>
      <c r="BM130" s="168" t="s">
        <v>134</v>
      </c>
    </row>
    <row r="131" spans="1:65" s="13" customFormat="1">
      <c r="B131" s="170"/>
      <c r="D131" s="171" t="s">
        <v>130</v>
      </c>
      <c r="F131" s="172" t="s">
        <v>282</v>
      </c>
      <c r="H131" s="173">
        <v>53</v>
      </c>
      <c r="I131" s="174"/>
      <c r="L131" s="170"/>
      <c r="M131" s="175"/>
      <c r="N131" s="176"/>
      <c r="O131" s="176"/>
      <c r="P131" s="176"/>
      <c r="Q131" s="176"/>
      <c r="R131" s="176"/>
      <c r="S131" s="176"/>
      <c r="T131" s="177"/>
      <c r="AT131" s="178" t="s">
        <v>130</v>
      </c>
      <c r="AU131" s="178" t="s">
        <v>84</v>
      </c>
      <c r="AV131" s="13" t="s">
        <v>84</v>
      </c>
      <c r="AW131" s="13" t="s">
        <v>3</v>
      </c>
      <c r="AX131" s="13" t="s">
        <v>80</v>
      </c>
      <c r="AY131" s="178" t="s">
        <v>122</v>
      </c>
    </row>
    <row r="132" spans="1:65" s="2" customFormat="1" ht="24.2" customHeight="1">
      <c r="A132" s="32"/>
      <c r="B132" s="155"/>
      <c r="C132" s="179" t="s">
        <v>135</v>
      </c>
      <c r="D132" s="179" t="s">
        <v>136</v>
      </c>
      <c r="E132" s="180" t="s">
        <v>137</v>
      </c>
      <c r="F132" s="181" t="s">
        <v>138</v>
      </c>
      <c r="G132" s="182" t="s">
        <v>133</v>
      </c>
      <c r="H132" s="183">
        <v>21.2</v>
      </c>
      <c r="I132" s="184"/>
      <c r="J132" s="185">
        <f>ROUND(I132*H132,2)</f>
        <v>0</v>
      </c>
      <c r="K132" s="186"/>
      <c r="L132" s="187"/>
      <c r="M132" s="188" t="s">
        <v>1</v>
      </c>
      <c r="N132" s="189" t="s">
        <v>40</v>
      </c>
      <c r="O132" s="61"/>
      <c r="P132" s="166">
        <f>O132*H132</f>
        <v>0</v>
      </c>
      <c r="Q132" s="166">
        <v>1.4</v>
      </c>
      <c r="R132" s="166">
        <f>Q132*H132</f>
        <v>29.679999999999996</v>
      </c>
      <c r="S132" s="166">
        <v>0</v>
      </c>
      <c r="T132" s="167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8" t="s">
        <v>139</v>
      </c>
      <c r="AT132" s="168" t="s">
        <v>136</v>
      </c>
      <c r="AU132" s="168" t="s">
        <v>84</v>
      </c>
      <c r="AY132" s="17" t="s">
        <v>122</v>
      </c>
      <c r="BE132" s="169">
        <f>IF(N132="základná",J132,0)</f>
        <v>0</v>
      </c>
      <c r="BF132" s="169">
        <f>IF(N132="znížená",J132,0)</f>
        <v>0</v>
      </c>
      <c r="BG132" s="169">
        <f>IF(N132="zákl. prenesená",J132,0)</f>
        <v>0</v>
      </c>
      <c r="BH132" s="169">
        <f>IF(N132="zníž. prenesená",J132,0)</f>
        <v>0</v>
      </c>
      <c r="BI132" s="169">
        <f>IF(N132="nulová",J132,0)</f>
        <v>0</v>
      </c>
      <c r="BJ132" s="17" t="s">
        <v>84</v>
      </c>
      <c r="BK132" s="169">
        <f>ROUND(I132*H132,2)</f>
        <v>0</v>
      </c>
      <c r="BL132" s="17" t="s">
        <v>129</v>
      </c>
      <c r="BM132" s="168" t="s">
        <v>140</v>
      </c>
    </row>
    <row r="133" spans="1:65" s="13" customFormat="1">
      <c r="B133" s="170"/>
      <c r="D133" s="171" t="s">
        <v>130</v>
      </c>
      <c r="F133" s="172" t="s">
        <v>283</v>
      </c>
      <c r="H133" s="173">
        <v>21.2</v>
      </c>
      <c r="I133" s="174"/>
      <c r="L133" s="170"/>
      <c r="M133" s="175"/>
      <c r="N133" s="176"/>
      <c r="O133" s="176"/>
      <c r="P133" s="176"/>
      <c r="Q133" s="176"/>
      <c r="R133" s="176"/>
      <c r="S133" s="176"/>
      <c r="T133" s="177"/>
      <c r="AT133" s="178" t="s">
        <v>130</v>
      </c>
      <c r="AU133" s="178" t="s">
        <v>84</v>
      </c>
      <c r="AV133" s="13" t="s">
        <v>84</v>
      </c>
      <c r="AW133" s="13" t="s">
        <v>3</v>
      </c>
      <c r="AX133" s="13" t="s">
        <v>80</v>
      </c>
      <c r="AY133" s="178" t="s">
        <v>122</v>
      </c>
    </row>
    <row r="134" spans="1:65" s="2" customFormat="1" ht="24.2" customHeight="1">
      <c r="A134" s="32"/>
      <c r="B134" s="155"/>
      <c r="C134" s="179" t="s">
        <v>129</v>
      </c>
      <c r="D134" s="179" t="s">
        <v>136</v>
      </c>
      <c r="E134" s="180" t="s">
        <v>141</v>
      </c>
      <c r="F134" s="181" t="s">
        <v>142</v>
      </c>
      <c r="G134" s="182" t="s">
        <v>133</v>
      </c>
      <c r="H134" s="183">
        <v>13.25</v>
      </c>
      <c r="I134" s="184"/>
      <c r="J134" s="185">
        <f>ROUND(I134*H134,2)</f>
        <v>0</v>
      </c>
      <c r="K134" s="186"/>
      <c r="L134" s="187"/>
      <c r="M134" s="188" t="s">
        <v>1</v>
      </c>
      <c r="N134" s="189" t="s">
        <v>40</v>
      </c>
      <c r="O134" s="61"/>
      <c r="P134" s="166">
        <f>O134*H134</f>
        <v>0</v>
      </c>
      <c r="Q134" s="166">
        <v>1.4</v>
      </c>
      <c r="R134" s="166">
        <f>Q134*H134</f>
        <v>18.549999999999997</v>
      </c>
      <c r="S134" s="166">
        <v>0</v>
      </c>
      <c r="T134" s="167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8" t="s">
        <v>139</v>
      </c>
      <c r="AT134" s="168" t="s">
        <v>136</v>
      </c>
      <c r="AU134" s="168" t="s">
        <v>84</v>
      </c>
      <c r="AY134" s="17" t="s">
        <v>122</v>
      </c>
      <c r="BE134" s="169">
        <f>IF(N134="základná",J134,0)</f>
        <v>0</v>
      </c>
      <c r="BF134" s="169">
        <f>IF(N134="znížená",J134,0)</f>
        <v>0</v>
      </c>
      <c r="BG134" s="169">
        <f>IF(N134="zákl. prenesená",J134,0)</f>
        <v>0</v>
      </c>
      <c r="BH134" s="169">
        <f>IF(N134="zníž. prenesená",J134,0)</f>
        <v>0</v>
      </c>
      <c r="BI134" s="169">
        <f>IF(N134="nulová",J134,0)</f>
        <v>0</v>
      </c>
      <c r="BJ134" s="17" t="s">
        <v>84</v>
      </c>
      <c r="BK134" s="169">
        <f>ROUND(I134*H134,2)</f>
        <v>0</v>
      </c>
      <c r="BL134" s="17" t="s">
        <v>129</v>
      </c>
      <c r="BM134" s="168" t="s">
        <v>143</v>
      </c>
    </row>
    <row r="135" spans="1:65" s="13" customFormat="1">
      <c r="B135" s="170"/>
      <c r="D135" s="171" t="s">
        <v>130</v>
      </c>
      <c r="F135" s="172" t="s">
        <v>284</v>
      </c>
      <c r="H135" s="173">
        <v>13.25</v>
      </c>
      <c r="I135" s="174"/>
      <c r="L135" s="170"/>
      <c r="M135" s="175"/>
      <c r="N135" s="176"/>
      <c r="O135" s="176"/>
      <c r="P135" s="176"/>
      <c r="Q135" s="176"/>
      <c r="R135" s="176"/>
      <c r="S135" s="176"/>
      <c r="T135" s="177"/>
      <c r="AT135" s="178" t="s">
        <v>130</v>
      </c>
      <c r="AU135" s="178" t="s">
        <v>84</v>
      </c>
      <c r="AV135" s="13" t="s">
        <v>84</v>
      </c>
      <c r="AW135" s="13" t="s">
        <v>3</v>
      </c>
      <c r="AX135" s="13" t="s">
        <v>80</v>
      </c>
      <c r="AY135" s="178" t="s">
        <v>122</v>
      </c>
    </row>
    <row r="136" spans="1:65" s="2" customFormat="1" ht="24.2" customHeight="1">
      <c r="A136" s="32"/>
      <c r="B136" s="155"/>
      <c r="C136" s="179" t="s">
        <v>144</v>
      </c>
      <c r="D136" s="179" t="s">
        <v>136</v>
      </c>
      <c r="E136" s="180" t="s">
        <v>145</v>
      </c>
      <c r="F136" s="181" t="s">
        <v>146</v>
      </c>
      <c r="G136" s="182" t="s">
        <v>133</v>
      </c>
      <c r="H136" s="183">
        <v>18.55</v>
      </c>
      <c r="I136" s="184"/>
      <c r="J136" s="185">
        <f>ROUND(I136*H136,2)</f>
        <v>0</v>
      </c>
      <c r="K136" s="186"/>
      <c r="L136" s="187"/>
      <c r="M136" s="188" t="s">
        <v>1</v>
      </c>
      <c r="N136" s="189" t="s">
        <v>40</v>
      </c>
      <c r="O136" s="61"/>
      <c r="P136" s="166">
        <f>O136*H136</f>
        <v>0</v>
      </c>
      <c r="Q136" s="166">
        <v>1.7</v>
      </c>
      <c r="R136" s="166">
        <f>Q136*H136</f>
        <v>31.535</v>
      </c>
      <c r="S136" s="166">
        <v>0</v>
      </c>
      <c r="T136" s="167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8" t="s">
        <v>139</v>
      </c>
      <c r="AT136" s="168" t="s">
        <v>136</v>
      </c>
      <c r="AU136" s="168" t="s">
        <v>84</v>
      </c>
      <c r="AY136" s="17" t="s">
        <v>122</v>
      </c>
      <c r="BE136" s="169">
        <f>IF(N136="základná",J136,0)</f>
        <v>0</v>
      </c>
      <c r="BF136" s="169">
        <f>IF(N136="znížená",J136,0)</f>
        <v>0</v>
      </c>
      <c r="BG136" s="169">
        <f>IF(N136="zákl. prenesená",J136,0)</f>
        <v>0</v>
      </c>
      <c r="BH136" s="169">
        <f>IF(N136="zníž. prenesená",J136,0)</f>
        <v>0</v>
      </c>
      <c r="BI136" s="169">
        <f>IF(N136="nulová",J136,0)</f>
        <v>0</v>
      </c>
      <c r="BJ136" s="17" t="s">
        <v>84</v>
      </c>
      <c r="BK136" s="169">
        <f>ROUND(I136*H136,2)</f>
        <v>0</v>
      </c>
      <c r="BL136" s="17" t="s">
        <v>129</v>
      </c>
      <c r="BM136" s="168" t="s">
        <v>147</v>
      </c>
    </row>
    <row r="137" spans="1:65" s="13" customFormat="1">
      <c r="B137" s="170"/>
      <c r="D137" s="171" t="s">
        <v>130</v>
      </c>
      <c r="F137" s="172" t="s">
        <v>285</v>
      </c>
      <c r="H137" s="173">
        <v>18.55</v>
      </c>
      <c r="I137" s="174"/>
      <c r="L137" s="170"/>
      <c r="M137" s="175"/>
      <c r="N137" s="176"/>
      <c r="O137" s="176"/>
      <c r="P137" s="176"/>
      <c r="Q137" s="176"/>
      <c r="R137" s="176"/>
      <c r="S137" s="176"/>
      <c r="T137" s="177"/>
      <c r="AT137" s="178" t="s">
        <v>130</v>
      </c>
      <c r="AU137" s="178" t="s">
        <v>84</v>
      </c>
      <c r="AV137" s="13" t="s">
        <v>84</v>
      </c>
      <c r="AW137" s="13" t="s">
        <v>3</v>
      </c>
      <c r="AX137" s="13" t="s">
        <v>80</v>
      </c>
      <c r="AY137" s="178" t="s">
        <v>122</v>
      </c>
    </row>
    <row r="138" spans="1:65" s="2" customFormat="1" ht="37.9" customHeight="1">
      <c r="A138" s="32"/>
      <c r="B138" s="155"/>
      <c r="C138" s="156" t="s">
        <v>148</v>
      </c>
      <c r="D138" s="156" t="s">
        <v>125</v>
      </c>
      <c r="E138" s="157" t="s">
        <v>149</v>
      </c>
      <c r="F138" s="158" t="s">
        <v>150</v>
      </c>
      <c r="G138" s="159" t="s">
        <v>151</v>
      </c>
      <c r="H138" s="160">
        <v>106</v>
      </c>
      <c r="I138" s="161"/>
      <c r="J138" s="162">
        <f>ROUND(I138*H138,2)</f>
        <v>0</v>
      </c>
      <c r="K138" s="163"/>
      <c r="L138" s="33"/>
      <c r="M138" s="164" t="s">
        <v>1</v>
      </c>
      <c r="N138" s="165" t="s">
        <v>40</v>
      </c>
      <c r="O138" s="61"/>
      <c r="P138" s="166">
        <f>O138*H138</f>
        <v>0</v>
      </c>
      <c r="Q138" s="166">
        <v>0</v>
      </c>
      <c r="R138" s="166">
        <f>Q138*H138</f>
        <v>0</v>
      </c>
      <c r="S138" s="166">
        <v>0</v>
      </c>
      <c r="T138" s="167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129</v>
      </c>
      <c r="AT138" s="168" t="s">
        <v>125</v>
      </c>
      <c r="AU138" s="168" t="s">
        <v>84</v>
      </c>
      <c r="AY138" s="17" t="s">
        <v>122</v>
      </c>
      <c r="BE138" s="169">
        <f>IF(N138="základná",J138,0)</f>
        <v>0</v>
      </c>
      <c r="BF138" s="169">
        <f>IF(N138="znížená",J138,0)</f>
        <v>0</v>
      </c>
      <c r="BG138" s="169">
        <f>IF(N138="zákl. prenesená",J138,0)</f>
        <v>0</v>
      </c>
      <c r="BH138" s="169">
        <f>IF(N138="zníž. prenesená",J138,0)</f>
        <v>0</v>
      </c>
      <c r="BI138" s="169">
        <f>IF(N138="nulová",J138,0)</f>
        <v>0</v>
      </c>
      <c r="BJ138" s="17" t="s">
        <v>84</v>
      </c>
      <c r="BK138" s="169">
        <f>ROUND(I138*H138,2)</f>
        <v>0</v>
      </c>
      <c r="BL138" s="17" t="s">
        <v>129</v>
      </c>
      <c r="BM138" s="168" t="s">
        <v>152</v>
      </c>
    </row>
    <row r="139" spans="1:65" s="14" customFormat="1" ht="22.5">
      <c r="B139" s="190"/>
      <c r="D139" s="171" t="s">
        <v>130</v>
      </c>
      <c r="E139" s="191" t="s">
        <v>1</v>
      </c>
      <c r="F139" s="192" t="s">
        <v>153</v>
      </c>
      <c r="H139" s="191" t="s">
        <v>1</v>
      </c>
      <c r="I139" s="193"/>
      <c r="L139" s="190"/>
      <c r="M139" s="194"/>
      <c r="N139" s="195"/>
      <c r="O139" s="195"/>
      <c r="P139" s="195"/>
      <c r="Q139" s="195"/>
      <c r="R139" s="195"/>
      <c r="S139" s="195"/>
      <c r="T139" s="196"/>
      <c r="AT139" s="191" t="s">
        <v>130</v>
      </c>
      <c r="AU139" s="191" t="s">
        <v>84</v>
      </c>
      <c r="AV139" s="14" t="s">
        <v>80</v>
      </c>
      <c r="AW139" s="14" t="s">
        <v>30</v>
      </c>
      <c r="AX139" s="14" t="s">
        <v>74</v>
      </c>
      <c r="AY139" s="191" t="s">
        <v>122</v>
      </c>
    </row>
    <row r="140" spans="1:65" s="13" customFormat="1" ht="22.5">
      <c r="B140" s="170"/>
      <c r="D140" s="171" t="s">
        <v>130</v>
      </c>
      <c r="E140" s="178" t="s">
        <v>1</v>
      </c>
      <c r="F140" s="172" t="s">
        <v>286</v>
      </c>
      <c r="H140" s="173">
        <v>106</v>
      </c>
      <c r="I140" s="174"/>
      <c r="L140" s="170"/>
      <c r="M140" s="175"/>
      <c r="N140" s="176"/>
      <c r="O140" s="176"/>
      <c r="P140" s="176"/>
      <c r="Q140" s="176"/>
      <c r="R140" s="176"/>
      <c r="S140" s="176"/>
      <c r="T140" s="177"/>
      <c r="AT140" s="178" t="s">
        <v>130</v>
      </c>
      <c r="AU140" s="178" t="s">
        <v>84</v>
      </c>
      <c r="AV140" s="13" t="s">
        <v>84</v>
      </c>
      <c r="AW140" s="13" t="s">
        <v>30</v>
      </c>
      <c r="AX140" s="13" t="s">
        <v>80</v>
      </c>
      <c r="AY140" s="178" t="s">
        <v>122</v>
      </c>
    </row>
    <row r="141" spans="1:65" s="2" customFormat="1" ht="44.25" customHeight="1">
      <c r="A141" s="32"/>
      <c r="B141" s="155"/>
      <c r="C141" s="156" t="s">
        <v>154</v>
      </c>
      <c r="D141" s="156" t="s">
        <v>125</v>
      </c>
      <c r="E141" s="157" t="s">
        <v>155</v>
      </c>
      <c r="F141" s="158" t="s">
        <v>156</v>
      </c>
      <c r="G141" s="159" t="s">
        <v>151</v>
      </c>
      <c r="H141" s="160">
        <v>106</v>
      </c>
      <c r="I141" s="161"/>
      <c r="J141" s="162">
        <f>ROUND(I141*H141,2)</f>
        <v>0</v>
      </c>
      <c r="K141" s="163"/>
      <c r="L141" s="33"/>
      <c r="M141" s="164" t="s">
        <v>1</v>
      </c>
      <c r="N141" s="165" t="s">
        <v>40</v>
      </c>
      <c r="O141" s="61"/>
      <c r="P141" s="166">
        <f>O141*H141</f>
        <v>0</v>
      </c>
      <c r="Q141" s="166">
        <v>0</v>
      </c>
      <c r="R141" s="166">
        <f>Q141*H141</f>
        <v>0</v>
      </c>
      <c r="S141" s="166">
        <v>0</v>
      </c>
      <c r="T141" s="167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129</v>
      </c>
      <c r="AT141" s="168" t="s">
        <v>125</v>
      </c>
      <c r="AU141" s="168" t="s">
        <v>84</v>
      </c>
      <c r="AY141" s="17" t="s">
        <v>122</v>
      </c>
      <c r="BE141" s="169">
        <f>IF(N141="základná",J141,0)</f>
        <v>0</v>
      </c>
      <c r="BF141" s="169">
        <f>IF(N141="znížená",J141,0)</f>
        <v>0</v>
      </c>
      <c r="BG141" s="169">
        <f>IF(N141="zákl. prenesená",J141,0)</f>
        <v>0</v>
      </c>
      <c r="BH141" s="169">
        <f>IF(N141="zníž. prenesená",J141,0)</f>
        <v>0</v>
      </c>
      <c r="BI141" s="169">
        <f>IF(N141="nulová",J141,0)</f>
        <v>0</v>
      </c>
      <c r="BJ141" s="17" t="s">
        <v>84</v>
      </c>
      <c r="BK141" s="169">
        <f>ROUND(I141*H141,2)</f>
        <v>0</v>
      </c>
      <c r="BL141" s="17" t="s">
        <v>129</v>
      </c>
      <c r="BM141" s="168" t="s">
        <v>157</v>
      </c>
    </row>
    <row r="142" spans="1:65" s="14" customFormat="1">
      <c r="B142" s="190"/>
      <c r="D142" s="171" t="s">
        <v>130</v>
      </c>
      <c r="E142" s="191" t="s">
        <v>1</v>
      </c>
      <c r="F142" s="192" t="s">
        <v>287</v>
      </c>
      <c r="H142" s="191" t="s">
        <v>1</v>
      </c>
      <c r="I142" s="193"/>
      <c r="L142" s="190"/>
      <c r="M142" s="194"/>
      <c r="N142" s="195"/>
      <c r="O142" s="195"/>
      <c r="P142" s="195"/>
      <c r="Q142" s="195"/>
      <c r="R142" s="195"/>
      <c r="S142" s="195"/>
      <c r="T142" s="196"/>
      <c r="AT142" s="191" t="s">
        <v>130</v>
      </c>
      <c r="AU142" s="191" t="s">
        <v>84</v>
      </c>
      <c r="AV142" s="14" t="s">
        <v>80</v>
      </c>
      <c r="AW142" s="14" t="s">
        <v>30</v>
      </c>
      <c r="AX142" s="14" t="s">
        <v>74</v>
      </c>
      <c r="AY142" s="191" t="s">
        <v>122</v>
      </c>
    </row>
    <row r="143" spans="1:65" s="13" customFormat="1">
      <c r="B143" s="170"/>
      <c r="D143" s="171" t="s">
        <v>130</v>
      </c>
      <c r="E143" s="178" t="s">
        <v>1</v>
      </c>
      <c r="F143" s="172" t="s">
        <v>277</v>
      </c>
      <c r="H143" s="173">
        <v>4</v>
      </c>
      <c r="I143" s="174"/>
      <c r="L143" s="170"/>
      <c r="M143" s="175"/>
      <c r="N143" s="176"/>
      <c r="O143" s="176"/>
      <c r="P143" s="176"/>
      <c r="Q143" s="176"/>
      <c r="R143" s="176"/>
      <c r="S143" s="176"/>
      <c r="T143" s="177"/>
      <c r="AT143" s="178" t="s">
        <v>130</v>
      </c>
      <c r="AU143" s="178" t="s">
        <v>84</v>
      </c>
      <c r="AV143" s="13" t="s">
        <v>84</v>
      </c>
      <c r="AW143" s="13" t="s">
        <v>30</v>
      </c>
      <c r="AX143" s="13" t="s">
        <v>74</v>
      </c>
      <c r="AY143" s="178" t="s">
        <v>122</v>
      </c>
    </row>
    <row r="144" spans="1:65" s="13" customFormat="1">
      <c r="B144" s="170"/>
      <c r="D144" s="171" t="s">
        <v>130</v>
      </c>
      <c r="E144" s="178" t="s">
        <v>1</v>
      </c>
      <c r="F144" s="172" t="s">
        <v>288</v>
      </c>
      <c r="H144" s="173">
        <v>102</v>
      </c>
      <c r="I144" s="174"/>
      <c r="L144" s="170"/>
      <c r="M144" s="175"/>
      <c r="N144" s="176"/>
      <c r="O144" s="176"/>
      <c r="P144" s="176"/>
      <c r="Q144" s="176"/>
      <c r="R144" s="176"/>
      <c r="S144" s="176"/>
      <c r="T144" s="177"/>
      <c r="AT144" s="178" t="s">
        <v>130</v>
      </c>
      <c r="AU144" s="178" t="s">
        <v>84</v>
      </c>
      <c r="AV144" s="13" t="s">
        <v>84</v>
      </c>
      <c r="AW144" s="13" t="s">
        <v>30</v>
      </c>
      <c r="AX144" s="13" t="s">
        <v>74</v>
      </c>
      <c r="AY144" s="178" t="s">
        <v>122</v>
      </c>
    </row>
    <row r="145" spans="1:65" s="15" customFormat="1">
      <c r="B145" s="197"/>
      <c r="D145" s="171" t="s">
        <v>130</v>
      </c>
      <c r="E145" s="198" t="s">
        <v>1</v>
      </c>
      <c r="F145" s="199" t="s">
        <v>158</v>
      </c>
      <c r="H145" s="200">
        <v>106</v>
      </c>
      <c r="I145" s="201"/>
      <c r="L145" s="197"/>
      <c r="M145" s="202"/>
      <c r="N145" s="203"/>
      <c r="O145" s="203"/>
      <c r="P145" s="203"/>
      <c r="Q145" s="203"/>
      <c r="R145" s="203"/>
      <c r="S145" s="203"/>
      <c r="T145" s="204"/>
      <c r="AT145" s="198" t="s">
        <v>130</v>
      </c>
      <c r="AU145" s="198" t="s">
        <v>84</v>
      </c>
      <c r="AV145" s="15" t="s">
        <v>129</v>
      </c>
      <c r="AW145" s="15" t="s">
        <v>30</v>
      </c>
      <c r="AX145" s="15" t="s">
        <v>80</v>
      </c>
      <c r="AY145" s="198" t="s">
        <v>122</v>
      </c>
    </row>
    <row r="146" spans="1:65" s="2" customFormat="1" ht="24.2" customHeight="1">
      <c r="A146" s="32"/>
      <c r="B146" s="155"/>
      <c r="C146" s="179" t="s">
        <v>139</v>
      </c>
      <c r="D146" s="179" t="s">
        <v>136</v>
      </c>
      <c r="E146" s="180" t="s">
        <v>159</v>
      </c>
      <c r="F146" s="181" t="s">
        <v>160</v>
      </c>
      <c r="G146" s="182" t="s">
        <v>151</v>
      </c>
      <c r="H146" s="183">
        <v>4</v>
      </c>
      <c r="I146" s="184"/>
      <c r="J146" s="185">
        <f t="shared" ref="J146:J154" si="0">ROUND(I146*H146,2)</f>
        <v>0</v>
      </c>
      <c r="K146" s="186"/>
      <c r="L146" s="187"/>
      <c r="M146" s="188" t="s">
        <v>1</v>
      </c>
      <c r="N146" s="189" t="s">
        <v>40</v>
      </c>
      <c r="O146" s="61"/>
      <c r="P146" s="166">
        <f t="shared" ref="P146:P154" si="1">O146*H146</f>
        <v>0</v>
      </c>
      <c r="Q146" s="166">
        <v>0.05</v>
      </c>
      <c r="R146" s="166">
        <f t="shared" ref="R146:R154" si="2">Q146*H146</f>
        <v>0.2</v>
      </c>
      <c r="S146" s="166">
        <v>0</v>
      </c>
      <c r="T146" s="167">
        <f t="shared" ref="T146:T154" si="3"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139</v>
      </c>
      <c r="AT146" s="168" t="s">
        <v>136</v>
      </c>
      <c r="AU146" s="168" t="s">
        <v>84</v>
      </c>
      <c r="AY146" s="17" t="s">
        <v>122</v>
      </c>
      <c r="BE146" s="169">
        <f t="shared" ref="BE146:BE154" si="4">IF(N146="základná",J146,0)</f>
        <v>0</v>
      </c>
      <c r="BF146" s="169">
        <f t="shared" ref="BF146:BF154" si="5">IF(N146="znížená",J146,0)</f>
        <v>0</v>
      </c>
      <c r="BG146" s="169">
        <f t="shared" ref="BG146:BG154" si="6">IF(N146="zákl. prenesená",J146,0)</f>
        <v>0</v>
      </c>
      <c r="BH146" s="169">
        <f t="shared" ref="BH146:BH154" si="7">IF(N146="zníž. prenesená",J146,0)</f>
        <v>0</v>
      </c>
      <c r="BI146" s="169">
        <f t="shared" ref="BI146:BI154" si="8">IF(N146="nulová",J146,0)</f>
        <v>0</v>
      </c>
      <c r="BJ146" s="17" t="s">
        <v>84</v>
      </c>
      <c r="BK146" s="169">
        <f t="shared" ref="BK146:BK154" si="9">ROUND(I146*H146,2)</f>
        <v>0</v>
      </c>
      <c r="BL146" s="17" t="s">
        <v>129</v>
      </c>
      <c r="BM146" s="168" t="s">
        <v>161</v>
      </c>
    </row>
    <row r="147" spans="1:65" s="2" customFormat="1" ht="37.9" customHeight="1">
      <c r="A147" s="32"/>
      <c r="B147" s="155"/>
      <c r="C147" s="179" t="s">
        <v>162</v>
      </c>
      <c r="D147" s="179" t="s">
        <v>136</v>
      </c>
      <c r="E147" s="180" t="s">
        <v>163</v>
      </c>
      <c r="F147" s="181" t="s">
        <v>164</v>
      </c>
      <c r="G147" s="182" t="s">
        <v>151</v>
      </c>
      <c r="H147" s="183">
        <v>102</v>
      </c>
      <c r="I147" s="184"/>
      <c r="J147" s="185">
        <f t="shared" si="0"/>
        <v>0</v>
      </c>
      <c r="K147" s="186"/>
      <c r="L147" s="187"/>
      <c r="M147" s="188" t="s">
        <v>1</v>
      </c>
      <c r="N147" s="189" t="s">
        <v>40</v>
      </c>
      <c r="O147" s="61"/>
      <c r="P147" s="166">
        <f t="shared" si="1"/>
        <v>0</v>
      </c>
      <c r="Q147" s="166">
        <v>0.05</v>
      </c>
      <c r="R147" s="166">
        <f t="shared" si="2"/>
        <v>5.1000000000000005</v>
      </c>
      <c r="S147" s="166">
        <v>0</v>
      </c>
      <c r="T147" s="167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139</v>
      </c>
      <c r="AT147" s="168" t="s">
        <v>136</v>
      </c>
      <c r="AU147" s="168" t="s">
        <v>84</v>
      </c>
      <c r="AY147" s="17" t="s">
        <v>122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7" t="s">
        <v>84</v>
      </c>
      <c r="BK147" s="169">
        <f t="shared" si="9"/>
        <v>0</v>
      </c>
      <c r="BL147" s="17" t="s">
        <v>129</v>
      </c>
      <c r="BM147" s="168" t="s">
        <v>165</v>
      </c>
    </row>
    <row r="148" spans="1:65" s="2" customFormat="1" ht="33" customHeight="1">
      <c r="A148" s="32"/>
      <c r="B148" s="155"/>
      <c r="C148" s="156" t="s">
        <v>166</v>
      </c>
      <c r="D148" s="156" t="s">
        <v>125</v>
      </c>
      <c r="E148" s="157" t="s">
        <v>167</v>
      </c>
      <c r="F148" s="158" t="s">
        <v>168</v>
      </c>
      <c r="G148" s="159" t="s">
        <v>151</v>
      </c>
      <c r="H148" s="160">
        <v>106</v>
      </c>
      <c r="I148" s="161"/>
      <c r="J148" s="162">
        <f t="shared" si="0"/>
        <v>0</v>
      </c>
      <c r="K148" s="163"/>
      <c r="L148" s="33"/>
      <c r="M148" s="164" t="s">
        <v>1</v>
      </c>
      <c r="N148" s="165" t="s">
        <v>40</v>
      </c>
      <c r="O148" s="61"/>
      <c r="P148" s="166">
        <f t="shared" si="1"/>
        <v>0</v>
      </c>
      <c r="Q148" s="166">
        <v>4.8000000000000001E-4</v>
      </c>
      <c r="R148" s="166">
        <f t="shared" si="2"/>
        <v>5.0880000000000002E-2</v>
      </c>
      <c r="S148" s="166">
        <v>0</v>
      </c>
      <c r="T148" s="167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129</v>
      </c>
      <c r="AT148" s="168" t="s">
        <v>125</v>
      </c>
      <c r="AU148" s="168" t="s">
        <v>84</v>
      </c>
      <c r="AY148" s="17" t="s">
        <v>122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7" t="s">
        <v>84</v>
      </c>
      <c r="BK148" s="169">
        <f t="shared" si="9"/>
        <v>0</v>
      </c>
      <c r="BL148" s="17" t="s">
        <v>129</v>
      </c>
      <c r="BM148" s="168" t="s">
        <v>169</v>
      </c>
    </row>
    <row r="149" spans="1:65" s="2" customFormat="1" ht="16.5" customHeight="1">
      <c r="A149" s="32"/>
      <c r="B149" s="155"/>
      <c r="C149" s="179" t="s">
        <v>170</v>
      </c>
      <c r="D149" s="179" t="s">
        <v>136</v>
      </c>
      <c r="E149" s="180" t="s">
        <v>171</v>
      </c>
      <c r="F149" s="181" t="s">
        <v>172</v>
      </c>
      <c r="G149" s="182" t="s">
        <v>151</v>
      </c>
      <c r="H149" s="183">
        <v>321</v>
      </c>
      <c r="I149" s="184"/>
      <c r="J149" s="185">
        <f t="shared" si="0"/>
        <v>0</v>
      </c>
      <c r="K149" s="186"/>
      <c r="L149" s="187"/>
      <c r="M149" s="188" t="s">
        <v>1</v>
      </c>
      <c r="N149" s="189" t="s">
        <v>40</v>
      </c>
      <c r="O149" s="61"/>
      <c r="P149" s="166">
        <f t="shared" si="1"/>
        <v>0</v>
      </c>
      <c r="Q149" s="166">
        <v>2E-3</v>
      </c>
      <c r="R149" s="166">
        <f t="shared" si="2"/>
        <v>0.64200000000000002</v>
      </c>
      <c r="S149" s="166">
        <v>0</v>
      </c>
      <c r="T149" s="167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139</v>
      </c>
      <c r="AT149" s="168" t="s">
        <v>136</v>
      </c>
      <c r="AU149" s="168" t="s">
        <v>84</v>
      </c>
      <c r="AY149" s="17" t="s">
        <v>122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7" t="s">
        <v>84</v>
      </c>
      <c r="BK149" s="169">
        <f t="shared" si="9"/>
        <v>0</v>
      </c>
      <c r="BL149" s="17" t="s">
        <v>129</v>
      </c>
      <c r="BM149" s="168" t="s">
        <v>173</v>
      </c>
    </row>
    <row r="150" spans="1:65" s="2" customFormat="1" ht="21.75" customHeight="1">
      <c r="A150" s="32"/>
      <c r="B150" s="155"/>
      <c r="C150" s="179" t="s">
        <v>174</v>
      </c>
      <c r="D150" s="179" t="s">
        <v>136</v>
      </c>
      <c r="E150" s="180" t="s">
        <v>175</v>
      </c>
      <c r="F150" s="181" t="s">
        <v>278</v>
      </c>
      <c r="G150" s="182" t="s">
        <v>151</v>
      </c>
      <c r="H150" s="183">
        <v>321</v>
      </c>
      <c r="I150" s="184"/>
      <c r="J150" s="185">
        <f t="shared" si="0"/>
        <v>0</v>
      </c>
      <c r="K150" s="186"/>
      <c r="L150" s="187"/>
      <c r="M150" s="188" t="s">
        <v>1</v>
      </c>
      <c r="N150" s="189" t="s">
        <v>40</v>
      </c>
      <c r="O150" s="61"/>
      <c r="P150" s="166">
        <f t="shared" si="1"/>
        <v>0</v>
      </c>
      <c r="Q150" s="166">
        <v>5.0000000000000001E-4</v>
      </c>
      <c r="R150" s="166">
        <f t="shared" si="2"/>
        <v>0.1605</v>
      </c>
      <c r="S150" s="166">
        <v>0</v>
      </c>
      <c r="T150" s="167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139</v>
      </c>
      <c r="AT150" s="168" t="s">
        <v>136</v>
      </c>
      <c r="AU150" s="168" t="s">
        <v>84</v>
      </c>
      <c r="AY150" s="17" t="s">
        <v>122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7" t="s">
        <v>84</v>
      </c>
      <c r="BK150" s="169">
        <f t="shared" si="9"/>
        <v>0</v>
      </c>
      <c r="BL150" s="17" t="s">
        <v>129</v>
      </c>
      <c r="BM150" s="168" t="s">
        <v>176</v>
      </c>
    </row>
    <row r="151" spans="1:65" s="2" customFormat="1" ht="24.2" customHeight="1">
      <c r="A151" s="32"/>
      <c r="B151" s="155"/>
      <c r="C151" s="156" t="s">
        <v>177</v>
      </c>
      <c r="D151" s="156" t="s">
        <v>125</v>
      </c>
      <c r="E151" s="157" t="s">
        <v>178</v>
      </c>
      <c r="F151" s="158" t="s">
        <v>179</v>
      </c>
      <c r="G151" s="159" t="s">
        <v>128</v>
      </c>
      <c r="H151" s="160">
        <v>106</v>
      </c>
      <c r="I151" s="161"/>
      <c r="J151" s="162">
        <f t="shared" si="0"/>
        <v>0</v>
      </c>
      <c r="K151" s="163"/>
      <c r="L151" s="33"/>
      <c r="M151" s="164" t="s">
        <v>1</v>
      </c>
      <c r="N151" s="165" t="s">
        <v>40</v>
      </c>
      <c r="O151" s="61"/>
      <c r="P151" s="166">
        <f t="shared" si="1"/>
        <v>0</v>
      </c>
      <c r="Q151" s="166">
        <v>1.6000000000000001E-4</v>
      </c>
      <c r="R151" s="166">
        <f t="shared" si="2"/>
        <v>1.6960000000000003E-2</v>
      </c>
      <c r="S151" s="166">
        <v>0</v>
      </c>
      <c r="T151" s="167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129</v>
      </c>
      <c r="AT151" s="168" t="s">
        <v>125</v>
      </c>
      <c r="AU151" s="168" t="s">
        <v>84</v>
      </c>
      <c r="AY151" s="17" t="s">
        <v>122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7" t="s">
        <v>84</v>
      </c>
      <c r="BK151" s="169">
        <f t="shared" si="9"/>
        <v>0</v>
      </c>
      <c r="BL151" s="17" t="s">
        <v>129</v>
      </c>
      <c r="BM151" s="168" t="s">
        <v>180</v>
      </c>
    </row>
    <row r="152" spans="1:65" s="2" customFormat="1" ht="24.2" customHeight="1">
      <c r="A152" s="32"/>
      <c r="B152" s="155"/>
      <c r="C152" s="156" t="s">
        <v>181</v>
      </c>
      <c r="D152" s="156" t="s">
        <v>125</v>
      </c>
      <c r="E152" s="157" t="s">
        <v>182</v>
      </c>
      <c r="F152" s="158" t="s">
        <v>183</v>
      </c>
      <c r="G152" s="159" t="s">
        <v>128</v>
      </c>
      <c r="H152" s="160">
        <v>106</v>
      </c>
      <c r="I152" s="161"/>
      <c r="J152" s="162">
        <f t="shared" si="0"/>
        <v>0</v>
      </c>
      <c r="K152" s="163"/>
      <c r="L152" s="33"/>
      <c r="M152" s="164" t="s">
        <v>1</v>
      </c>
      <c r="N152" s="165" t="s">
        <v>40</v>
      </c>
      <c r="O152" s="61"/>
      <c r="P152" s="166">
        <f t="shared" si="1"/>
        <v>0</v>
      </c>
      <c r="Q152" s="166">
        <v>1.6000000000000001E-4</v>
      </c>
      <c r="R152" s="166">
        <f t="shared" si="2"/>
        <v>1.6960000000000003E-2</v>
      </c>
      <c r="S152" s="166">
        <v>0</v>
      </c>
      <c r="T152" s="167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129</v>
      </c>
      <c r="AT152" s="168" t="s">
        <v>125</v>
      </c>
      <c r="AU152" s="168" t="s">
        <v>84</v>
      </c>
      <c r="AY152" s="17" t="s">
        <v>122</v>
      </c>
      <c r="BE152" s="169">
        <f t="shared" si="4"/>
        <v>0</v>
      </c>
      <c r="BF152" s="169">
        <f t="shared" si="5"/>
        <v>0</v>
      </c>
      <c r="BG152" s="169">
        <f t="shared" si="6"/>
        <v>0</v>
      </c>
      <c r="BH152" s="169">
        <f t="shared" si="7"/>
        <v>0</v>
      </c>
      <c r="BI152" s="169">
        <f t="shared" si="8"/>
        <v>0</v>
      </c>
      <c r="BJ152" s="17" t="s">
        <v>84</v>
      </c>
      <c r="BK152" s="169">
        <f t="shared" si="9"/>
        <v>0</v>
      </c>
      <c r="BL152" s="17" t="s">
        <v>129</v>
      </c>
      <c r="BM152" s="168" t="s">
        <v>184</v>
      </c>
    </row>
    <row r="153" spans="1:65" s="2" customFormat="1" ht="24.2" customHeight="1">
      <c r="A153" s="32"/>
      <c r="B153" s="155"/>
      <c r="C153" s="179" t="s">
        <v>185</v>
      </c>
      <c r="D153" s="179" t="s">
        <v>136</v>
      </c>
      <c r="E153" s="180" t="s">
        <v>186</v>
      </c>
      <c r="F153" s="181" t="s">
        <v>187</v>
      </c>
      <c r="G153" s="182" t="s">
        <v>188</v>
      </c>
      <c r="H153" s="183">
        <v>18.2</v>
      </c>
      <c r="I153" s="184"/>
      <c r="J153" s="185">
        <f t="shared" si="0"/>
        <v>0</v>
      </c>
      <c r="K153" s="186"/>
      <c r="L153" s="187"/>
      <c r="M153" s="188" t="s">
        <v>1</v>
      </c>
      <c r="N153" s="189" t="s">
        <v>40</v>
      </c>
      <c r="O153" s="61"/>
      <c r="P153" s="166">
        <f t="shared" si="1"/>
        <v>0</v>
      </c>
      <c r="Q153" s="166">
        <v>5.9000000000000003E-4</v>
      </c>
      <c r="R153" s="166">
        <f t="shared" si="2"/>
        <v>1.0737999999999999E-2</v>
      </c>
      <c r="S153" s="166">
        <v>0</v>
      </c>
      <c r="T153" s="167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139</v>
      </c>
      <c r="AT153" s="168" t="s">
        <v>136</v>
      </c>
      <c r="AU153" s="168" t="s">
        <v>84</v>
      </c>
      <c r="AY153" s="17" t="s">
        <v>122</v>
      </c>
      <c r="BE153" s="169">
        <f t="shared" si="4"/>
        <v>0</v>
      </c>
      <c r="BF153" s="169">
        <f t="shared" si="5"/>
        <v>0</v>
      </c>
      <c r="BG153" s="169">
        <f t="shared" si="6"/>
        <v>0</v>
      </c>
      <c r="BH153" s="169">
        <f t="shared" si="7"/>
        <v>0</v>
      </c>
      <c r="BI153" s="169">
        <f t="shared" si="8"/>
        <v>0</v>
      </c>
      <c r="BJ153" s="17" t="s">
        <v>84</v>
      </c>
      <c r="BK153" s="169">
        <f t="shared" si="9"/>
        <v>0</v>
      </c>
      <c r="BL153" s="17" t="s">
        <v>129</v>
      </c>
      <c r="BM153" s="168" t="s">
        <v>189</v>
      </c>
    </row>
    <row r="154" spans="1:65" s="2" customFormat="1" ht="24.2" customHeight="1">
      <c r="A154" s="32"/>
      <c r="B154" s="155"/>
      <c r="C154" s="156" t="s">
        <v>190</v>
      </c>
      <c r="D154" s="156" t="s">
        <v>125</v>
      </c>
      <c r="E154" s="157" t="s">
        <v>191</v>
      </c>
      <c r="F154" s="158" t="s">
        <v>192</v>
      </c>
      <c r="G154" s="159" t="s">
        <v>128</v>
      </c>
      <c r="H154" s="160">
        <v>83.74</v>
      </c>
      <c r="I154" s="161"/>
      <c r="J154" s="162">
        <f t="shared" si="0"/>
        <v>0</v>
      </c>
      <c r="K154" s="163"/>
      <c r="L154" s="33"/>
      <c r="M154" s="164" t="s">
        <v>1</v>
      </c>
      <c r="N154" s="165" t="s">
        <v>40</v>
      </c>
      <c r="O154" s="61"/>
      <c r="P154" s="166">
        <f t="shared" si="1"/>
        <v>0</v>
      </c>
      <c r="Q154" s="166">
        <v>0</v>
      </c>
      <c r="R154" s="166">
        <f t="shared" si="2"/>
        <v>0</v>
      </c>
      <c r="S154" s="166">
        <v>0</v>
      </c>
      <c r="T154" s="167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129</v>
      </c>
      <c r="AT154" s="168" t="s">
        <v>125</v>
      </c>
      <c r="AU154" s="168" t="s">
        <v>84</v>
      </c>
      <c r="AY154" s="17" t="s">
        <v>122</v>
      </c>
      <c r="BE154" s="169">
        <f t="shared" si="4"/>
        <v>0</v>
      </c>
      <c r="BF154" s="169">
        <f t="shared" si="5"/>
        <v>0</v>
      </c>
      <c r="BG154" s="169">
        <f t="shared" si="6"/>
        <v>0</v>
      </c>
      <c r="BH154" s="169">
        <f t="shared" si="7"/>
        <v>0</v>
      </c>
      <c r="BI154" s="169">
        <f t="shared" si="8"/>
        <v>0</v>
      </c>
      <c r="BJ154" s="17" t="s">
        <v>84</v>
      </c>
      <c r="BK154" s="169">
        <f t="shared" si="9"/>
        <v>0</v>
      </c>
      <c r="BL154" s="17" t="s">
        <v>129</v>
      </c>
      <c r="BM154" s="168" t="s">
        <v>193</v>
      </c>
    </row>
    <row r="155" spans="1:65" s="13" customFormat="1">
      <c r="B155" s="170"/>
      <c r="D155" s="171" t="s">
        <v>130</v>
      </c>
      <c r="E155" s="178" t="s">
        <v>1</v>
      </c>
      <c r="F155" s="172" t="s">
        <v>289</v>
      </c>
      <c r="H155" s="173">
        <v>83.74</v>
      </c>
      <c r="I155" s="174"/>
      <c r="L155" s="170"/>
      <c r="M155" s="175"/>
      <c r="N155" s="176"/>
      <c r="O155" s="176"/>
      <c r="P155" s="176"/>
      <c r="Q155" s="176"/>
      <c r="R155" s="176"/>
      <c r="S155" s="176"/>
      <c r="T155" s="177"/>
      <c r="AT155" s="178" t="s">
        <v>130</v>
      </c>
      <c r="AU155" s="178" t="s">
        <v>84</v>
      </c>
      <c r="AV155" s="13" t="s">
        <v>84</v>
      </c>
      <c r="AW155" s="13" t="s">
        <v>30</v>
      </c>
      <c r="AX155" s="13" t="s">
        <v>80</v>
      </c>
      <c r="AY155" s="178" t="s">
        <v>122</v>
      </c>
    </row>
    <row r="156" spans="1:65" s="2" customFormat="1" ht="16.5" customHeight="1">
      <c r="A156" s="32"/>
      <c r="B156" s="155"/>
      <c r="C156" s="179" t="s">
        <v>194</v>
      </c>
      <c r="D156" s="179" t="s">
        <v>136</v>
      </c>
      <c r="E156" s="180" t="s">
        <v>195</v>
      </c>
      <c r="F156" s="181" t="s">
        <v>196</v>
      </c>
      <c r="G156" s="182" t="s">
        <v>197</v>
      </c>
      <c r="H156" s="183">
        <v>7547.0680000000002</v>
      </c>
      <c r="I156" s="184"/>
      <c r="J156" s="185">
        <f>ROUND(I156*H156,2)</f>
        <v>0</v>
      </c>
      <c r="K156" s="186"/>
      <c r="L156" s="187"/>
      <c r="M156" s="188" t="s">
        <v>1</v>
      </c>
      <c r="N156" s="189" t="s">
        <v>40</v>
      </c>
      <c r="O156" s="61"/>
      <c r="P156" s="166">
        <f>O156*H156</f>
        <v>0</v>
      </c>
      <c r="Q156" s="166">
        <v>2.9999999999999997E-4</v>
      </c>
      <c r="R156" s="166">
        <f>Q156*H156</f>
        <v>2.2641203999999999</v>
      </c>
      <c r="S156" s="166">
        <v>0</v>
      </c>
      <c r="T156" s="167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139</v>
      </c>
      <c r="AT156" s="168" t="s">
        <v>136</v>
      </c>
      <c r="AU156" s="168" t="s">
        <v>84</v>
      </c>
      <c r="AY156" s="17" t="s">
        <v>122</v>
      </c>
      <c r="BE156" s="169">
        <f>IF(N156="základná",J156,0)</f>
        <v>0</v>
      </c>
      <c r="BF156" s="169">
        <f>IF(N156="znížená",J156,0)</f>
        <v>0</v>
      </c>
      <c r="BG156" s="169">
        <f>IF(N156="zákl. prenesená",J156,0)</f>
        <v>0</v>
      </c>
      <c r="BH156" s="169">
        <f>IF(N156="zníž. prenesená",J156,0)</f>
        <v>0</v>
      </c>
      <c r="BI156" s="169">
        <f>IF(N156="nulová",J156,0)</f>
        <v>0</v>
      </c>
      <c r="BJ156" s="17" t="s">
        <v>84</v>
      </c>
      <c r="BK156" s="169">
        <f>ROUND(I156*H156,2)</f>
        <v>0</v>
      </c>
      <c r="BL156" s="17" t="s">
        <v>129</v>
      </c>
      <c r="BM156" s="168" t="s">
        <v>198</v>
      </c>
    </row>
    <row r="157" spans="1:65" s="13" customFormat="1">
      <c r="B157" s="170"/>
      <c r="D157" s="171" t="s">
        <v>130</v>
      </c>
      <c r="F157" s="172" t="s">
        <v>290</v>
      </c>
      <c r="H157" s="173">
        <v>7547.0680000000002</v>
      </c>
      <c r="I157" s="174"/>
      <c r="L157" s="170"/>
      <c r="M157" s="175"/>
      <c r="N157" s="176"/>
      <c r="O157" s="176"/>
      <c r="P157" s="176"/>
      <c r="Q157" s="176"/>
      <c r="R157" s="176"/>
      <c r="S157" s="176"/>
      <c r="T157" s="177"/>
      <c r="AT157" s="178" t="s">
        <v>130</v>
      </c>
      <c r="AU157" s="178" t="s">
        <v>84</v>
      </c>
      <c r="AV157" s="13" t="s">
        <v>84</v>
      </c>
      <c r="AW157" s="13" t="s">
        <v>3</v>
      </c>
      <c r="AX157" s="13" t="s">
        <v>80</v>
      </c>
      <c r="AY157" s="178" t="s">
        <v>122</v>
      </c>
    </row>
    <row r="158" spans="1:65" s="2" customFormat="1" ht="24.2" customHeight="1">
      <c r="A158" s="32"/>
      <c r="B158" s="155"/>
      <c r="C158" s="156" t="s">
        <v>199</v>
      </c>
      <c r="D158" s="156" t="s">
        <v>125</v>
      </c>
      <c r="E158" s="157" t="s">
        <v>200</v>
      </c>
      <c r="F158" s="158" t="s">
        <v>201</v>
      </c>
      <c r="G158" s="159" t="s">
        <v>128</v>
      </c>
      <c r="H158" s="160">
        <v>83.74</v>
      </c>
      <c r="I158" s="161"/>
      <c r="J158" s="162">
        <f>ROUND(I158*H158,2)</f>
        <v>0</v>
      </c>
      <c r="K158" s="163"/>
      <c r="L158" s="33"/>
      <c r="M158" s="164" t="s">
        <v>1</v>
      </c>
      <c r="N158" s="165" t="s">
        <v>40</v>
      </c>
      <c r="O158" s="61"/>
      <c r="P158" s="166">
        <f>O158*H158</f>
        <v>0</v>
      </c>
      <c r="Q158" s="166">
        <v>2.0000000000000001E-4</v>
      </c>
      <c r="R158" s="166">
        <f>Q158*H158</f>
        <v>1.6747999999999999E-2</v>
      </c>
      <c r="S158" s="166">
        <v>0</v>
      </c>
      <c r="T158" s="167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129</v>
      </c>
      <c r="AT158" s="168" t="s">
        <v>125</v>
      </c>
      <c r="AU158" s="168" t="s">
        <v>84</v>
      </c>
      <c r="AY158" s="17" t="s">
        <v>122</v>
      </c>
      <c r="BE158" s="169">
        <f>IF(N158="základná",J158,0)</f>
        <v>0</v>
      </c>
      <c r="BF158" s="169">
        <f>IF(N158="znížená",J158,0)</f>
        <v>0</v>
      </c>
      <c r="BG158" s="169">
        <f>IF(N158="zákl. prenesená",J158,0)</f>
        <v>0</v>
      </c>
      <c r="BH158" s="169">
        <f>IF(N158="zníž. prenesená",J158,0)</f>
        <v>0</v>
      </c>
      <c r="BI158" s="169">
        <f>IF(N158="nulová",J158,0)</f>
        <v>0</v>
      </c>
      <c r="BJ158" s="17" t="s">
        <v>84</v>
      </c>
      <c r="BK158" s="169">
        <f>ROUND(I158*H158,2)</f>
        <v>0</v>
      </c>
      <c r="BL158" s="17" t="s">
        <v>129</v>
      </c>
      <c r="BM158" s="168" t="s">
        <v>202</v>
      </c>
    </row>
    <row r="159" spans="1:65" s="13" customFormat="1">
      <c r="B159" s="170"/>
      <c r="D159" s="171" t="s">
        <v>130</v>
      </c>
      <c r="F159" s="172" t="s">
        <v>291</v>
      </c>
      <c r="H159" s="173">
        <v>83.74</v>
      </c>
      <c r="I159" s="174"/>
      <c r="L159" s="170"/>
      <c r="M159" s="175"/>
      <c r="N159" s="176"/>
      <c r="O159" s="176"/>
      <c r="P159" s="176"/>
      <c r="Q159" s="176"/>
      <c r="R159" s="176"/>
      <c r="S159" s="176"/>
      <c r="T159" s="177"/>
      <c r="AT159" s="178" t="s">
        <v>130</v>
      </c>
      <c r="AU159" s="178" t="s">
        <v>84</v>
      </c>
      <c r="AV159" s="13" t="s">
        <v>84</v>
      </c>
      <c r="AW159" s="13" t="s">
        <v>3</v>
      </c>
      <c r="AX159" s="13" t="s">
        <v>80</v>
      </c>
      <c r="AY159" s="178" t="s">
        <v>122</v>
      </c>
    </row>
    <row r="160" spans="1:65" s="2" customFormat="1" ht="16.5" customHeight="1">
      <c r="A160" s="32"/>
      <c r="B160" s="155"/>
      <c r="C160" s="179" t="s">
        <v>203</v>
      </c>
      <c r="D160" s="179" t="s">
        <v>136</v>
      </c>
      <c r="E160" s="180" t="s">
        <v>204</v>
      </c>
      <c r="F160" s="181" t="s">
        <v>205</v>
      </c>
      <c r="G160" s="182" t="s">
        <v>188</v>
      </c>
      <c r="H160" s="183">
        <v>0.52900000000000003</v>
      </c>
      <c r="I160" s="184"/>
      <c r="J160" s="185">
        <f>ROUND(I160*H160,2)</f>
        <v>0</v>
      </c>
      <c r="K160" s="186"/>
      <c r="L160" s="187"/>
      <c r="M160" s="188" t="s">
        <v>1</v>
      </c>
      <c r="N160" s="189" t="s">
        <v>40</v>
      </c>
      <c r="O160" s="61"/>
      <c r="P160" s="166">
        <f>O160*H160</f>
        <v>0</v>
      </c>
      <c r="Q160" s="166">
        <v>8.0000000000000002E-3</v>
      </c>
      <c r="R160" s="166">
        <f>Q160*H160</f>
        <v>4.2320000000000005E-3</v>
      </c>
      <c r="S160" s="166">
        <v>0</v>
      </c>
      <c r="T160" s="167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139</v>
      </c>
      <c r="AT160" s="168" t="s">
        <v>136</v>
      </c>
      <c r="AU160" s="168" t="s">
        <v>84</v>
      </c>
      <c r="AY160" s="17" t="s">
        <v>122</v>
      </c>
      <c r="BE160" s="169">
        <f>IF(N160="základná",J160,0)</f>
        <v>0</v>
      </c>
      <c r="BF160" s="169">
        <f>IF(N160="znížená",J160,0)</f>
        <v>0</v>
      </c>
      <c r="BG160" s="169">
        <f>IF(N160="zákl. prenesená",J160,0)</f>
        <v>0</v>
      </c>
      <c r="BH160" s="169">
        <f>IF(N160="zníž. prenesená",J160,0)</f>
        <v>0</v>
      </c>
      <c r="BI160" s="169">
        <f>IF(N160="nulová",J160,0)</f>
        <v>0</v>
      </c>
      <c r="BJ160" s="17" t="s">
        <v>84</v>
      </c>
      <c r="BK160" s="169">
        <f>ROUND(I160*H160,2)</f>
        <v>0</v>
      </c>
      <c r="BL160" s="17" t="s">
        <v>129</v>
      </c>
      <c r="BM160" s="168" t="s">
        <v>206</v>
      </c>
    </row>
    <row r="161" spans="1:65" s="13" customFormat="1">
      <c r="B161" s="170"/>
      <c r="D161" s="171" t="s">
        <v>130</v>
      </c>
      <c r="F161" s="172" t="s">
        <v>292</v>
      </c>
      <c r="H161" s="173">
        <v>0.52900000000000003</v>
      </c>
      <c r="I161" s="174"/>
      <c r="L161" s="170"/>
      <c r="M161" s="175"/>
      <c r="N161" s="176"/>
      <c r="O161" s="176"/>
      <c r="P161" s="176"/>
      <c r="Q161" s="176"/>
      <c r="R161" s="176"/>
      <c r="S161" s="176"/>
      <c r="T161" s="177"/>
      <c r="AT161" s="178" t="s">
        <v>130</v>
      </c>
      <c r="AU161" s="178" t="s">
        <v>84</v>
      </c>
      <c r="AV161" s="13" t="s">
        <v>84</v>
      </c>
      <c r="AW161" s="13" t="s">
        <v>3</v>
      </c>
      <c r="AX161" s="13" t="s">
        <v>80</v>
      </c>
      <c r="AY161" s="178" t="s">
        <v>122</v>
      </c>
    </row>
    <row r="162" spans="1:65" s="2" customFormat="1" ht="24.2" customHeight="1">
      <c r="A162" s="32"/>
      <c r="B162" s="155"/>
      <c r="C162" s="156" t="s">
        <v>7</v>
      </c>
      <c r="D162" s="156" t="s">
        <v>125</v>
      </c>
      <c r="E162" s="157" t="s">
        <v>207</v>
      </c>
      <c r="F162" s="158" t="s">
        <v>208</v>
      </c>
      <c r="G162" s="159" t="s">
        <v>209</v>
      </c>
      <c r="H162" s="160">
        <v>2.5999999999999999E-2</v>
      </c>
      <c r="I162" s="161"/>
      <c r="J162" s="162">
        <f>ROUND(I162*H162,2)</f>
        <v>0</v>
      </c>
      <c r="K162" s="163"/>
      <c r="L162" s="33"/>
      <c r="M162" s="164" t="s">
        <v>1</v>
      </c>
      <c r="N162" s="165" t="s">
        <v>40</v>
      </c>
      <c r="O162" s="61"/>
      <c r="P162" s="166">
        <f>O162*H162</f>
        <v>0</v>
      </c>
      <c r="Q162" s="166">
        <v>0</v>
      </c>
      <c r="R162" s="166">
        <f>Q162*H162</f>
        <v>0</v>
      </c>
      <c r="S162" s="166">
        <v>0</v>
      </c>
      <c r="T162" s="167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129</v>
      </c>
      <c r="AT162" s="168" t="s">
        <v>125</v>
      </c>
      <c r="AU162" s="168" t="s">
        <v>84</v>
      </c>
      <c r="AY162" s="17" t="s">
        <v>122</v>
      </c>
      <c r="BE162" s="169">
        <f>IF(N162="základná",J162,0)</f>
        <v>0</v>
      </c>
      <c r="BF162" s="169">
        <f>IF(N162="znížená",J162,0)</f>
        <v>0</v>
      </c>
      <c r="BG162" s="169">
        <f>IF(N162="zákl. prenesená",J162,0)</f>
        <v>0</v>
      </c>
      <c r="BH162" s="169">
        <f>IF(N162="zníž. prenesená",J162,0)</f>
        <v>0</v>
      </c>
      <c r="BI162" s="169">
        <f>IF(N162="nulová",J162,0)</f>
        <v>0</v>
      </c>
      <c r="BJ162" s="17" t="s">
        <v>84</v>
      </c>
      <c r="BK162" s="169">
        <f>ROUND(I162*H162,2)</f>
        <v>0</v>
      </c>
      <c r="BL162" s="17" t="s">
        <v>129</v>
      </c>
      <c r="BM162" s="168" t="s">
        <v>210</v>
      </c>
    </row>
    <row r="163" spans="1:65" s="13" customFormat="1">
      <c r="B163" s="170"/>
      <c r="D163" s="171" t="s">
        <v>130</v>
      </c>
      <c r="E163" s="178" t="s">
        <v>1</v>
      </c>
      <c r="F163" s="172" t="s">
        <v>293</v>
      </c>
      <c r="H163" s="173">
        <v>2.5999999999999999E-2</v>
      </c>
      <c r="I163" s="174"/>
      <c r="L163" s="170"/>
      <c r="M163" s="175"/>
      <c r="N163" s="176"/>
      <c r="O163" s="176"/>
      <c r="P163" s="176"/>
      <c r="Q163" s="176"/>
      <c r="R163" s="176"/>
      <c r="S163" s="176"/>
      <c r="T163" s="177"/>
      <c r="AT163" s="178" t="s">
        <v>130</v>
      </c>
      <c r="AU163" s="178" t="s">
        <v>84</v>
      </c>
      <c r="AV163" s="13" t="s">
        <v>84</v>
      </c>
      <c r="AW163" s="13" t="s">
        <v>30</v>
      </c>
      <c r="AX163" s="13" t="s">
        <v>80</v>
      </c>
      <c r="AY163" s="178" t="s">
        <v>122</v>
      </c>
    </row>
    <row r="164" spans="1:65" s="2" customFormat="1" ht="16.5" customHeight="1">
      <c r="A164" s="32"/>
      <c r="B164" s="155"/>
      <c r="C164" s="179" t="s">
        <v>211</v>
      </c>
      <c r="D164" s="179" t="s">
        <v>136</v>
      </c>
      <c r="E164" s="180" t="s">
        <v>212</v>
      </c>
      <c r="F164" s="181" t="s">
        <v>213</v>
      </c>
      <c r="G164" s="182" t="s">
        <v>209</v>
      </c>
      <c r="H164" s="183">
        <v>4.0000000000000001E-3</v>
      </c>
      <c r="I164" s="184"/>
      <c r="J164" s="185">
        <f>ROUND(I164*H164,2)</f>
        <v>0</v>
      </c>
      <c r="K164" s="186"/>
      <c r="L164" s="187"/>
      <c r="M164" s="188" t="s">
        <v>1</v>
      </c>
      <c r="N164" s="189" t="s">
        <v>40</v>
      </c>
      <c r="O164" s="61"/>
      <c r="P164" s="166">
        <f>O164*H164</f>
        <v>0</v>
      </c>
      <c r="Q164" s="166">
        <v>1</v>
      </c>
      <c r="R164" s="166">
        <f>Q164*H164</f>
        <v>4.0000000000000001E-3</v>
      </c>
      <c r="S164" s="166">
        <v>0</v>
      </c>
      <c r="T164" s="167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139</v>
      </c>
      <c r="AT164" s="168" t="s">
        <v>136</v>
      </c>
      <c r="AU164" s="168" t="s">
        <v>84</v>
      </c>
      <c r="AY164" s="17" t="s">
        <v>122</v>
      </c>
      <c r="BE164" s="169">
        <f>IF(N164="základná",J164,0)</f>
        <v>0</v>
      </c>
      <c r="BF164" s="169">
        <f>IF(N164="znížená",J164,0)</f>
        <v>0</v>
      </c>
      <c r="BG164" s="169">
        <f>IF(N164="zákl. prenesená",J164,0)</f>
        <v>0</v>
      </c>
      <c r="BH164" s="169">
        <f>IF(N164="zníž. prenesená",J164,0)</f>
        <v>0</v>
      </c>
      <c r="BI164" s="169">
        <f>IF(N164="nulová",J164,0)</f>
        <v>0</v>
      </c>
      <c r="BJ164" s="17" t="s">
        <v>84</v>
      </c>
      <c r="BK164" s="169">
        <f>ROUND(I164*H164,2)</f>
        <v>0</v>
      </c>
      <c r="BL164" s="17" t="s">
        <v>129</v>
      </c>
      <c r="BM164" s="168" t="s">
        <v>214</v>
      </c>
    </row>
    <row r="165" spans="1:65" s="13" customFormat="1">
      <c r="B165" s="170"/>
      <c r="D165" s="171" t="s">
        <v>130</v>
      </c>
      <c r="E165" s="178" t="s">
        <v>1</v>
      </c>
      <c r="F165" s="172" t="s">
        <v>294</v>
      </c>
      <c r="H165" s="173">
        <v>4.0000000000000001E-3</v>
      </c>
      <c r="I165" s="174"/>
      <c r="L165" s="170"/>
      <c r="M165" s="175"/>
      <c r="N165" s="176"/>
      <c r="O165" s="176"/>
      <c r="P165" s="176"/>
      <c r="Q165" s="176"/>
      <c r="R165" s="176"/>
      <c r="S165" s="176"/>
      <c r="T165" s="177"/>
      <c r="AT165" s="178" t="s">
        <v>130</v>
      </c>
      <c r="AU165" s="178" t="s">
        <v>84</v>
      </c>
      <c r="AV165" s="13" t="s">
        <v>84</v>
      </c>
      <c r="AW165" s="13" t="s">
        <v>30</v>
      </c>
      <c r="AX165" s="13" t="s">
        <v>80</v>
      </c>
      <c r="AY165" s="178" t="s">
        <v>122</v>
      </c>
    </row>
    <row r="166" spans="1:65" s="2" customFormat="1" ht="16.5" customHeight="1">
      <c r="A166" s="32"/>
      <c r="B166" s="155"/>
      <c r="C166" s="179" t="s">
        <v>215</v>
      </c>
      <c r="D166" s="179" t="s">
        <v>136</v>
      </c>
      <c r="E166" s="180" t="s">
        <v>216</v>
      </c>
      <c r="F166" s="181" t="s">
        <v>217</v>
      </c>
      <c r="G166" s="182" t="s">
        <v>218</v>
      </c>
      <c r="H166" s="183">
        <v>21.776</v>
      </c>
      <c r="I166" s="184"/>
      <c r="J166" s="185">
        <f>ROUND(I166*H166,2)</f>
        <v>0</v>
      </c>
      <c r="K166" s="186"/>
      <c r="L166" s="187"/>
      <c r="M166" s="188" t="s">
        <v>1</v>
      </c>
      <c r="N166" s="189" t="s">
        <v>40</v>
      </c>
      <c r="O166" s="61"/>
      <c r="P166" s="166">
        <f>O166*H166</f>
        <v>0</v>
      </c>
      <c r="Q166" s="166">
        <v>1E-3</v>
      </c>
      <c r="R166" s="166">
        <f>Q166*H166</f>
        <v>2.1776E-2</v>
      </c>
      <c r="S166" s="166">
        <v>0</v>
      </c>
      <c r="T166" s="167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139</v>
      </c>
      <c r="AT166" s="168" t="s">
        <v>136</v>
      </c>
      <c r="AU166" s="168" t="s">
        <v>84</v>
      </c>
      <c r="AY166" s="17" t="s">
        <v>122</v>
      </c>
      <c r="BE166" s="169">
        <f>IF(N166="základná",J166,0)</f>
        <v>0</v>
      </c>
      <c r="BF166" s="169">
        <f>IF(N166="znížená",J166,0)</f>
        <v>0</v>
      </c>
      <c r="BG166" s="169">
        <f>IF(N166="zákl. prenesená",J166,0)</f>
        <v>0</v>
      </c>
      <c r="BH166" s="169">
        <f>IF(N166="zníž. prenesená",J166,0)</f>
        <v>0</v>
      </c>
      <c r="BI166" s="169">
        <f>IF(N166="nulová",J166,0)</f>
        <v>0</v>
      </c>
      <c r="BJ166" s="17" t="s">
        <v>84</v>
      </c>
      <c r="BK166" s="169">
        <f>ROUND(I166*H166,2)</f>
        <v>0</v>
      </c>
      <c r="BL166" s="17" t="s">
        <v>129</v>
      </c>
      <c r="BM166" s="168" t="s">
        <v>219</v>
      </c>
    </row>
    <row r="167" spans="1:65" s="13" customFormat="1">
      <c r="B167" s="170"/>
      <c r="D167" s="171" t="s">
        <v>130</v>
      </c>
      <c r="F167" s="172" t="s">
        <v>295</v>
      </c>
      <c r="H167" s="173">
        <v>21.776</v>
      </c>
      <c r="I167" s="174"/>
      <c r="L167" s="170"/>
      <c r="M167" s="175"/>
      <c r="N167" s="176"/>
      <c r="O167" s="176"/>
      <c r="P167" s="176"/>
      <c r="Q167" s="176"/>
      <c r="R167" s="176"/>
      <c r="S167" s="176"/>
      <c r="T167" s="177"/>
      <c r="AT167" s="178" t="s">
        <v>130</v>
      </c>
      <c r="AU167" s="178" t="s">
        <v>84</v>
      </c>
      <c r="AV167" s="13" t="s">
        <v>84</v>
      </c>
      <c r="AW167" s="13" t="s">
        <v>3</v>
      </c>
      <c r="AX167" s="13" t="s">
        <v>80</v>
      </c>
      <c r="AY167" s="178" t="s">
        <v>122</v>
      </c>
    </row>
    <row r="168" spans="1:65" s="2" customFormat="1" ht="24.2" customHeight="1">
      <c r="A168" s="32"/>
      <c r="B168" s="155"/>
      <c r="C168" s="156" t="s">
        <v>220</v>
      </c>
      <c r="D168" s="156" t="s">
        <v>125</v>
      </c>
      <c r="E168" s="157" t="s">
        <v>221</v>
      </c>
      <c r="F168" s="158" t="s">
        <v>222</v>
      </c>
      <c r="G168" s="159" t="s">
        <v>133</v>
      </c>
      <c r="H168" s="160">
        <v>15.9</v>
      </c>
      <c r="I168" s="161"/>
      <c r="J168" s="162">
        <f>ROUND(I168*H168,2)</f>
        <v>0</v>
      </c>
      <c r="K168" s="163"/>
      <c r="L168" s="33"/>
      <c r="M168" s="164" t="s">
        <v>1</v>
      </c>
      <c r="N168" s="165" t="s">
        <v>40</v>
      </c>
      <c r="O168" s="61"/>
      <c r="P168" s="166">
        <f>O168*H168</f>
        <v>0</v>
      </c>
      <c r="Q168" s="166">
        <v>0</v>
      </c>
      <c r="R168" s="166">
        <f>Q168*H168</f>
        <v>0</v>
      </c>
      <c r="S168" s="166">
        <v>0</v>
      </c>
      <c r="T168" s="167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129</v>
      </c>
      <c r="AT168" s="168" t="s">
        <v>125</v>
      </c>
      <c r="AU168" s="168" t="s">
        <v>84</v>
      </c>
      <c r="AY168" s="17" t="s">
        <v>122</v>
      </c>
      <c r="BE168" s="169">
        <f>IF(N168="základná",J168,0)</f>
        <v>0</v>
      </c>
      <c r="BF168" s="169">
        <f>IF(N168="znížená",J168,0)</f>
        <v>0</v>
      </c>
      <c r="BG168" s="169">
        <f>IF(N168="zákl. prenesená",J168,0)</f>
        <v>0</v>
      </c>
      <c r="BH168" s="169">
        <f>IF(N168="zníž. prenesená",J168,0)</f>
        <v>0</v>
      </c>
      <c r="BI168" s="169">
        <f>IF(N168="nulová",J168,0)</f>
        <v>0</v>
      </c>
      <c r="BJ168" s="17" t="s">
        <v>84</v>
      </c>
      <c r="BK168" s="169">
        <f>ROUND(I168*H168,2)</f>
        <v>0</v>
      </c>
      <c r="BL168" s="17" t="s">
        <v>129</v>
      </c>
      <c r="BM168" s="168" t="s">
        <v>223</v>
      </c>
    </row>
    <row r="169" spans="1:65" s="13" customFormat="1">
      <c r="B169" s="170"/>
      <c r="D169" s="171" t="s">
        <v>130</v>
      </c>
      <c r="E169" s="178" t="s">
        <v>1</v>
      </c>
      <c r="F169" s="172" t="s">
        <v>296</v>
      </c>
      <c r="H169" s="173">
        <v>15.9</v>
      </c>
      <c r="I169" s="174"/>
      <c r="L169" s="170"/>
      <c r="M169" s="175"/>
      <c r="N169" s="176"/>
      <c r="O169" s="176"/>
      <c r="P169" s="176"/>
      <c r="Q169" s="176"/>
      <c r="R169" s="176"/>
      <c r="S169" s="176"/>
      <c r="T169" s="177"/>
      <c r="AT169" s="178" t="s">
        <v>130</v>
      </c>
      <c r="AU169" s="178" t="s">
        <v>84</v>
      </c>
      <c r="AV169" s="13" t="s">
        <v>84</v>
      </c>
      <c r="AW169" s="13" t="s">
        <v>30</v>
      </c>
      <c r="AX169" s="13" t="s">
        <v>80</v>
      </c>
      <c r="AY169" s="178" t="s">
        <v>122</v>
      </c>
    </row>
    <row r="170" spans="1:65" s="2" customFormat="1" ht="24.2" customHeight="1">
      <c r="A170" s="32"/>
      <c r="B170" s="155"/>
      <c r="C170" s="156" t="s">
        <v>224</v>
      </c>
      <c r="D170" s="156" t="s">
        <v>125</v>
      </c>
      <c r="E170" s="157" t="s">
        <v>225</v>
      </c>
      <c r="F170" s="158" t="s">
        <v>226</v>
      </c>
      <c r="G170" s="159" t="s">
        <v>133</v>
      </c>
      <c r="H170" s="160">
        <v>15.9</v>
      </c>
      <c r="I170" s="161"/>
      <c r="J170" s="162">
        <f>ROUND(I170*H170,2)</f>
        <v>0</v>
      </c>
      <c r="K170" s="163"/>
      <c r="L170" s="33"/>
      <c r="M170" s="164" t="s">
        <v>1</v>
      </c>
      <c r="N170" s="165" t="s">
        <v>40</v>
      </c>
      <c r="O170" s="61"/>
      <c r="P170" s="166">
        <f>O170*H170</f>
        <v>0</v>
      </c>
      <c r="Q170" s="166">
        <v>0</v>
      </c>
      <c r="R170" s="166">
        <f>Q170*H170</f>
        <v>0</v>
      </c>
      <c r="S170" s="166">
        <v>0</v>
      </c>
      <c r="T170" s="167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129</v>
      </c>
      <c r="AT170" s="168" t="s">
        <v>125</v>
      </c>
      <c r="AU170" s="168" t="s">
        <v>84</v>
      </c>
      <c r="AY170" s="17" t="s">
        <v>122</v>
      </c>
      <c r="BE170" s="169">
        <f>IF(N170="základná",J170,0)</f>
        <v>0</v>
      </c>
      <c r="BF170" s="169">
        <f>IF(N170="znížená",J170,0)</f>
        <v>0</v>
      </c>
      <c r="BG170" s="169">
        <f>IF(N170="zákl. prenesená",J170,0)</f>
        <v>0</v>
      </c>
      <c r="BH170" s="169">
        <f>IF(N170="zníž. prenesená",J170,0)</f>
        <v>0</v>
      </c>
      <c r="BI170" s="169">
        <f>IF(N170="nulová",J170,0)</f>
        <v>0</v>
      </c>
      <c r="BJ170" s="17" t="s">
        <v>84</v>
      </c>
      <c r="BK170" s="169">
        <f>ROUND(I170*H170,2)</f>
        <v>0</v>
      </c>
      <c r="BL170" s="17" t="s">
        <v>129</v>
      </c>
      <c r="BM170" s="168" t="s">
        <v>227</v>
      </c>
    </row>
    <row r="171" spans="1:65" s="2" customFormat="1" ht="16.5" customHeight="1">
      <c r="A171" s="32"/>
      <c r="B171" s="155"/>
      <c r="C171" s="179" t="s">
        <v>228</v>
      </c>
      <c r="D171" s="179" t="s">
        <v>136</v>
      </c>
      <c r="E171" s="180" t="s">
        <v>229</v>
      </c>
      <c r="F171" s="181" t="s">
        <v>230</v>
      </c>
      <c r="G171" s="182" t="s">
        <v>133</v>
      </c>
      <c r="H171" s="183">
        <v>15.9</v>
      </c>
      <c r="I171" s="184"/>
      <c r="J171" s="185">
        <f>ROUND(I171*H171,2)</f>
        <v>0</v>
      </c>
      <c r="K171" s="186"/>
      <c r="L171" s="187"/>
      <c r="M171" s="188" t="s">
        <v>1</v>
      </c>
      <c r="N171" s="189" t="s">
        <v>40</v>
      </c>
      <c r="O171" s="61"/>
      <c r="P171" s="166">
        <f>O171*H171</f>
        <v>0</v>
      </c>
      <c r="Q171" s="166">
        <v>0</v>
      </c>
      <c r="R171" s="166">
        <f>Q171*H171</f>
        <v>0</v>
      </c>
      <c r="S171" s="166">
        <v>0</v>
      </c>
      <c r="T171" s="167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139</v>
      </c>
      <c r="AT171" s="168" t="s">
        <v>136</v>
      </c>
      <c r="AU171" s="168" t="s">
        <v>84</v>
      </c>
      <c r="AY171" s="17" t="s">
        <v>122</v>
      </c>
      <c r="BE171" s="169">
        <f>IF(N171="základná",J171,0)</f>
        <v>0</v>
      </c>
      <c r="BF171" s="169">
        <f>IF(N171="znížená",J171,0)</f>
        <v>0</v>
      </c>
      <c r="BG171" s="169">
        <f>IF(N171="zákl. prenesená",J171,0)</f>
        <v>0</v>
      </c>
      <c r="BH171" s="169">
        <f>IF(N171="zníž. prenesená",J171,0)</f>
        <v>0</v>
      </c>
      <c r="BI171" s="169">
        <f>IF(N171="nulová",J171,0)</f>
        <v>0</v>
      </c>
      <c r="BJ171" s="17" t="s">
        <v>84</v>
      </c>
      <c r="BK171" s="169">
        <f>ROUND(I171*H171,2)</f>
        <v>0</v>
      </c>
      <c r="BL171" s="17" t="s">
        <v>129</v>
      </c>
      <c r="BM171" s="168" t="s">
        <v>231</v>
      </c>
    </row>
    <row r="172" spans="1:65" s="12" customFormat="1" ht="22.9" customHeight="1">
      <c r="B172" s="142"/>
      <c r="D172" s="143" t="s">
        <v>73</v>
      </c>
      <c r="E172" s="153" t="s">
        <v>232</v>
      </c>
      <c r="F172" s="153" t="s">
        <v>233</v>
      </c>
      <c r="I172" s="145"/>
      <c r="J172" s="154">
        <f>BK172</f>
        <v>0</v>
      </c>
      <c r="L172" s="142"/>
      <c r="M172" s="147"/>
      <c r="N172" s="148"/>
      <c r="O172" s="148"/>
      <c r="P172" s="149">
        <f>SUM(P173:P178)</f>
        <v>0</v>
      </c>
      <c r="Q172" s="148"/>
      <c r="R172" s="149">
        <f>SUM(R173:R178)</f>
        <v>0</v>
      </c>
      <c r="S172" s="148"/>
      <c r="T172" s="150">
        <f>SUM(T173:T178)</f>
        <v>0</v>
      </c>
      <c r="AR172" s="143" t="s">
        <v>80</v>
      </c>
      <c r="AT172" s="151" t="s">
        <v>73</v>
      </c>
      <c r="AU172" s="151" t="s">
        <v>80</v>
      </c>
      <c r="AY172" s="143" t="s">
        <v>122</v>
      </c>
      <c r="BK172" s="152">
        <f>SUM(BK173:BK178)</f>
        <v>0</v>
      </c>
    </row>
    <row r="173" spans="1:65" s="2" customFormat="1" ht="24.2" customHeight="1">
      <c r="A173" s="32"/>
      <c r="B173" s="155"/>
      <c r="C173" s="156" t="s">
        <v>234</v>
      </c>
      <c r="D173" s="156" t="s">
        <v>125</v>
      </c>
      <c r="E173" s="157" t="s">
        <v>235</v>
      </c>
      <c r="F173" s="158" t="s">
        <v>236</v>
      </c>
      <c r="G173" s="159" t="s">
        <v>151</v>
      </c>
      <c r="H173" s="160">
        <v>106</v>
      </c>
      <c r="I173" s="161"/>
      <c r="J173" s="162">
        <f>ROUND(I173*H173,2)</f>
        <v>0</v>
      </c>
      <c r="K173" s="163"/>
      <c r="L173" s="33"/>
      <c r="M173" s="164" t="s">
        <v>1</v>
      </c>
      <c r="N173" s="165" t="s">
        <v>40</v>
      </c>
      <c r="O173" s="61"/>
      <c r="P173" s="166">
        <f>O173*H173</f>
        <v>0</v>
      </c>
      <c r="Q173" s="166">
        <v>0</v>
      </c>
      <c r="R173" s="166">
        <f>Q173*H173</f>
        <v>0</v>
      </c>
      <c r="S173" s="166">
        <v>0</v>
      </c>
      <c r="T173" s="167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129</v>
      </c>
      <c r="AT173" s="168" t="s">
        <v>125</v>
      </c>
      <c r="AU173" s="168" t="s">
        <v>84</v>
      </c>
      <c r="AY173" s="17" t="s">
        <v>122</v>
      </c>
      <c r="BE173" s="169">
        <f>IF(N173="základná",J173,0)</f>
        <v>0</v>
      </c>
      <c r="BF173" s="169">
        <f>IF(N173="znížená",J173,0)</f>
        <v>0</v>
      </c>
      <c r="BG173" s="169">
        <f>IF(N173="zákl. prenesená",J173,0)</f>
        <v>0</v>
      </c>
      <c r="BH173" s="169">
        <f>IF(N173="zníž. prenesená",J173,0)</f>
        <v>0</v>
      </c>
      <c r="BI173" s="169">
        <f>IF(N173="nulová",J173,0)</f>
        <v>0</v>
      </c>
      <c r="BJ173" s="17" t="s">
        <v>84</v>
      </c>
      <c r="BK173" s="169">
        <f>ROUND(I173*H173,2)</f>
        <v>0</v>
      </c>
      <c r="BL173" s="17" t="s">
        <v>129</v>
      </c>
      <c r="BM173" s="168" t="s">
        <v>237</v>
      </c>
    </row>
    <row r="174" spans="1:65" s="13" customFormat="1">
      <c r="B174" s="170"/>
      <c r="D174" s="171" t="s">
        <v>130</v>
      </c>
      <c r="E174" s="178" t="s">
        <v>1</v>
      </c>
      <c r="F174" s="172" t="s">
        <v>297</v>
      </c>
      <c r="H174" s="173">
        <v>106</v>
      </c>
      <c r="I174" s="174"/>
      <c r="L174" s="170"/>
      <c r="M174" s="175"/>
      <c r="N174" s="176"/>
      <c r="O174" s="176"/>
      <c r="P174" s="176"/>
      <c r="Q174" s="176"/>
      <c r="R174" s="176"/>
      <c r="S174" s="176"/>
      <c r="T174" s="177"/>
      <c r="AT174" s="178" t="s">
        <v>130</v>
      </c>
      <c r="AU174" s="178" t="s">
        <v>84</v>
      </c>
      <c r="AV174" s="13" t="s">
        <v>84</v>
      </c>
      <c r="AW174" s="13" t="s">
        <v>30</v>
      </c>
      <c r="AX174" s="13" t="s">
        <v>80</v>
      </c>
      <c r="AY174" s="178" t="s">
        <v>122</v>
      </c>
    </row>
    <row r="175" spans="1:65" s="2" customFormat="1" ht="24.2" customHeight="1">
      <c r="A175" s="32"/>
      <c r="B175" s="155"/>
      <c r="C175" s="156" t="s">
        <v>238</v>
      </c>
      <c r="D175" s="156" t="s">
        <v>125</v>
      </c>
      <c r="E175" s="157" t="s">
        <v>239</v>
      </c>
      <c r="F175" s="158" t="s">
        <v>240</v>
      </c>
      <c r="G175" s="159" t="s">
        <v>133</v>
      </c>
      <c r="H175" s="160">
        <v>31.8</v>
      </c>
      <c r="I175" s="161"/>
      <c r="J175" s="162">
        <f>ROUND(I175*H175,2)</f>
        <v>0</v>
      </c>
      <c r="K175" s="163"/>
      <c r="L175" s="33"/>
      <c r="M175" s="164" t="s">
        <v>1</v>
      </c>
      <c r="N175" s="165" t="s">
        <v>40</v>
      </c>
      <c r="O175" s="61"/>
      <c r="P175" s="166">
        <f>O175*H175</f>
        <v>0</v>
      </c>
      <c r="Q175" s="166">
        <v>0</v>
      </c>
      <c r="R175" s="166">
        <f>Q175*H175</f>
        <v>0</v>
      </c>
      <c r="S175" s="166">
        <v>0</v>
      </c>
      <c r="T175" s="167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129</v>
      </c>
      <c r="AT175" s="168" t="s">
        <v>125</v>
      </c>
      <c r="AU175" s="168" t="s">
        <v>84</v>
      </c>
      <c r="AY175" s="17" t="s">
        <v>122</v>
      </c>
      <c r="BE175" s="169">
        <f>IF(N175="základná",J175,0)</f>
        <v>0</v>
      </c>
      <c r="BF175" s="169">
        <f>IF(N175="znížená",J175,0)</f>
        <v>0</v>
      </c>
      <c r="BG175" s="169">
        <f>IF(N175="zákl. prenesená",J175,0)</f>
        <v>0</v>
      </c>
      <c r="BH175" s="169">
        <f>IF(N175="zníž. prenesená",J175,0)</f>
        <v>0</v>
      </c>
      <c r="BI175" s="169">
        <f>IF(N175="nulová",J175,0)</f>
        <v>0</v>
      </c>
      <c r="BJ175" s="17" t="s">
        <v>84</v>
      </c>
      <c r="BK175" s="169">
        <f>ROUND(I175*H175,2)</f>
        <v>0</v>
      </c>
      <c r="BL175" s="17" t="s">
        <v>129</v>
      </c>
      <c r="BM175" s="168" t="s">
        <v>241</v>
      </c>
    </row>
    <row r="176" spans="1:65" s="13" customFormat="1" ht="22.5">
      <c r="B176" s="170"/>
      <c r="D176" s="171" t="s">
        <v>130</v>
      </c>
      <c r="E176" s="178" t="s">
        <v>1</v>
      </c>
      <c r="F176" s="172" t="s">
        <v>298</v>
      </c>
      <c r="H176" s="173">
        <v>31.8</v>
      </c>
      <c r="I176" s="174"/>
      <c r="L176" s="170"/>
      <c r="M176" s="175"/>
      <c r="N176" s="176"/>
      <c r="O176" s="176"/>
      <c r="P176" s="176"/>
      <c r="Q176" s="176"/>
      <c r="R176" s="176"/>
      <c r="S176" s="176"/>
      <c r="T176" s="177"/>
      <c r="AT176" s="178" t="s">
        <v>130</v>
      </c>
      <c r="AU176" s="178" t="s">
        <v>84</v>
      </c>
      <c r="AV176" s="13" t="s">
        <v>84</v>
      </c>
      <c r="AW176" s="13" t="s">
        <v>30</v>
      </c>
      <c r="AX176" s="13" t="s">
        <v>80</v>
      </c>
      <c r="AY176" s="178" t="s">
        <v>122</v>
      </c>
    </row>
    <row r="177" spans="1:65" s="2" customFormat="1" ht="24.2" customHeight="1">
      <c r="A177" s="32"/>
      <c r="B177" s="155"/>
      <c r="C177" s="156" t="s">
        <v>242</v>
      </c>
      <c r="D177" s="156" t="s">
        <v>125</v>
      </c>
      <c r="E177" s="157" t="s">
        <v>243</v>
      </c>
      <c r="F177" s="158" t="s">
        <v>244</v>
      </c>
      <c r="G177" s="159" t="s">
        <v>133</v>
      </c>
      <c r="H177" s="160">
        <v>31.8</v>
      </c>
      <c r="I177" s="161"/>
      <c r="J177" s="162">
        <f>ROUND(I177*H177,2)</f>
        <v>0</v>
      </c>
      <c r="K177" s="163"/>
      <c r="L177" s="33"/>
      <c r="M177" s="164" t="s">
        <v>1</v>
      </c>
      <c r="N177" s="165" t="s">
        <v>40</v>
      </c>
      <c r="O177" s="61"/>
      <c r="P177" s="166">
        <f>O177*H177</f>
        <v>0</v>
      </c>
      <c r="Q177" s="166">
        <v>0</v>
      </c>
      <c r="R177" s="166">
        <f>Q177*H177</f>
        <v>0</v>
      </c>
      <c r="S177" s="166">
        <v>0</v>
      </c>
      <c r="T177" s="167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129</v>
      </c>
      <c r="AT177" s="168" t="s">
        <v>125</v>
      </c>
      <c r="AU177" s="168" t="s">
        <v>84</v>
      </c>
      <c r="AY177" s="17" t="s">
        <v>122</v>
      </c>
      <c r="BE177" s="169">
        <f>IF(N177="základná",J177,0)</f>
        <v>0</v>
      </c>
      <c r="BF177" s="169">
        <f>IF(N177="znížená",J177,0)</f>
        <v>0</v>
      </c>
      <c r="BG177" s="169">
        <f>IF(N177="zákl. prenesená",J177,0)</f>
        <v>0</v>
      </c>
      <c r="BH177" s="169">
        <f>IF(N177="zníž. prenesená",J177,0)</f>
        <v>0</v>
      </c>
      <c r="BI177" s="169">
        <f>IF(N177="nulová",J177,0)</f>
        <v>0</v>
      </c>
      <c r="BJ177" s="17" t="s">
        <v>84</v>
      </c>
      <c r="BK177" s="169">
        <f>ROUND(I177*H177,2)</f>
        <v>0</v>
      </c>
      <c r="BL177" s="17" t="s">
        <v>129</v>
      </c>
      <c r="BM177" s="168" t="s">
        <v>245</v>
      </c>
    </row>
    <row r="178" spans="1:65" s="2" customFormat="1" ht="16.5" customHeight="1">
      <c r="A178" s="32"/>
      <c r="B178" s="155"/>
      <c r="C178" s="179" t="s">
        <v>246</v>
      </c>
      <c r="D178" s="179" t="s">
        <v>136</v>
      </c>
      <c r="E178" s="180" t="s">
        <v>247</v>
      </c>
      <c r="F178" s="181" t="s">
        <v>248</v>
      </c>
      <c r="G178" s="182" t="s">
        <v>133</v>
      </c>
      <c r="H178" s="183">
        <v>31.8</v>
      </c>
      <c r="I178" s="184"/>
      <c r="J178" s="185">
        <f>ROUND(I178*H178,2)</f>
        <v>0</v>
      </c>
      <c r="K178" s="186"/>
      <c r="L178" s="187"/>
      <c r="M178" s="188" t="s">
        <v>1</v>
      </c>
      <c r="N178" s="189" t="s">
        <v>40</v>
      </c>
      <c r="O178" s="61"/>
      <c r="P178" s="166">
        <f>O178*H178</f>
        <v>0</v>
      </c>
      <c r="Q178" s="166">
        <v>0</v>
      </c>
      <c r="R178" s="166">
        <f>Q178*H178</f>
        <v>0</v>
      </c>
      <c r="S178" s="166">
        <v>0</v>
      </c>
      <c r="T178" s="167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139</v>
      </c>
      <c r="AT178" s="168" t="s">
        <v>136</v>
      </c>
      <c r="AU178" s="168" t="s">
        <v>84</v>
      </c>
      <c r="AY178" s="17" t="s">
        <v>122</v>
      </c>
      <c r="BE178" s="169">
        <f>IF(N178="základná",J178,0)</f>
        <v>0</v>
      </c>
      <c r="BF178" s="169">
        <f>IF(N178="znížená",J178,0)</f>
        <v>0</v>
      </c>
      <c r="BG178" s="169">
        <f>IF(N178="zákl. prenesená",J178,0)</f>
        <v>0</v>
      </c>
      <c r="BH178" s="169">
        <f>IF(N178="zníž. prenesená",J178,0)</f>
        <v>0</v>
      </c>
      <c r="BI178" s="169">
        <f>IF(N178="nulová",J178,0)</f>
        <v>0</v>
      </c>
      <c r="BJ178" s="17" t="s">
        <v>84</v>
      </c>
      <c r="BK178" s="169">
        <f>ROUND(I178*H178,2)</f>
        <v>0</v>
      </c>
      <c r="BL178" s="17" t="s">
        <v>129</v>
      </c>
      <c r="BM178" s="168" t="s">
        <v>249</v>
      </c>
    </row>
    <row r="179" spans="1:65" s="12" customFormat="1" ht="22.9" customHeight="1">
      <c r="B179" s="142"/>
      <c r="D179" s="143" t="s">
        <v>73</v>
      </c>
      <c r="E179" s="153" t="s">
        <v>250</v>
      </c>
      <c r="F179" s="153" t="s">
        <v>251</v>
      </c>
      <c r="I179" s="145"/>
      <c r="J179" s="154">
        <f>BK179</f>
        <v>0</v>
      </c>
      <c r="L179" s="142"/>
      <c r="M179" s="147"/>
      <c r="N179" s="148"/>
      <c r="O179" s="148"/>
      <c r="P179" s="149">
        <f>SUM(P180:P187)</f>
        <v>0</v>
      </c>
      <c r="Q179" s="148"/>
      <c r="R179" s="149">
        <f>SUM(R180:R187)</f>
        <v>5.2254000000000002E-2</v>
      </c>
      <c r="S179" s="148"/>
      <c r="T179" s="150">
        <f>SUM(T180:T187)</f>
        <v>0</v>
      </c>
      <c r="AR179" s="143" t="s">
        <v>80</v>
      </c>
      <c r="AT179" s="151" t="s">
        <v>73</v>
      </c>
      <c r="AU179" s="151" t="s">
        <v>80</v>
      </c>
      <c r="AY179" s="143" t="s">
        <v>122</v>
      </c>
      <c r="BK179" s="152">
        <f>SUM(BK180:BK187)</f>
        <v>0</v>
      </c>
    </row>
    <row r="180" spans="1:65" s="2" customFormat="1" ht="24.2" customHeight="1">
      <c r="A180" s="32"/>
      <c r="B180" s="155"/>
      <c r="C180" s="156" t="s">
        <v>252</v>
      </c>
      <c r="D180" s="156" t="s">
        <v>125</v>
      </c>
      <c r="E180" s="157" t="s">
        <v>253</v>
      </c>
      <c r="F180" s="158" t="s">
        <v>254</v>
      </c>
      <c r="G180" s="159" t="s">
        <v>255</v>
      </c>
      <c r="H180" s="160">
        <v>212</v>
      </c>
      <c r="I180" s="161"/>
      <c r="J180" s="162">
        <f>ROUND(I180*H180,2)</f>
        <v>0</v>
      </c>
      <c r="K180" s="163"/>
      <c r="L180" s="33"/>
      <c r="M180" s="164" t="s">
        <v>1</v>
      </c>
      <c r="N180" s="165" t="s">
        <v>40</v>
      </c>
      <c r="O180" s="61"/>
      <c r="P180" s="166">
        <f>O180*H180</f>
        <v>0</v>
      </c>
      <c r="Q180" s="166">
        <v>0</v>
      </c>
      <c r="R180" s="166">
        <f>Q180*H180</f>
        <v>0</v>
      </c>
      <c r="S180" s="166">
        <v>0</v>
      </c>
      <c r="T180" s="167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129</v>
      </c>
      <c r="AT180" s="168" t="s">
        <v>125</v>
      </c>
      <c r="AU180" s="168" t="s">
        <v>84</v>
      </c>
      <c r="AY180" s="17" t="s">
        <v>122</v>
      </c>
      <c r="BE180" s="169">
        <f>IF(N180="základná",J180,0)</f>
        <v>0</v>
      </c>
      <c r="BF180" s="169">
        <f>IF(N180="znížená",J180,0)</f>
        <v>0</v>
      </c>
      <c r="BG180" s="169">
        <f>IF(N180="zákl. prenesená",J180,0)</f>
        <v>0</v>
      </c>
      <c r="BH180" s="169">
        <f>IF(N180="zníž. prenesená",J180,0)</f>
        <v>0</v>
      </c>
      <c r="BI180" s="169">
        <f>IF(N180="nulová",J180,0)</f>
        <v>0</v>
      </c>
      <c r="BJ180" s="17" t="s">
        <v>84</v>
      </c>
      <c r="BK180" s="169">
        <f>ROUND(I180*H180,2)</f>
        <v>0</v>
      </c>
      <c r="BL180" s="17" t="s">
        <v>129</v>
      </c>
      <c r="BM180" s="168" t="s">
        <v>256</v>
      </c>
    </row>
    <row r="181" spans="1:65" s="13" customFormat="1">
      <c r="B181" s="170"/>
      <c r="D181" s="171" t="s">
        <v>130</v>
      </c>
      <c r="E181" s="178" t="s">
        <v>1</v>
      </c>
      <c r="F181" s="172" t="s">
        <v>299</v>
      </c>
      <c r="H181" s="173">
        <v>212</v>
      </c>
      <c r="I181" s="174"/>
      <c r="L181" s="170"/>
      <c r="M181" s="175"/>
      <c r="N181" s="176"/>
      <c r="O181" s="176"/>
      <c r="P181" s="176"/>
      <c r="Q181" s="176"/>
      <c r="R181" s="176"/>
      <c r="S181" s="176"/>
      <c r="T181" s="177"/>
      <c r="AT181" s="178" t="s">
        <v>130</v>
      </c>
      <c r="AU181" s="178" t="s">
        <v>84</v>
      </c>
      <c r="AV181" s="13" t="s">
        <v>84</v>
      </c>
      <c r="AW181" s="13" t="s">
        <v>30</v>
      </c>
      <c r="AX181" s="13" t="s">
        <v>80</v>
      </c>
      <c r="AY181" s="178" t="s">
        <v>122</v>
      </c>
    </row>
    <row r="182" spans="1:65" s="2" customFormat="1" ht="21.75" customHeight="1">
      <c r="A182" s="32"/>
      <c r="B182" s="155"/>
      <c r="C182" s="179" t="s">
        <v>257</v>
      </c>
      <c r="D182" s="179" t="s">
        <v>136</v>
      </c>
      <c r="E182" s="180" t="s">
        <v>258</v>
      </c>
      <c r="F182" s="181" t="s">
        <v>259</v>
      </c>
      <c r="G182" s="182" t="s">
        <v>255</v>
      </c>
      <c r="H182" s="183">
        <v>214.12</v>
      </c>
      <c r="I182" s="184"/>
      <c r="J182" s="185">
        <f>ROUND(I182*H182,2)</f>
        <v>0</v>
      </c>
      <c r="K182" s="186"/>
      <c r="L182" s="187"/>
      <c r="M182" s="188" t="s">
        <v>1</v>
      </c>
      <c r="N182" s="189" t="s">
        <v>40</v>
      </c>
      <c r="O182" s="61"/>
      <c r="P182" s="166">
        <f>O182*H182</f>
        <v>0</v>
      </c>
      <c r="Q182" s="166">
        <v>2.0000000000000001E-4</v>
      </c>
      <c r="R182" s="166">
        <f>Q182*H182</f>
        <v>4.2824000000000001E-2</v>
      </c>
      <c r="S182" s="166">
        <v>0</v>
      </c>
      <c r="T182" s="167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139</v>
      </c>
      <c r="AT182" s="168" t="s">
        <v>136</v>
      </c>
      <c r="AU182" s="168" t="s">
        <v>84</v>
      </c>
      <c r="AY182" s="17" t="s">
        <v>122</v>
      </c>
      <c r="BE182" s="169">
        <f>IF(N182="základná",J182,0)</f>
        <v>0</v>
      </c>
      <c r="BF182" s="169">
        <f>IF(N182="znížená",J182,0)</f>
        <v>0</v>
      </c>
      <c r="BG182" s="169">
        <f>IF(N182="zákl. prenesená",J182,0)</f>
        <v>0</v>
      </c>
      <c r="BH182" s="169">
        <f>IF(N182="zníž. prenesená",J182,0)</f>
        <v>0</v>
      </c>
      <c r="BI182" s="169">
        <f>IF(N182="nulová",J182,0)</f>
        <v>0</v>
      </c>
      <c r="BJ182" s="17" t="s">
        <v>84</v>
      </c>
      <c r="BK182" s="169">
        <f>ROUND(I182*H182,2)</f>
        <v>0</v>
      </c>
      <c r="BL182" s="17" t="s">
        <v>129</v>
      </c>
      <c r="BM182" s="168" t="s">
        <v>260</v>
      </c>
    </row>
    <row r="183" spans="1:65" s="13" customFormat="1">
      <c r="B183" s="170"/>
      <c r="D183" s="171" t="s">
        <v>130</v>
      </c>
      <c r="F183" s="172" t="s">
        <v>300</v>
      </c>
      <c r="H183" s="173">
        <v>214.12</v>
      </c>
      <c r="I183" s="174"/>
      <c r="L183" s="170"/>
      <c r="M183" s="175"/>
      <c r="N183" s="176"/>
      <c r="O183" s="176"/>
      <c r="P183" s="176"/>
      <c r="Q183" s="176"/>
      <c r="R183" s="176"/>
      <c r="S183" s="176"/>
      <c r="T183" s="177"/>
      <c r="AT183" s="178" t="s">
        <v>130</v>
      </c>
      <c r="AU183" s="178" t="s">
        <v>84</v>
      </c>
      <c r="AV183" s="13" t="s">
        <v>84</v>
      </c>
      <c r="AW183" s="13" t="s">
        <v>3</v>
      </c>
      <c r="AX183" s="13" t="s">
        <v>80</v>
      </c>
      <c r="AY183" s="178" t="s">
        <v>122</v>
      </c>
    </row>
    <row r="184" spans="1:65" s="2" customFormat="1" ht="24.2" customHeight="1">
      <c r="A184" s="32"/>
      <c r="B184" s="155"/>
      <c r="C184" s="156" t="s">
        <v>261</v>
      </c>
      <c r="D184" s="156" t="s">
        <v>125</v>
      </c>
      <c r="E184" s="157" t="s">
        <v>262</v>
      </c>
      <c r="F184" s="158" t="s">
        <v>263</v>
      </c>
      <c r="G184" s="159" t="s">
        <v>188</v>
      </c>
      <c r="H184" s="160">
        <v>11.5</v>
      </c>
      <c r="I184" s="161"/>
      <c r="J184" s="162">
        <f>ROUND(I184*H184,2)</f>
        <v>0</v>
      </c>
      <c r="K184" s="163"/>
      <c r="L184" s="33"/>
      <c r="M184" s="164" t="s">
        <v>1</v>
      </c>
      <c r="N184" s="165" t="s">
        <v>40</v>
      </c>
      <c r="O184" s="61"/>
      <c r="P184" s="166">
        <f>O184*H184</f>
        <v>0</v>
      </c>
      <c r="Q184" s="166">
        <v>0</v>
      </c>
      <c r="R184" s="166">
        <f>Q184*H184</f>
        <v>0</v>
      </c>
      <c r="S184" s="166">
        <v>0</v>
      </c>
      <c r="T184" s="167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129</v>
      </c>
      <c r="AT184" s="168" t="s">
        <v>125</v>
      </c>
      <c r="AU184" s="168" t="s">
        <v>84</v>
      </c>
      <c r="AY184" s="17" t="s">
        <v>122</v>
      </c>
      <c r="BE184" s="169">
        <f>IF(N184="základná",J184,0)</f>
        <v>0</v>
      </c>
      <c r="BF184" s="169">
        <f>IF(N184="znížená",J184,0)</f>
        <v>0</v>
      </c>
      <c r="BG184" s="169">
        <f>IF(N184="zákl. prenesená",J184,0)</f>
        <v>0</v>
      </c>
      <c r="BH184" s="169">
        <f>IF(N184="zníž. prenesená",J184,0)</f>
        <v>0</v>
      </c>
      <c r="BI184" s="169">
        <f>IF(N184="nulová",J184,0)</f>
        <v>0</v>
      </c>
      <c r="BJ184" s="17" t="s">
        <v>84</v>
      </c>
      <c r="BK184" s="169">
        <f>ROUND(I184*H184,2)</f>
        <v>0</v>
      </c>
      <c r="BL184" s="17" t="s">
        <v>129</v>
      </c>
      <c r="BM184" s="168" t="s">
        <v>264</v>
      </c>
    </row>
    <row r="185" spans="1:65" s="14" customFormat="1">
      <c r="B185" s="190"/>
      <c r="D185" s="171" t="s">
        <v>130</v>
      </c>
      <c r="E185" s="191" t="s">
        <v>1</v>
      </c>
      <c r="F185" s="192" t="s">
        <v>265</v>
      </c>
      <c r="H185" s="191" t="s">
        <v>1</v>
      </c>
      <c r="I185" s="193"/>
      <c r="L185" s="190"/>
      <c r="M185" s="194"/>
      <c r="N185" s="195"/>
      <c r="O185" s="195"/>
      <c r="P185" s="195"/>
      <c r="Q185" s="195"/>
      <c r="R185" s="195"/>
      <c r="S185" s="195"/>
      <c r="T185" s="196"/>
      <c r="AT185" s="191" t="s">
        <v>130</v>
      </c>
      <c r="AU185" s="191" t="s">
        <v>84</v>
      </c>
      <c r="AV185" s="14" t="s">
        <v>80</v>
      </c>
      <c r="AW185" s="14" t="s">
        <v>30</v>
      </c>
      <c r="AX185" s="14" t="s">
        <v>74</v>
      </c>
      <c r="AY185" s="191" t="s">
        <v>122</v>
      </c>
    </row>
    <row r="186" spans="1:65" s="13" customFormat="1">
      <c r="B186" s="170"/>
      <c r="D186" s="171" t="s">
        <v>130</v>
      </c>
      <c r="E186" s="178" t="s">
        <v>1</v>
      </c>
      <c r="F186" s="172" t="s">
        <v>301</v>
      </c>
      <c r="H186" s="173">
        <v>11.5</v>
      </c>
      <c r="I186" s="174"/>
      <c r="L186" s="170"/>
      <c r="M186" s="175"/>
      <c r="N186" s="176"/>
      <c r="O186" s="176"/>
      <c r="P186" s="176"/>
      <c r="Q186" s="176"/>
      <c r="R186" s="176"/>
      <c r="S186" s="176"/>
      <c r="T186" s="177"/>
      <c r="AT186" s="178" t="s">
        <v>130</v>
      </c>
      <c r="AU186" s="178" t="s">
        <v>84</v>
      </c>
      <c r="AV186" s="13" t="s">
        <v>84</v>
      </c>
      <c r="AW186" s="13" t="s">
        <v>30</v>
      </c>
      <c r="AX186" s="13" t="s">
        <v>80</v>
      </c>
      <c r="AY186" s="178" t="s">
        <v>122</v>
      </c>
    </row>
    <row r="187" spans="1:65" s="2" customFormat="1" ht="16.5" customHeight="1">
      <c r="A187" s="32"/>
      <c r="B187" s="155"/>
      <c r="C187" s="179" t="s">
        <v>266</v>
      </c>
      <c r="D187" s="179" t="s">
        <v>136</v>
      </c>
      <c r="E187" s="180" t="s">
        <v>267</v>
      </c>
      <c r="F187" s="181" t="s">
        <v>276</v>
      </c>
      <c r="G187" s="182" t="s">
        <v>188</v>
      </c>
      <c r="H187" s="183">
        <v>11.5</v>
      </c>
      <c r="I187" s="184"/>
      <c r="J187" s="185">
        <f>ROUND(I187*H187,2)</f>
        <v>0</v>
      </c>
      <c r="K187" s="186"/>
      <c r="L187" s="187"/>
      <c r="M187" s="188" t="s">
        <v>1</v>
      </c>
      <c r="N187" s="189" t="s">
        <v>40</v>
      </c>
      <c r="O187" s="61"/>
      <c r="P187" s="166">
        <f>O187*H187</f>
        <v>0</v>
      </c>
      <c r="Q187" s="166">
        <v>8.1999999999999998E-4</v>
      </c>
      <c r="R187" s="166">
        <f>Q187*H187</f>
        <v>9.4299999999999991E-3</v>
      </c>
      <c r="S187" s="166">
        <v>0</v>
      </c>
      <c r="T187" s="167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139</v>
      </c>
      <c r="AT187" s="168" t="s">
        <v>136</v>
      </c>
      <c r="AU187" s="168" t="s">
        <v>84</v>
      </c>
      <c r="AY187" s="17" t="s">
        <v>122</v>
      </c>
      <c r="BE187" s="169">
        <f>IF(N187="základná",J187,0)</f>
        <v>0</v>
      </c>
      <c r="BF187" s="169">
        <f>IF(N187="znížená",J187,0)</f>
        <v>0</v>
      </c>
      <c r="BG187" s="169">
        <f>IF(N187="zákl. prenesená",J187,0)</f>
        <v>0</v>
      </c>
      <c r="BH187" s="169">
        <f>IF(N187="zníž. prenesená",J187,0)</f>
        <v>0</v>
      </c>
      <c r="BI187" s="169">
        <f>IF(N187="nulová",J187,0)</f>
        <v>0</v>
      </c>
      <c r="BJ187" s="17" t="s">
        <v>84</v>
      </c>
      <c r="BK187" s="169">
        <f>ROUND(I187*H187,2)</f>
        <v>0</v>
      </c>
      <c r="BL187" s="17" t="s">
        <v>129</v>
      </c>
      <c r="BM187" s="168" t="s">
        <v>268</v>
      </c>
    </row>
    <row r="188" spans="1:65" s="12" customFormat="1" ht="25.9" customHeight="1">
      <c r="B188" s="142"/>
      <c r="D188" s="143" t="s">
        <v>73</v>
      </c>
      <c r="E188" s="144" t="s">
        <v>269</v>
      </c>
      <c r="F188" s="144" t="s">
        <v>270</v>
      </c>
      <c r="I188" s="145"/>
      <c r="J188" s="146">
        <f>BK188</f>
        <v>0</v>
      </c>
      <c r="L188" s="142"/>
      <c r="M188" s="147"/>
      <c r="N188" s="148"/>
      <c r="O188" s="148"/>
      <c r="P188" s="149">
        <f>P189</f>
        <v>0</v>
      </c>
      <c r="Q188" s="148"/>
      <c r="R188" s="149">
        <f>R189</f>
        <v>0</v>
      </c>
      <c r="S188" s="148"/>
      <c r="T188" s="150">
        <f>T189</f>
        <v>0</v>
      </c>
      <c r="AR188" s="143" t="s">
        <v>144</v>
      </c>
      <c r="AT188" s="151" t="s">
        <v>73</v>
      </c>
      <c r="AU188" s="151" t="s">
        <v>74</v>
      </c>
      <c r="AY188" s="143" t="s">
        <v>122</v>
      </c>
      <c r="BK188" s="152">
        <f>BK189</f>
        <v>0</v>
      </c>
    </row>
    <row r="189" spans="1:65" s="2" customFormat="1" ht="24.2" customHeight="1">
      <c r="A189" s="32"/>
      <c r="B189" s="155"/>
      <c r="C189" s="156" t="s">
        <v>271</v>
      </c>
      <c r="D189" s="156" t="s">
        <v>125</v>
      </c>
      <c r="E189" s="157" t="s">
        <v>272</v>
      </c>
      <c r="F189" s="158" t="s">
        <v>273</v>
      </c>
      <c r="G189" s="159" t="s">
        <v>274</v>
      </c>
      <c r="H189" s="160">
        <v>1</v>
      </c>
      <c r="I189" s="161"/>
      <c r="J189" s="162">
        <f>ROUND(I189*H189,2)</f>
        <v>0</v>
      </c>
      <c r="K189" s="163"/>
      <c r="L189" s="33"/>
      <c r="M189" s="205" t="s">
        <v>1</v>
      </c>
      <c r="N189" s="206" t="s">
        <v>40</v>
      </c>
      <c r="O189" s="207"/>
      <c r="P189" s="208">
        <f>O189*H189</f>
        <v>0</v>
      </c>
      <c r="Q189" s="208">
        <v>0</v>
      </c>
      <c r="R189" s="208">
        <f>Q189*H189</f>
        <v>0</v>
      </c>
      <c r="S189" s="208">
        <v>0</v>
      </c>
      <c r="T189" s="209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275</v>
      </c>
      <c r="AT189" s="168" t="s">
        <v>125</v>
      </c>
      <c r="AU189" s="168" t="s">
        <v>80</v>
      </c>
      <c r="AY189" s="17" t="s">
        <v>122</v>
      </c>
      <c r="BE189" s="169">
        <f>IF(N189="základná",J189,0)</f>
        <v>0</v>
      </c>
      <c r="BF189" s="169">
        <f>IF(N189="znížená",J189,0)</f>
        <v>0</v>
      </c>
      <c r="BG189" s="169">
        <f>IF(N189="zákl. prenesená",J189,0)</f>
        <v>0</v>
      </c>
      <c r="BH189" s="169">
        <f>IF(N189="zníž. prenesená",J189,0)</f>
        <v>0</v>
      </c>
      <c r="BI189" s="169">
        <f>IF(N189="nulová",J189,0)</f>
        <v>0</v>
      </c>
      <c r="BJ189" s="17" t="s">
        <v>84</v>
      </c>
      <c r="BK189" s="169">
        <f>ROUND(I189*H189,2)</f>
        <v>0</v>
      </c>
      <c r="BL189" s="17" t="s">
        <v>275</v>
      </c>
      <c r="BM189" s="168" t="s">
        <v>302</v>
      </c>
    </row>
    <row r="190" spans="1:65" s="2" customFormat="1" ht="6.95" customHeight="1">
      <c r="A190" s="32"/>
      <c r="B190" s="50"/>
      <c r="C190" s="51"/>
      <c r="D190" s="51"/>
      <c r="E190" s="51"/>
      <c r="F190" s="51"/>
      <c r="G190" s="51"/>
      <c r="H190" s="51"/>
      <c r="I190" s="51"/>
      <c r="J190" s="51"/>
      <c r="K190" s="51"/>
      <c r="L190" s="33"/>
      <c r="M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</row>
  </sheetData>
  <autoFilter ref="C124:K189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6"/>
  <sheetViews>
    <sheetView showGridLines="0" workbookViewId="0">
      <selection activeCell="J91" sqref="J9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2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7" t="s">
        <v>90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1:46" s="1" customFormat="1" ht="24.95" hidden="1" customHeight="1">
      <c r="B4" s="20"/>
      <c r="D4" s="21" t="s">
        <v>94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58" t="str">
        <f>'Rekapitulácia časť 3'!K6</f>
        <v>KE, Rekonštrukcia a modernizácia cesty II-552 - Slanecká cesta</v>
      </c>
      <c r="F7" s="259"/>
      <c r="G7" s="259"/>
      <c r="H7" s="259"/>
      <c r="L7" s="20"/>
    </row>
    <row r="8" spans="1:46" s="1" customFormat="1" ht="12" hidden="1" customHeight="1">
      <c r="B8" s="20"/>
      <c r="D8" s="27" t="s">
        <v>95</v>
      </c>
      <c r="L8" s="20"/>
    </row>
    <row r="9" spans="1:46" s="2" customFormat="1" ht="16.5" hidden="1" customHeight="1">
      <c r="A9" s="32"/>
      <c r="B9" s="33"/>
      <c r="C9" s="32"/>
      <c r="D9" s="32"/>
      <c r="E9" s="258" t="s">
        <v>96</v>
      </c>
      <c r="F9" s="257"/>
      <c r="G9" s="257"/>
      <c r="H9" s="257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97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30" hidden="1" customHeight="1">
      <c r="A11" s="32"/>
      <c r="B11" s="33"/>
      <c r="C11" s="32"/>
      <c r="D11" s="32"/>
      <c r="E11" s="236" t="s">
        <v>303</v>
      </c>
      <c r="F11" s="257"/>
      <c r="G11" s="257"/>
      <c r="H11" s="257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>
        <f>'Rekapitulácia časť 3'!AN8</f>
        <v>44526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 t="str">
        <f>'Rekapitulácia časť 3'!AN13</f>
        <v>Vyplň údaj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60" t="str">
        <f>'Rekapitulácia časť 3'!E14</f>
        <v>Vyplň údaj</v>
      </c>
      <c r="F20" s="252"/>
      <c r="G20" s="252"/>
      <c r="H20" s="252"/>
      <c r="I20" s="27" t="s">
        <v>25</v>
      </c>
      <c r="J20" s="28" t="str">
        <f>'Rekapitulácia časť 3'!AN14</f>
        <v>Vyplň údaj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29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23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">
        <v>32</v>
      </c>
      <c r="F26" s="32"/>
      <c r="G26" s="32"/>
      <c r="H26" s="32"/>
      <c r="I26" s="27" t="s">
        <v>25</v>
      </c>
      <c r="J26" s="25" t="s">
        <v>1</v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33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102"/>
      <c r="B29" s="103"/>
      <c r="C29" s="102"/>
      <c r="D29" s="102"/>
      <c r="E29" s="256" t="s">
        <v>1</v>
      </c>
      <c r="F29" s="256"/>
      <c r="G29" s="256"/>
      <c r="H29" s="256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5" t="s">
        <v>34</v>
      </c>
      <c r="E32" s="32"/>
      <c r="F32" s="32"/>
      <c r="G32" s="32"/>
      <c r="H32" s="32"/>
      <c r="I32" s="32"/>
      <c r="J32" s="74">
        <f>ROUND(J125,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36</v>
      </c>
      <c r="G34" s="32"/>
      <c r="H34" s="32"/>
      <c r="I34" s="36" t="s">
        <v>35</v>
      </c>
      <c r="J34" s="36" t="s">
        <v>37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6" t="s">
        <v>38</v>
      </c>
      <c r="E35" s="38" t="s">
        <v>39</v>
      </c>
      <c r="F35" s="107">
        <f>ROUND((SUM(BE125:BE185)),  2)</f>
        <v>0</v>
      </c>
      <c r="G35" s="108"/>
      <c r="H35" s="108"/>
      <c r="I35" s="109">
        <v>0.2</v>
      </c>
      <c r="J35" s="107">
        <f>ROUND(((SUM(BE125:BE185))*I35),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40</v>
      </c>
      <c r="F36" s="107">
        <f>ROUND((SUM(BF125:BF185)),  2)</f>
        <v>0</v>
      </c>
      <c r="G36" s="108"/>
      <c r="H36" s="108"/>
      <c r="I36" s="109">
        <v>0.2</v>
      </c>
      <c r="J36" s="107">
        <f>ROUND(((SUM(BF125:BF185))*I36),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10">
        <f>ROUND((SUM(BG125:BG185)),  2)</f>
        <v>0</v>
      </c>
      <c r="G37" s="32"/>
      <c r="H37" s="32"/>
      <c r="I37" s="111">
        <v>0.2</v>
      </c>
      <c r="J37" s="110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42</v>
      </c>
      <c r="F38" s="110">
        <f>ROUND((SUM(BH125:BH185)),  2)</f>
        <v>0</v>
      </c>
      <c r="G38" s="32"/>
      <c r="H38" s="32"/>
      <c r="I38" s="111">
        <v>0.2</v>
      </c>
      <c r="J38" s="110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43</v>
      </c>
      <c r="F39" s="107">
        <f>ROUND((SUM(BI125:BI185)),  2)</f>
        <v>0</v>
      </c>
      <c r="G39" s="108"/>
      <c r="H39" s="108"/>
      <c r="I39" s="109">
        <v>0</v>
      </c>
      <c r="J39" s="107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12"/>
      <c r="D41" s="113" t="s">
        <v>44</v>
      </c>
      <c r="E41" s="63"/>
      <c r="F41" s="63"/>
      <c r="G41" s="114" t="s">
        <v>45</v>
      </c>
      <c r="H41" s="115" t="s">
        <v>46</v>
      </c>
      <c r="I41" s="63"/>
      <c r="J41" s="116">
        <f>SUM(J32:J39)</f>
        <v>0</v>
      </c>
      <c r="K41" s="117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47</v>
      </c>
      <c r="E50" s="47"/>
      <c r="F50" s="47"/>
      <c r="G50" s="46" t="s">
        <v>48</v>
      </c>
      <c r="H50" s="47"/>
      <c r="I50" s="47"/>
      <c r="J50" s="47"/>
      <c r="K50" s="47"/>
      <c r="L50" s="45"/>
    </row>
    <row r="51" spans="1:31" hidden="1">
      <c r="B51" s="20"/>
      <c r="L51" s="20"/>
    </row>
    <row r="52" spans="1:31" hidden="1">
      <c r="B52" s="20"/>
      <c r="L52" s="20"/>
    </row>
    <row r="53" spans="1:31" hidden="1">
      <c r="B53" s="20"/>
      <c r="L53" s="20"/>
    </row>
    <row r="54" spans="1:31" hidden="1">
      <c r="B54" s="20"/>
      <c r="L54" s="20"/>
    </row>
    <row r="55" spans="1:31" hidden="1">
      <c r="B55" s="20"/>
      <c r="L55" s="20"/>
    </row>
    <row r="56" spans="1:31" hidden="1">
      <c r="B56" s="20"/>
      <c r="L56" s="20"/>
    </row>
    <row r="57" spans="1:31" hidden="1">
      <c r="B57" s="20"/>
      <c r="L57" s="20"/>
    </row>
    <row r="58" spans="1:31" hidden="1">
      <c r="B58" s="20"/>
      <c r="L58" s="20"/>
    </row>
    <row r="59" spans="1:31" hidden="1">
      <c r="B59" s="20"/>
      <c r="L59" s="20"/>
    </row>
    <row r="60" spans="1:31" hidden="1">
      <c r="B60" s="20"/>
      <c r="L60" s="20"/>
    </row>
    <row r="61" spans="1:31" s="2" customFormat="1" ht="12.75" hidden="1">
      <c r="A61" s="32"/>
      <c r="B61" s="33"/>
      <c r="C61" s="32"/>
      <c r="D61" s="48" t="s">
        <v>49</v>
      </c>
      <c r="E61" s="35"/>
      <c r="F61" s="118" t="s">
        <v>50</v>
      </c>
      <c r="G61" s="48" t="s">
        <v>49</v>
      </c>
      <c r="H61" s="35"/>
      <c r="I61" s="35"/>
      <c r="J61" s="119" t="s">
        <v>50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idden="1">
      <c r="B62" s="20"/>
      <c r="L62" s="20"/>
    </row>
    <row r="63" spans="1:31" hidden="1">
      <c r="B63" s="20"/>
      <c r="L63" s="20"/>
    </row>
    <row r="64" spans="1:31" hidden="1">
      <c r="B64" s="20"/>
      <c r="L64" s="20"/>
    </row>
    <row r="65" spans="1:31" s="2" customFormat="1" ht="12.75" hidden="1">
      <c r="A65" s="32"/>
      <c r="B65" s="33"/>
      <c r="C65" s="32"/>
      <c r="D65" s="46" t="s">
        <v>51</v>
      </c>
      <c r="E65" s="49"/>
      <c r="F65" s="49"/>
      <c r="G65" s="46" t="s">
        <v>52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idden="1">
      <c r="B66" s="20"/>
      <c r="L66" s="20"/>
    </row>
    <row r="67" spans="1:31" hidden="1">
      <c r="B67" s="20"/>
      <c r="L67" s="20"/>
    </row>
    <row r="68" spans="1:31" hidden="1">
      <c r="B68" s="20"/>
      <c r="L68" s="20"/>
    </row>
    <row r="69" spans="1:31" hidden="1">
      <c r="B69" s="20"/>
      <c r="L69" s="20"/>
    </row>
    <row r="70" spans="1:31" hidden="1">
      <c r="B70" s="20"/>
      <c r="L70" s="20"/>
    </row>
    <row r="71" spans="1:31" hidden="1">
      <c r="B71" s="20"/>
      <c r="L71" s="20"/>
    </row>
    <row r="72" spans="1:31" hidden="1">
      <c r="B72" s="20"/>
      <c r="L72" s="20"/>
    </row>
    <row r="73" spans="1:31" hidden="1">
      <c r="B73" s="20"/>
      <c r="L73" s="20"/>
    </row>
    <row r="74" spans="1:31" hidden="1">
      <c r="B74" s="20"/>
      <c r="L74" s="20"/>
    </row>
    <row r="75" spans="1:31" hidden="1">
      <c r="B75" s="20"/>
      <c r="L75" s="20"/>
    </row>
    <row r="76" spans="1:31" s="2" customFormat="1" ht="12.75" hidden="1">
      <c r="A76" s="32"/>
      <c r="B76" s="33"/>
      <c r="C76" s="32"/>
      <c r="D76" s="48" t="s">
        <v>49</v>
      </c>
      <c r="E76" s="35"/>
      <c r="F76" s="118" t="s">
        <v>50</v>
      </c>
      <c r="G76" s="48" t="s">
        <v>49</v>
      </c>
      <c r="H76" s="35"/>
      <c r="I76" s="35"/>
      <c r="J76" s="119" t="s">
        <v>50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idden="1"/>
    <row r="79" spans="1:31" hidden="1"/>
    <row r="80" spans="1:31" hidden="1"/>
    <row r="81" spans="1:31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98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8" t="str">
        <f>E7</f>
        <v>KE, Rekonštrukcia a modernizácia cesty II-552 - Slanecká cesta</v>
      </c>
      <c r="F85" s="259"/>
      <c r="G85" s="259"/>
      <c r="H85" s="259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95</v>
      </c>
      <c r="L86" s="20"/>
    </row>
    <row r="87" spans="1:31" s="2" customFormat="1" ht="16.5" customHeight="1">
      <c r="A87" s="32"/>
      <c r="B87" s="33"/>
      <c r="C87" s="32"/>
      <c r="D87" s="32"/>
      <c r="E87" s="258" t="s">
        <v>96</v>
      </c>
      <c r="F87" s="257"/>
      <c r="G87" s="257"/>
      <c r="H87" s="257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97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30" customHeight="1">
      <c r="A89" s="32"/>
      <c r="B89" s="33"/>
      <c r="C89" s="32"/>
      <c r="D89" s="32"/>
      <c r="E89" s="236" t="str">
        <f>E11</f>
        <v>030-07 - Náhradná výsadba - Lokalita č. 11 - Krásna - ZŠ s MŠ sv. Marka Križina - k.ú. Krásna</v>
      </c>
      <c r="F89" s="257"/>
      <c r="G89" s="257"/>
      <c r="H89" s="257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Košice</v>
      </c>
      <c r="G91" s="32"/>
      <c r="H91" s="32"/>
      <c r="I91" s="27" t="s">
        <v>21</v>
      </c>
      <c r="J91" s="210">
        <v>44526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7" t="s">
        <v>22</v>
      </c>
      <c r="D93" s="32"/>
      <c r="E93" s="32"/>
      <c r="F93" s="25" t="str">
        <f>E17</f>
        <v>Mesto Košice</v>
      </c>
      <c r="G93" s="32"/>
      <c r="H93" s="32"/>
      <c r="I93" s="27" t="s">
        <v>28</v>
      </c>
      <c r="J93" s="30" t="str">
        <f>E23</f>
        <v>Amberg Engineering Slovakia,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Kolektív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20" t="s">
        <v>99</v>
      </c>
      <c r="D96" s="112"/>
      <c r="E96" s="112"/>
      <c r="F96" s="112"/>
      <c r="G96" s="112"/>
      <c r="H96" s="112"/>
      <c r="I96" s="112"/>
      <c r="J96" s="121" t="s">
        <v>100</v>
      </c>
      <c r="K96" s="11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22" t="s">
        <v>101</v>
      </c>
      <c r="D98" s="32"/>
      <c r="E98" s="32"/>
      <c r="F98" s="32"/>
      <c r="G98" s="32"/>
      <c r="H98" s="32"/>
      <c r="I98" s="32"/>
      <c r="J98" s="74">
        <f>J125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102</v>
      </c>
    </row>
    <row r="99" spans="1:47" s="9" customFormat="1" ht="24.95" customHeight="1">
      <c r="B99" s="123"/>
      <c r="D99" s="124" t="s">
        <v>103</v>
      </c>
      <c r="E99" s="125"/>
      <c r="F99" s="125"/>
      <c r="G99" s="125"/>
      <c r="H99" s="125"/>
      <c r="I99" s="125"/>
      <c r="J99" s="126">
        <f>J126</f>
        <v>0</v>
      </c>
      <c r="L99" s="123"/>
    </row>
    <row r="100" spans="1:47" s="10" customFormat="1" ht="19.899999999999999" customHeight="1">
      <c r="B100" s="127"/>
      <c r="D100" s="128" t="s">
        <v>104</v>
      </c>
      <c r="E100" s="129"/>
      <c r="F100" s="129"/>
      <c r="G100" s="129"/>
      <c r="H100" s="129"/>
      <c r="I100" s="129"/>
      <c r="J100" s="130">
        <f>J127</f>
        <v>0</v>
      </c>
      <c r="L100" s="127"/>
    </row>
    <row r="101" spans="1:47" s="10" customFormat="1" ht="19.899999999999999" customHeight="1">
      <c r="B101" s="127"/>
      <c r="D101" s="128" t="s">
        <v>105</v>
      </c>
      <c r="E101" s="129"/>
      <c r="F101" s="129"/>
      <c r="G101" s="129"/>
      <c r="H101" s="129"/>
      <c r="I101" s="129"/>
      <c r="J101" s="130">
        <f>J168</f>
        <v>0</v>
      </c>
      <c r="L101" s="127"/>
    </row>
    <row r="102" spans="1:47" s="10" customFormat="1" ht="19.899999999999999" customHeight="1">
      <c r="B102" s="127"/>
      <c r="D102" s="128" t="s">
        <v>106</v>
      </c>
      <c r="E102" s="129"/>
      <c r="F102" s="129"/>
      <c r="G102" s="129"/>
      <c r="H102" s="129"/>
      <c r="I102" s="129"/>
      <c r="J102" s="130">
        <f>J175</f>
        <v>0</v>
      </c>
      <c r="L102" s="127"/>
    </row>
    <row r="103" spans="1:47" s="9" customFormat="1" ht="24.95" customHeight="1">
      <c r="B103" s="123"/>
      <c r="D103" s="124" t="s">
        <v>107</v>
      </c>
      <c r="E103" s="125"/>
      <c r="F103" s="125"/>
      <c r="G103" s="125"/>
      <c r="H103" s="125"/>
      <c r="I103" s="125"/>
      <c r="J103" s="126">
        <f>J184</f>
        <v>0</v>
      </c>
      <c r="L103" s="123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5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5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5" customHeight="1">
      <c r="A109" s="32"/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5" customHeight="1">
      <c r="A110" s="32"/>
      <c r="B110" s="33"/>
      <c r="C110" s="21" t="s">
        <v>108</v>
      </c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15</v>
      </c>
      <c r="D112" s="32"/>
      <c r="E112" s="32"/>
      <c r="F112" s="32"/>
      <c r="G112" s="32"/>
      <c r="H112" s="32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58" t="str">
        <f>E7</f>
        <v>KE, Rekonštrukcia a modernizácia cesty II-552 - Slanecká cesta</v>
      </c>
      <c r="F113" s="259"/>
      <c r="G113" s="259"/>
      <c r="H113" s="259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>
      <c r="B114" s="20"/>
      <c r="C114" s="27" t="s">
        <v>95</v>
      </c>
      <c r="L114" s="20"/>
    </row>
    <row r="115" spans="1:65" s="2" customFormat="1" ht="16.5" customHeight="1">
      <c r="A115" s="32"/>
      <c r="B115" s="33"/>
      <c r="C115" s="32"/>
      <c r="D115" s="32"/>
      <c r="E115" s="258" t="s">
        <v>96</v>
      </c>
      <c r="F115" s="257"/>
      <c r="G115" s="257"/>
      <c r="H115" s="257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97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30" customHeight="1">
      <c r="A117" s="32"/>
      <c r="B117" s="33"/>
      <c r="C117" s="32"/>
      <c r="D117" s="32"/>
      <c r="E117" s="236" t="str">
        <f>E11</f>
        <v>030-07 - Náhradná výsadba - Lokalita č. 11 - Krásna - ZŠ s MŠ sv. Marka Križina - k.ú. Krásna</v>
      </c>
      <c r="F117" s="257"/>
      <c r="G117" s="257"/>
      <c r="H117" s="257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19</v>
      </c>
      <c r="D119" s="32"/>
      <c r="E119" s="32"/>
      <c r="F119" s="25" t="str">
        <f>F14</f>
        <v>Košice</v>
      </c>
      <c r="G119" s="32"/>
      <c r="H119" s="32"/>
      <c r="I119" s="27" t="s">
        <v>21</v>
      </c>
      <c r="J119" s="58">
        <f>IF(J14="","",J14)</f>
        <v>44526</v>
      </c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25.7" customHeight="1">
      <c r="A121" s="32"/>
      <c r="B121" s="33"/>
      <c r="C121" s="27" t="s">
        <v>22</v>
      </c>
      <c r="D121" s="32"/>
      <c r="E121" s="32"/>
      <c r="F121" s="25" t="str">
        <f>E17</f>
        <v>Mesto Košice</v>
      </c>
      <c r="G121" s="32"/>
      <c r="H121" s="32"/>
      <c r="I121" s="27" t="s">
        <v>28</v>
      </c>
      <c r="J121" s="30" t="str">
        <f>E23</f>
        <v>Amberg Engineering Slovakia, s.r.o.</v>
      </c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2" customHeight="1">
      <c r="A122" s="32"/>
      <c r="B122" s="33"/>
      <c r="C122" s="27" t="s">
        <v>26</v>
      </c>
      <c r="D122" s="32"/>
      <c r="E122" s="32"/>
      <c r="F122" s="25" t="str">
        <f>IF(E20="","",E20)</f>
        <v>Vyplň údaj</v>
      </c>
      <c r="G122" s="32"/>
      <c r="H122" s="32"/>
      <c r="I122" s="27" t="s">
        <v>31</v>
      </c>
      <c r="J122" s="30" t="str">
        <f>E26</f>
        <v>Kolektív</v>
      </c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31"/>
      <c r="B124" s="132"/>
      <c r="C124" s="133" t="s">
        <v>109</v>
      </c>
      <c r="D124" s="134" t="s">
        <v>59</v>
      </c>
      <c r="E124" s="134" t="s">
        <v>55</v>
      </c>
      <c r="F124" s="134" t="s">
        <v>56</v>
      </c>
      <c r="G124" s="134" t="s">
        <v>110</v>
      </c>
      <c r="H124" s="134" t="s">
        <v>111</v>
      </c>
      <c r="I124" s="134" t="s">
        <v>112</v>
      </c>
      <c r="J124" s="135" t="s">
        <v>100</v>
      </c>
      <c r="K124" s="136" t="s">
        <v>113</v>
      </c>
      <c r="L124" s="137"/>
      <c r="M124" s="65" t="s">
        <v>1</v>
      </c>
      <c r="N124" s="66" t="s">
        <v>38</v>
      </c>
      <c r="O124" s="66" t="s">
        <v>114</v>
      </c>
      <c r="P124" s="66" t="s">
        <v>115</v>
      </c>
      <c r="Q124" s="66" t="s">
        <v>116</v>
      </c>
      <c r="R124" s="66" t="s">
        <v>117</v>
      </c>
      <c r="S124" s="66" t="s">
        <v>118</v>
      </c>
      <c r="T124" s="67" t="s">
        <v>119</v>
      </c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</row>
    <row r="125" spans="1:65" s="2" customFormat="1" ht="22.9" customHeight="1">
      <c r="A125" s="32"/>
      <c r="B125" s="33"/>
      <c r="C125" s="72" t="s">
        <v>101</v>
      </c>
      <c r="D125" s="32"/>
      <c r="E125" s="32"/>
      <c r="F125" s="32"/>
      <c r="G125" s="32"/>
      <c r="H125" s="32"/>
      <c r="I125" s="32"/>
      <c r="J125" s="138">
        <f>BK125</f>
        <v>0</v>
      </c>
      <c r="K125" s="32"/>
      <c r="L125" s="33"/>
      <c r="M125" s="68"/>
      <c r="N125" s="59"/>
      <c r="O125" s="69"/>
      <c r="P125" s="139">
        <f>P126+P184</f>
        <v>0</v>
      </c>
      <c r="Q125" s="69"/>
      <c r="R125" s="139">
        <f>R126+R184</f>
        <v>24.998190899999997</v>
      </c>
      <c r="S125" s="69"/>
      <c r="T125" s="140">
        <f>T126+T184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73</v>
      </c>
      <c r="AU125" s="17" t="s">
        <v>102</v>
      </c>
      <c r="BK125" s="141">
        <f>BK126+BK184</f>
        <v>0</v>
      </c>
    </row>
    <row r="126" spans="1:65" s="12" customFormat="1" ht="25.9" customHeight="1">
      <c r="B126" s="142"/>
      <c r="D126" s="143" t="s">
        <v>73</v>
      </c>
      <c r="E126" s="144" t="s">
        <v>120</v>
      </c>
      <c r="F126" s="144" t="s">
        <v>121</v>
      </c>
      <c r="I126" s="145"/>
      <c r="J126" s="146">
        <f>BK126</f>
        <v>0</v>
      </c>
      <c r="L126" s="142"/>
      <c r="M126" s="147"/>
      <c r="N126" s="148"/>
      <c r="O126" s="148"/>
      <c r="P126" s="149">
        <f>P127+P168+P175</f>
        <v>0</v>
      </c>
      <c r="Q126" s="148"/>
      <c r="R126" s="149">
        <f>R127+R168+R175</f>
        <v>24.998190899999997</v>
      </c>
      <c r="S126" s="148"/>
      <c r="T126" s="150">
        <f>T127+T168+T175</f>
        <v>0</v>
      </c>
      <c r="AR126" s="143" t="s">
        <v>80</v>
      </c>
      <c r="AT126" s="151" t="s">
        <v>73</v>
      </c>
      <c r="AU126" s="151" t="s">
        <v>74</v>
      </c>
      <c r="AY126" s="143" t="s">
        <v>122</v>
      </c>
      <c r="BK126" s="152">
        <f>BK127+BK168+BK175</f>
        <v>0</v>
      </c>
    </row>
    <row r="127" spans="1:65" s="12" customFormat="1" ht="22.9" customHeight="1">
      <c r="B127" s="142"/>
      <c r="D127" s="143" t="s">
        <v>73</v>
      </c>
      <c r="E127" s="153" t="s">
        <v>123</v>
      </c>
      <c r="F127" s="153" t="s">
        <v>124</v>
      </c>
      <c r="I127" s="145"/>
      <c r="J127" s="154">
        <f>BK127</f>
        <v>0</v>
      </c>
      <c r="L127" s="142"/>
      <c r="M127" s="147"/>
      <c r="N127" s="148"/>
      <c r="O127" s="148"/>
      <c r="P127" s="149">
        <f>SUM(P128:P167)</f>
        <v>0</v>
      </c>
      <c r="Q127" s="148"/>
      <c r="R127" s="149">
        <f>SUM(R128:R167)</f>
        <v>24.983446899999997</v>
      </c>
      <c r="S127" s="148"/>
      <c r="T127" s="150">
        <f>SUM(T128:T167)</f>
        <v>0</v>
      </c>
      <c r="AR127" s="143" t="s">
        <v>80</v>
      </c>
      <c r="AT127" s="151" t="s">
        <v>73</v>
      </c>
      <c r="AU127" s="151" t="s">
        <v>80</v>
      </c>
      <c r="AY127" s="143" t="s">
        <v>122</v>
      </c>
      <c r="BK127" s="152">
        <f>SUM(BK128:BK167)</f>
        <v>0</v>
      </c>
    </row>
    <row r="128" spans="1:65" s="2" customFormat="1" ht="37.9" customHeight="1">
      <c r="A128" s="32"/>
      <c r="B128" s="155"/>
      <c r="C128" s="156" t="s">
        <v>80</v>
      </c>
      <c r="D128" s="156" t="s">
        <v>125</v>
      </c>
      <c r="E128" s="157" t="s">
        <v>126</v>
      </c>
      <c r="F128" s="158" t="s">
        <v>127</v>
      </c>
      <c r="G128" s="159" t="s">
        <v>128</v>
      </c>
      <c r="H128" s="160">
        <v>120</v>
      </c>
      <c r="I128" s="161"/>
      <c r="J128" s="162">
        <f>ROUND(I128*H128,2)</f>
        <v>0</v>
      </c>
      <c r="K128" s="163"/>
      <c r="L128" s="33"/>
      <c r="M128" s="164" t="s">
        <v>1</v>
      </c>
      <c r="N128" s="165" t="s">
        <v>40</v>
      </c>
      <c r="O128" s="61"/>
      <c r="P128" s="166">
        <f>O128*H128</f>
        <v>0</v>
      </c>
      <c r="Q128" s="166">
        <v>0</v>
      </c>
      <c r="R128" s="166">
        <f>Q128*H128</f>
        <v>0</v>
      </c>
      <c r="S128" s="166">
        <v>0</v>
      </c>
      <c r="T128" s="167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8" t="s">
        <v>129</v>
      </c>
      <c r="AT128" s="168" t="s">
        <v>125</v>
      </c>
      <c r="AU128" s="168" t="s">
        <v>84</v>
      </c>
      <c r="AY128" s="17" t="s">
        <v>122</v>
      </c>
      <c r="BE128" s="169">
        <f>IF(N128="základná",J128,0)</f>
        <v>0</v>
      </c>
      <c r="BF128" s="169">
        <f>IF(N128="znížená",J128,0)</f>
        <v>0</v>
      </c>
      <c r="BG128" s="169">
        <f>IF(N128="zákl. prenesená",J128,0)</f>
        <v>0</v>
      </c>
      <c r="BH128" s="169">
        <f>IF(N128="zníž. prenesená",J128,0)</f>
        <v>0</v>
      </c>
      <c r="BI128" s="169">
        <f>IF(N128="nulová",J128,0)</f>
        <v>0</v>
      </c>
      <c r="BJ128" s="17" t="s">
        <v>84</v>
      </c>
      <c r="BK128" s="169">
        <f>ROUND(I128*H128,2)</f>
        <v>0</v>
      </c>
      <c r="BL128" s="17" t="s">
        <v>129</v>
      </c>
      <c r="BM128" s="168" t="s">
        <v>304</v>
      </c>
    </row>
    <row r="129" spans="1:65" s="13" customFormat="1">
      <c r="B129" s="170"/>
      <c r="D129" s="171" t="s">
        <v>130</v>
      </c>
      <c r="F129" s="172" t="s">
        <v>305</v>
      </c>
      <c r="H129" s="173">
        <v>120</v>
      </c>
      <c r="I129" s="174"/>
      <c r="L129" s="170"/>
      <c r="M129" s="175"/>
      <c r="N129" s="176"/>
      <c r="O129" s="176"/>
      <c r="P129" s="176"/>
      <c r="Q129" s="176"/>
      <c r="R129" s="176"/>
      <c r="S129" s="176"/>
      <c r="T129" s="177"/>
      <c r="AT129" s="178" t="s">
        <v>130</v>
      </c>
      <c r="AU129" s="178" t="s">
        <v>84</v>
      </c>
      <c r="AV129" s="13" t="s">
        <v>84</v>
      </c>
      <c r="AW129" s="13" t="s">
        <v>3</v>
      </c>
      <c r="AX129" s="13" t="s">
        <v>80</v>
      </c>
      <c r="AY129" s="178" t="s">
        <v>122</v>
      </c>
    </row>
    <row r="130" spans="1:65" s="2" customFormat="1" ht="24.2" customHeight="1">
      <c r="A130" s="32"/>
      <c r="B130" s="155"/>
      <c r="C130" s="156" t="s">
        <v>84</v>
      </c>
      <c r="D130" s="156" t="s">
        <v>125</v>
      </c>
      <c r="E130" s="157" t="s">
        <v>131</v>
      </c>
      <c r="F130" s="158" t="s">
        <v>132</v>
      </c>
      <c r="G130" s="159" t="s">
        <v>133</v>
      </c>
      <c r="H130" s="160">
        <v>15</v>
      </c>
      <c r="I130" s="161"/>
      <c r="J130" s="162">
        <f>ROUND(I130*H130,2)</f>
        <v>0</v>
      </c>
      <c r="K130" s="163"/>
      <c r="L130" s="33"/>
      <c r="M130" s="164" t="s">
        <v>1</v>
      </c>
      <c r="N130" s="165" t="s">
        <v>40</v>
      </c>
      <c r="O130" s="61"/>
      <c r="P130" s="166">
        <f>O130*H130</f>
        <v>0</v>
      </c>
      <c r="Q130" s="166">
        <v>0</v>
      </c>
      <c r="R130" s="166">
        <f>Q130*H130</f>
        <v>0</v>
      </c>
      <c r="S130" s="166">
        <v>0</v>
      </c>
      <c r="T130" s="167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8" t="s">
        <v>129</v>
      </c>
      <c r="AT130" s="168" t="s">
        <v>125</v>
      </c>
      <c r="AU130" s="168" t="s">
        <v>84</v>
      </c>
      <c r="AY130" s="17" t="s">
        <v>122</v>
      </c>
      <c r="BE130" s="169">
        <f>IF(N130="základná",J130,0)</f>
        <v>0</v>
      </c>
      <c r="BF130" s="169">
        <f>IF(N130="znížená",J130,0)</f>
        <v>0</v>
      </c>
      <c r="BG130" s="169">
        <f>IF(N130="zákl. prenesená",J130,0)</f>
        <v>0</v>
      </c>
      <c r="BH130" s="169">
        <f>IF(N130="zníž. prenesená",J130,0)</f>
        <v>0</v>
      </c>
      <c r="BI130" s="169">
        <f>IF(N130="nulová",J130,0)</f>
        <v>0</v>
      </c>
      <c r="BJ130" s="17" t="s">
        <v>84</v>
      </c>
      <c r="BK130" s="169">
        <f>ROUND(I130*H130,2)</f>
        <v>0</v>
      </c>
      <c r="BL130" s="17" t="s">
        <v>129</v>
      </c>
      <c r="BM130" s="168" t="s">
        <v>134</v>
      </c>
    </row>
    <row r="131" spans="1:65" s="13" customFormat="1">
      <c r="B131" s="170"/>
      <c r="D131" s="171" t="s">
        <v>130</v>
      </c>
      <c r="F131" s="172" t="s">
        <v>306</v>
      </c>
      <c r="H131" s="173">
        <v>15</v>
      </c>
      <c r="I131" s="174"/>
      <c r="L131" s="170"/>
      <c r="M131" s="175"/>
      <c r="N131" s="176"/>
      <c r="O131" s="176"/>
      <c r="P131" s="176"/>
      <c r="Q131" s="176"/>
      <c r="R131" s="176"/>
      <c r="S131" s="176"/>
      <c r="T131" s="177"/>
      <c r="AT131" s="178" t="s">
        <v>130</v>
      </c>
      <c r="AU131" s="178" t="s">
        <v>84</v>
      </c>
      <c r="AV131" s="13" t="s">
        <v>84</v>
      </c>
      <c r="AW131" s="13" t="s">
        <v>3</v>
      </c>
      <c r="AX131" s="13" t="s">
        <v>80</v>
      </c>
      <c r="AY131" s="178" t="s">
        <v>122</v>
      </c>
    </row>
    <row r="132" spans="1:65" s="2" customFormat="1" ht="24.2" customHeight="1">
      <c r="A132" s="32"/>
      <c r="B132" s="155"/>
      <c r="C132" s="179" t="s">
        <v>135</v>
      </c>
      <c r="D132" s="179" t="s">
        <v>136</v>
      </c>
      <c r="E132" s="180" t="s">
        <v>137</v>
      </c>
      <c r="F132" s="181" t="s">
        <v>138</v>
      </c>
      <c r="G132" s="182" t="s">
        <v>133</v>
      </c>
      <c r="H132" s="183">
        <v>6</v>
      </c>
      <c r="I132" s="184"/>
      <c r="J132" s="185">
        <f>ROUND(I132*H132,2)</f>
        <v>0</v>
      </c>
      <c r="K132" s="186"/>
      <c r="L132" s="187"/>
      <c r="M132" s="188" t="s">
        <v>1</v>
      </c>
      <c r="N132" s="189" t="s">
        <v>40</v>
      </c>
      <c r="O132" s="61"/>
      <c r="P132" s="166">
        <f>O132*H132</f>
        <v>0</v>
      </c>
      <c r="Q132" s="166">
        <v>1.4</v>
      </c>
      <c r="R132" s="166">
        <f>Q132*H132</f>
        <v>8.3999999999999986</v>
      </c>
      <c r="S132" s="166">
        <v>0</v>
      </c>
      <c r="T132" s="167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8" t="s">
        <v>139</v>
      </c>
      <c r="AT132" s="168" t="s">
        <v>136</v>
      </c>
      <c r="AU132" s="168" t="s">
        <v>84</v>
      </c>
      <c r="AY132" s="17" t="s">
        <v>122</v>
      </c>
      <c r="BE132" s="169">
        <f>IF(N132="základná",J132,0)</f>
        <v>0</v>
      </c>
      <c r="BF132" s="169">
        <f>IF(N132="znížená",J132,0)</f>
        <v>0</v>
      </c>
      <c r="BG132" s="169">
        <f>IF(N132="zákl. prenesená",J132,0)</f>
        <v>0</v>
      </c>
      <c r="BH132" s="169">
        <f>IF(N132="zníž. prenesená",J132,0)</f>
        <v>0</v>
      </c>
      <c r="BI132" s="169">
        <f>IF(N132="nulová",J132,0)</f>
        <v>0</v>
      </c>
      <c r="BJ132" s="17" t="s">
        <v>84</v>
      </c>
      <c r="BK132" s="169">
        <f>ROUND(I132*H132,2)</f>
        <v>0</v>
      </c>
      <c r="BL132" s="17" t="s">
        <v>129</v>
      </c>
      <c r="BM132" s="168" t="s">
        <v>140</v>
      </c>
    </row>
    <row r="133" spans="1:65" s="13" customFormat="1">
      <c r="B133" s="170"/>
      <c r="D133" s="171" t="s">
        <v>130</v>
      </c>
      <c r="F133" s="172" t="s">
        <v>307</v>
      </c>
      <c r="H133" s="173">
        <v>6</v>
      </c>
      <c r="I133" s="174"/>
      <c r="L133" s="170"/>
      <c r="M133" s="175"/>
      <c r="N133" s="176"/>
      <c r="O133" s="176"/>
      <c r="P133" s="176"/>
      <c r="Q133" s="176"/>
      <c r="R133" s="176"/>
      <c r="S133" s="176"/>
      <c r="T133" s="177"/>
      <c r="AT133" s="178" t="s">
        <v>130</v>
      </c>
      <c r="AU133" s="178" t="s">
        <v>84</v>
      </c>
      <c r="AV133" s="13" t="s">
        <v>84</v>
      </c>
      <c r="AW133" s="13" t="s">
        <v>3</v>
      </c>
      <c r="AX133" s="13" t="s">
        <v>80</v>
      </c>
      <c r="AY133" s="178" t="s">
        <v>122</v>
      </c>
    </row>
    <row r="134" spans="1:65" s="2" customFormat="1" ht="24.2" customHeight="1">
      <c r="A134" s="32"/>
      <c r="B134" s="155"/>
      <c r="C134" s="179" t="s">
        <v>129</v>
      </c>
      <c r="D134" s="179" t="s">
        <v>136</v>
      </c>
      <c r="E134" s="180" t="s">
        <v>141</v>
      </c>
      <c r="F134" s="181" t="s">
        <v>142</v>
      </c>
      <c r="G134" s="182" t="s">
        <v>133</v>
      </c>
      <c r="H134" s="183">
        <v>3.75</v>
      </c>
      <c r="I134" s="184"/>
      <c r="J134" s="185">
        <f>ROUND(I134*H134,2)</f>
        <v>0</v>
      </c>
      <c r="K134" s="186"/>
      <c r="L134" s="187"/>
      <c r="M134" s="188" t="s">
        <v>1</v>
      </c>
      <c r="N134" s="189" t="s">
        <v>40</v>
      </c>
      <c r="O134" s="61"/>
      <c r="P134" s="166">
        <f>O134*H134</f>
        <v>0</v>
      </c>
      <c r="Q134" s="166">
        <v>1.4</v>
      </c>
      <c r="R134" s="166">
        <f>Q134*H134</f>
        <v>5.25</v>
      </c>
      <c r="S134" s="166">
        <v>0</v>
      </c>
      <c r="T134" s="167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8" t="s">
        <v>139</v>
      </c>
      <c r="AT134" s="168" t="s">
        <v>136</v>
      </c>
      <c r="AU134" s="168" t="s">
        <v>84</v>
      </c>
      <c r="AY134" s="17" t="s">
        <v>122</v>
      </c>
      <c r="BE134" s="169">
        <f>IF(N134="základná",J134,0)</f>
        <v>0</v>
      </c>
      <c r="BF134" s="169">
        <f>IF(N134="znížená",J134,0)</f>
        <v>0</v>
      </c>
      <c r="BG134" s="169">
        <f>IF(N134="zákl. prenesená",J134,0)</f>
        <v>0</v>
      </c>
      <c r="BH134" s="169">
        <f>IF(N134="zníž. prenesená",J134,0)</f>
        <v>0</v>
      </c>
      <c r="BI134" s="169">
        <f>IF(N134="nulová",J134,0)</f>
        <v>0</v>
      </c>
      <c r="BJ134" s="17" t="s">
        <v>84</v>
      </c>
      <c r="BK134" s="169">
        <f>ROUND(I134*H134,2)</f>
        <v>0</v>
      </c>
      <c r="BL134" s="17" t="s">
        <v>129</v>
      </c>
      <c r="BM134" s="168" t="s">
        <v>143</v>
      </c>
    </row>
    <row r="135" spans="1:65" s="13" customFormat="1">
      <c r="B135" s="170"/>
      <c r="D135" s="171" t="s">
        <v>130</v>
      </c>
      <c r="F135" s="172" t="s">
        <v>308</v>
      </c>
      <c r="H135" s="173">
        <v>3.75</v>
      </c>
      <c r="I135" s="174"/>
      <c r="L135" s="170"/>
      <c r="M135" s="175"/>
      <c r="N135" s="176"/>
      <c r="O135" s="176"/>
      <c r="P135" s="176"/>
      <c r="Q135" s="176"/>
      <c r="R135" s="176"/>
      <c r="S135" s="176"/>
      <c r="T135" s="177"/>
      <c r="AT135" s="178" t="s">
        <v>130</v>
      </c>
      <c r="AU135" s="178" t="s">
        <v>84</v>
      </c>
      <c r="AV135" s="13" t="s">
        <v>84</v>
      </c>
      <c r="AW135" s="13" t="s">
        <v>3</v>
      </c>
      <c r="AX135" s="13" t="s">
        <v>80</v>
      </c>
      <c r="AY135" s="178" t="s">
        <v>122</v>
      </c>
    </row>
    <row r="136" spans="1:65" s="2" customFormat="1" ht="24.2" customHeight="1">
      <c r="A136" s="32"/>
      <c r="B136" s="155"/>
      <c r="C136" s="179" t="s">
        <v>144</v>
      </c>
      <c r="D136" s="179" t="s">
        <v>136</v>
      </c>
      <c r="E136" s="180" t="s">
        <v>145</v>
      </c>
      <c r="F136" s="181" t="s">
        <v>146</v>
      </c>
      <c r="G136" s="182" t="s">
        <v>133</v>
      </c>
      <c r="H136" s="183">
        <v>5.25</v>
      </c>
      <c r="I136" s="184"/>
      <c r="J136" s="185">
        <f>ROUND(I136*H136,2)</f>
        <v>0</v>
      </c>
      <c r="K136" s="186"/>
      <c r="L136" s="187"/>
      <c r="M136" s="188" t="s">
        <v>1</v>
      </c>
      <c r="N136" s="189" t="s">
        <v>40</v>
      </c>
      <c r="O136" s="61"/>
      <c r="P136" s="166">
        <f>O136*H136</f>
        <v>0</v>
      </c>
      <c r="Q136" s="166">
        <v>1.7</v>
      </c>
      <c r="R136" s="166">
        <f>Q136*H136</f>
        <v>8.9249999999999989</v>
      </c>
      <c r="S136" s="166">
        <v>0</v>
      </c>
      <c r="T136" s="167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8" t="s">
        <v>139</v>
      </c>
      <c r="AT136" s="168" t="s">
        <v>136</v>
      </c>
      <c r="AU136" s="168" t="s">
        <v>84</v>
      </c>
      <c r="AY136" s="17" t="s">
        <v>122</v>
      </c>
      <c r="BE136" s="169">
        <f>IF(N136="základná",J136,0)</f>
        <v>0</v>
      </c>
      <c r="BF136" s="169">
        <f>IF(N136="znížená",J136,0)</f>
        <v>0</v>
      </c>
      <c r="BG136" s="169">
        <f>IF(N136="zákl. prenesená",J136,0)</f>
        <v>0</v>
      </c>
      <c r="BH136" s="169">
        <f>IF(N136="zníž. prenesená",J136,0)</f>
        <v>0</v>
      </c>
      <c r="BI136" s="169">
        <f>IF(N136="nulová",J136,0)</f>
        <v>0</v>
      </c>
      <c r="BJ136" s="17" t="s">
        <v>84</v>
      </c>
      <c r="BK136" s="169">
        <f>ROUND(I136*H136,2)</f>
        <v>0</v>
      </c>
      <c r="BL136" s="17" t="s">
        <v>129</v>
      </c>
      <c r="BM136" s="168" t="s">
        <v>147</v>
      </c>
    </row>
    <row r="137" spans="1:65" s="13" customFormat="1">
      <c r="B137" s="170"/>
      <c r="D137" s="171" t="s">
        <v>130</v>
      </c>
      <c r="F137" s="172" t="s">
        <v>309</v>
      </c>
      <c r="H137" s="173">
        <v>5.25</v>
      </c>
      <c r="I137" s="174"/>
      <c r="L137" s="170"/>
      <c r="M137" s="175"/>
      <c r="N137" s="176"/>
      <c r="O137" s="176"/>
      <c r="P137" s="176"/>
      <c r="Q137" s="176"/>
      <c r="R137" s="176"/>
      <c r="S137" s="176"/>
      <c r="T137" s="177"/>
      <c r="AT137" s="178" t="s">
        <v>130</v>
      </c>
      <c r="AU137" s="178" t="s">
        <v>84</v>
      </c>
      <c r="AV137" s="13" t="s">
        <v>84</v>
      </c>
      <c r="AW137" s="13" t="s">
        <v>3</v>
      </c>
      <c r="AX137" s="13" t="s">
        <v>80</v>
      </c>
      <c r="AY137" s="178" t="s">
        <v>122</v>
      </c>
    </row>
    <row r="138" spans="1:65" s="2" customFormat="1" ht="37.9" customHeight="1">
      <c r="A138" s="32"/>
      <c r="B138" s="155"/>
      <c r="C138" s="156" t="s">
        <v>148</v>
      </c>
      <c r="D138" s="156" t="s">
        <v>125</v>
      </c>
      <c r="E138" s="157" t="s">
        <v>149</v>
      </c>
      <c r="F138" s="158" t="s">
        <v>150</v>
      </c>
      <c r="G138" s="159" t="s">
        <v>151</v>
      </c>
      <c r="H138" s="160">
        <v>30</v>
      </c>
      <c r="I138" s="161"/>
      <c r="J138" s="162">
        <f>ROUND(I138*H138,2)</f>
        <v>0</v>
      </c>
      <c r="K138" s="163"/>
      <c r="L138" s="33"/>
      <c r="M138" s="164" t="s">
        <v>1</v>
      </c>
      <c r="N138" s="165" t="s">
        <v>40</v>
      </c>
      <c r="O138" s="61"/>
      <c r="P138" s="166">
        <f>O138*H138</f>
        <v>0</v>
      </c>
      <c r="Q138" s="166">
        <v>0</v>
      </c>
      <c r="R138" s="166">
        <f>Q138*H138</f>
        <v>0</v>
      </c>
      <c r="S138" s="166">
        <v>0</v>
      </c>
      <c r="T138" s="167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129</v>
      </c>
      <c r="AT138" s="168" t="s">
        <v>125</v>
      </c>
      <c r="AU138" s="168" t="s">
        <v>84</v>
      </c>
      <c r="AY138" s="17" t="s">
        <v>122</v>
      </c>
      <c r="BE138" s="169">
        <f>IF(N138="základná",J138,0)</f>
        <v>0</v>
      </c>
      <c r="BF138" s="169">
        <f>IF(N138="znížená",J138,0)</f>
        <v>0</v>
      </c>
      <c r="BG138" s="169">
        <f>IF(N138="zákl. prenesená",J138,0)</f>
        <v>0</v>
      </c>
      <c r="BH138" s="169">
        <f>IF(N138="zníž. prenesená",J138,0)</f>
        <v>0</v>
      </c>
      <c r="BI138" s="169">
        <f>IF(N138="nulová",J138,0)</f>
        <v>0</v>
      </c>
      <c r="BJ138" s="17" t="s">
        <v>84</v>
      </c>
      <c r="BK138" s="169">
        <f>ROUND(I138*H138,2)</f>
        <v>0</v>
      </c>
      <c r="BL138" s="17" t="s">
        <v>129</v>
      </c>
      <c r="BM138" s="168" t="s">
        <v>152</v>
      </c>
    </row>
    <row r="139" spans="1:65" s="14" customFormat="1" ht="22.5">
      <c r="B139" s="190"/>
      <c r="D139" s="171" t="s">
        <v>130</v>
      </c>
      <c r="E139" s="191" t="s">
        <v>1</v>
      </c>
      <c r="F139" s="192" t="s">
        <v>153</v>
      </c>
      <c r="H139" s="191" t="s">
        <v>1</v>
      </c>
      <c r="I139" s="193"/>
      <c r="L139" s="190"/>
      <c r="M139" s="194"/>
      <c r="N139" s="195"/>
      <c r="O139" s="195"/>
      <c r="P139" s="195"/>
      <c r="Q139" s="195"/>
      <c r="R139" s="195"/>
      <c r="S139" s="195"/>
      <c r="T139" s="196"/>
      <c r="AT139" s="191" t="s">
        <v>130</v>
      </c>
      <c r="AU139" s="191" t="s">
        <v>84</v>
      </c>
      <c r="AV139" s="14" t="s">
        <v>80</v>
      </c>
      <c r="AW139" s="14" t="s">
        <v>30</v>
      </c>
      <c r="AX139" s="14" t="s">
        <v>74</v>
      </c>
      <c r="AY139" s="191" t="s">
        <v>122</v>
      </c>
    </row>
    <row r="140" spans="1:65" s="13" customFormat="1" ht="22.5">
      <c r="B140" s="170"/>
      <c r="D140" s="171" t="s">
        <v>130</v>
      </c>
      <c r="E140" s="178" t="s">
        <v>1</v>
      </c>
      <c r="F140" s="172" t="s">
        <v>310</v>
      </c>
      <c r="H140" s="173">
        <v>30</v>
      </c>
      <c r="I140" s="174"/>
      <c r="L140" s="170"/>
      <c r="M140" s="175"/>
      <c r="N140" s="176"/>
      <c r="O140" s="176"/>
      <c r="P140" s="176"/>
      <c r="Q140" s="176"/>
      <c r="R140" s="176"/>
      <c r="S140" s="176"/>
      <c r="T140" s="177"/>
      <c r="AT140" s="178" t="s">
        <v>130</v>
      </c>
      <c r="AU140" s="178" t="s">
        <v>84</v>
      </c>
      <c r="AV140" s="13" t="s">
        <v>84</v>
      </c>
      <c r="AW140" s="13" t="s">
        <v>30</v>
      </c>
      <c r="AX140" s="13" t="s">
        <v>80</v>
      </c>
      <c r="AY140" s="178" t="s">
        <v>122</v>
      </c>
    </row>
    <row r="141" spans="1:65" s="2" customFormat="1" ht="44.25" customHeight="1">
      <c r="A141" s="32"/>
      <c r="B141" s="155"/>
      <c r="C141" s="156" t="s">
        <v>154</v>
      </c>
      <c r="D141" s="156" t="s">
        <v>125</v>
      </c>
      <c r="E141" s="157" t="s">
        <v>155</v>
      </c>
      <c r="F141" s="158" t="s">
        <v>156</v>
      </c>
      <c r="G141" s="159" t="s">
        <v>151</v>
      </c>
      <c r="H141" s="160">
        <v>30</v>
      </c>
      <c r="I141" s="161"/>
      <c r="J141" s="162">
        <f>ROUND(I141*H141,2)</f>
        <v>0</v>
      </c>
      <c r="K141" s="163"/>
      <c r="L141" s="33"/>
      <c r="M141" s="164" t="s">
        <v>1</v>
      </c>
      <c r="N141" s="165" t="s">
        <v>40</v>
      </c>
      <c r="O141" s="61"/>
      <c r="P141" s="166">
        <f>O141*H141</f>
        <v>0</v>
      </c>
      <c r="Q141" s="166">
        <v>0</v>
      </c>
      <c r="R141" s="166">
        <f>Q141*H141</f>
        <v>0</v>
      </c>
      <c r="S141" s="166">
        <v>0</v>
      </c>
      <c r="T141" s="167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129</v>
      </c>
      <c r="AT141" s="168" t="s">
        <v>125</v>
      </c>
      <c r="AU141" s="168" t="s">
        <v>84</v>
      </c>
      <c r="AY141" s="17" t="s">
        <v>122</v>
      </c>
      <c r="BE141" s="169">
        <f>IF(N141="základná",J141,0)</f>
        <v>0</v>
      </c>
      <c r="BF141" s="169">
        <f>IF(N141="znížená",J141,0)</f>
        <v>0</v>
      </c>
      <c r="BG141" s="169">
        <f>IF(N141="zákl. prenesená",J141,0)</f>
        <v>0</v>
      </c>
      <c r="BH141" s="169">
        <f>IF(N141="zníž. prenesená",J141,0)</f>
        <v>0</v>
      </c>
      <c r="BI141" s="169">
        <f>IF(N141="nulová",J141,0)</f>
        <v>0</v>
      </c>
      <c r="BJ141" s="17" t="s">
        <v>84</v>
      </c>
      <c r="BK141" s="169">
        <f>ROUND(I141*H141,2)</f>
        <v>0</v>
      </c>
      <c r="BL141" s="17" t="s">
        <v>129</v>
      </c>
      <c r="BM141" s="168" t="s">
        <v>157</v>
      </c>
    </row>
    <row r="142" spans="1:65" s="14" customFormat="1">
      <c r="B142" s="190"/>
      <c r="D142" s="171" t="s">
        <v>130</v>
      </c>
      <c r="E142" s="191" t="s">
        <v>1</v>
      </c>
      <c r="F142" s="192" t="s">
        <v>311</v>
      </c>
      <c r="H142" s="191" t="s">
        <v>1</v>
      </c>
      <c r="I142" s="193"/>
      <c r="L142" s="190"/>
      <c r="M142" s="194"/>
      <c r="N142" s="195"/>
      <c r="O142" s="195"/>
      <c r="P142" s="195"/>
      <c r="Q142" s="195"/>
      <c r="R142" s="195"/>
      <c r="S142" s="195"/>
      <c r="T142" s="196"/>
      <c r="AT142" s="191" t="s">
        <v>130</v>
      </c>
      <c r="AU142" s="191" t="s">
        <v>84</v>
      </c>
      <c r="AV142" s="14" t="s">
        <v>80</v>
      </c>
      <c r="AW142" s="14" t="s">
        <v>30</v>
      </c>
      <c r="AX142" s="14" t="s">
        <v>74</v>
      </c>
      <c r="AY142" s="191" t="s">
        <v>122</v>
      </c>
    </row>
    <row r="143" spans="1:65" s="13" customFormat="1">
      <c r="B143" s="170"/>
      <c r="D143" s="171" t="s">
        <v>130</v>
      </c>
      <c r="E143" s="178" t="s">
        <v>1</v>
      </c>
      <c r="F143" s="172" t="s">
        <v>312</v>
      </c>
      <c r="H143" s="173">
        <v>30</v>
      </c>
      <c r="I143" s="174"/>
      <c r="L143" s="170"/>
      <c r="M143" s="175"/>
      <c r="N143" s="176"/>
      <c r="O143" s="176"/>
      <c r="P143" s="176"/>
      <c r="Q143" s="176"/>
      <c r="R143" s="176"/>
      <c r="S143" s="176"/>
      <c r="T143" s="177"/>
      <c r="AT143" s="178" t="s">
        <v>130</v>
      </c>
      <c r="AU143" s="178" t="s">
        <v>84</v>
      </c>
      <c r="AV143" s="13" t="s">
        <v>84</v>
      </c>
      <c r="AW143" s="13" t="s">
        <v>30</v>
      </c>
      <c r="AX143" s="13" t="s">
        <v>80</v>
      </c>
      <c r="AY143" s="178" t="s">
        <v>122</v>
      </c>
    </row>
    <row r="144" spans="1:65" s="2" customFormat="1" ht="37.9" customHeight="1">
      <c r="A144" s="32"/>
      <c r="B144" s="155"/>
      <c r="C144" s="179" t="s">
        <v>139</v>
      </c>
      <c r="D144" s="179" t="s">
        <v>136</v>
      </c>
      <c r="E144" s="180" t="s">
        <v>163</v>
      </c>
      <c r="F144" s="181" t="s">
        <v>164</v>
      </c>
      <c r="G144" s="182" t="s">
        <v>151</v>
      </c>
      <c r="H144" s="183">
        <v>30</v>
      </c>
      <c r="I144" s="184"/>
      <c r="J144" s="185">
        <f t="shared" ref="J144:J151" si="0">ROUND(I144*H144,2)</f>
        <v>0</v>
      </c>
      <c r="K144" s="186"/>
      <c r="L144" s="187"/>
      <c r="M144" s="188" t="s">
        <v>1</v>
      </c>
      <c r="N144" s="189" t="s">
        <v>40</v>
      </c>
      <c r="O144" s="61"/>
      <c r="P144" s="166">
        <f t="shared" ref="P144:P151" si="1">O144*H144</f>
        <v>0</v>
      </c>
      <c r="Q144" s="166">
        <v>0.05</v>
      </c>
      <c r="R144" s="166">
        <f t="shared" ref="R144:R151" si="2">Q144*H144</f>
        <v>1.5</v>
      </c>
      <c r="S144" s="166">
        <v>0</v>
      </c>
      <c r="T144" s="167">
        <f t="shared" ref="T144:T151" si="3"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139</v>
      </c>
      <c r="AT144" s="168" t="s">
        <v>136</v>
      </c>
      <c r="AU144" s="168" t="s">
        <v>84</v>
      </c>
      <c r="AY144" s="17" t="s">
        <v>122</v>
      </c>
      <c r="BE144" s="169">
        <f t="shared" ref="BE144:BE151" si="4">IF(N144="základná",J144,0)</f>
        <v>0</v>
      </c>
      <c r="BF144" s="169">
        <f t="shared" ref="BF144:BF151" si="5">IF(N144="znížená",J144,0)</f>
        <v>0</v>
      </c>
      <c r="BG144" s="169">
        <f t="shared" ref="BG144:BG151" si="6">IF(N144="zákl. prenesená",J144,0)</f>
        <v>0</v>
      </c>
      <c r="BH144" s="169">
        <f t="shared" ref="BH144:BH151" si="7">IF(N144="zníž. prenesená",J144,0)</f>
        <v>0</v>
      </c>
      <c r="BI144" s="169">
        <f t="shared" ref="BI144:BI151" si="8">IF(N144="nulová",J144,0)</f>
        <v>0</v>
      </c>
      <c r="BJ144" s="17" t="s">
        <v>84</v>
      </c>
      <c r="BK144" s="169">
        <f t="shared" ref="BK144:BK151" si="9">ROUND(I144*H144,2)</f>
        <v>0</v>
      </c>
      <c r="BL144" s="17" t="s">
        <v>129</v>
      </c>
      <c r="BM144" s="168" t="s">
        <v>165</v>
      </c>
    </row>
    <row r="145" spans="1:65" s="2" customFormat="1" ht="33" customHeight="1">
      <c r="A145" s="32"/>
      <c r="B145" s="155"/>
      <c r="C145" s="156" t="s">
        <v>162</v>
      </c>
      <c r="D145" s="156" t="s">
        <v>125</v>
      </c>
      <c r="E145" s="157" t="s">
        <v>167</v>
      </c>
      <c r="F145" s="158" t="s">
        <v>168</v>
      </c>
      <c r="G145" s="159" t="s">
        <v>151</v>
      </c>
      <c r="H145" s="160">
        <v>30</v>
      </c>
      <c r="I145" s="161"/>
      <c r="J145" s="162">
        <f t="shared" si="0"/>
        <v>0</v>
      </c>
      <c r="K145" s="163"/>
      <c r="L145" s="33"/>
      <c r="M145" s="164" t="s">
        <v>1</v>
      </c>
      <c r="N145" s="165" t="s">
        <v>40</v>
      </c>
      <c r="O145" s="61"/>
      <c r="P145" s="166">
        <f t="shared" si="1"/>
        <v>0</v>
      </c>
      <c r="Q145" s="166">
        <v>4.8000000000000001E-4</v>
      </c>
      <c r="R145" s="166">
        <f t="shared" si="2"/>
        <v>1.44E-2</v>
      </c>
      <c r="S145" s="166">
        <v>0</v>
      </c>
      <c r="T145" s="167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129</v>
      </c>
      <c r="AT145" s="168" t="s">
        <v>125</v>
      </c>
      <c r="AU145" s="168" t="s">
        <v>84</v>
      </c>
      <c r="AY145" s="17" t="s">
        <v>122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7" t="s">
        <v>84</v>
      </c>
      <c r="BK145" s="169">
        <f t="shared" si="9"/>
        <v>0</v>
      </c>
      <c r="BL145" s="17" t="s">
        <v>129</v>
      </c>
      <c r="BM145" s="168" t="s">
        <v>169</v>
      </c>
    </row>
    <row r="146" spans="1:65" s="2" customFormat="1" ht="16.5" customHeight="1">
      <c r="A146" s="32"/>
      <c r="B146" s="155"/>
      <c r="C146" s="179" t="s">
        <v>166</v>
      </c>
      <c r="D146" s="179" t="s">
        <v>136</v>
      </c>
      <c r="E146" s="180" t="s">
        <v>171</v>
      </c>
      <c r="F146" s="181" t="s">
        <v>172</v>
      </c>
      <c r="G146" s="182" t="s">
        <v>151</v>
      </c>
      <c r="H146" s="183">
        <v>91</v>
      </c>
      <c r="I146" s="184"/>
      <c r="J146" s="185">
        <f t="shared" si="0"/>
        <v>0</v>
      </c>
      <c r="K146" s="186"/>
      <c r="L146" s="187"/>
      <c r="M146" s="188" t="s">
        <v>1</v>
      </c>
      <c r="N146" s="189" t="s">
        <v>40</v>
      </c>
      <c r="O146" s="61"/>
      <c r="P146" s="166">
        <f t="shared" si="1"/>
        <v>0</v>
      </c>
      <c r="Q146" s="166">
        <v>2E-3</v>
      </c>
      <c r="R146" s="166">
        <f t="shared" si="2"/>
        <v>0.182</v>
      </c>
      <c r="S146" s="166">
        <v>0</v>
      </c>
      <c r="T146" s="167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139</v>
      </c>
      <c r="AT146" s="168" t="s">
        <v>136</v>
      </c>
      <c r="AU146" s="168" t="s">
        <v>84</v>
      </c>
      <c r="AY146" s="17" t="s">
        <v>122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7" t="s">
        <v>84</v>
      </c>
      <c r="BK146" s="169">
        <f t="shared" si="9"/>
        <v>0</v>
      </c>
      <c r="BL146" s="17" t="s">
        <v>129</v>
      </c>
      <c r="BM146" s="168" t="s">
        <v>173</v>
      </c>
    </row>
    <row r="147" spans="1:65" s="2" customFormat="1" ht="21.75" customHeight="1">
      <c r="A147" s="32"/>
      <c r="B147" s="155"/>
      <c r="C147" s="179" t="s">
        <v>170</v>
      </c>
      <c r="D147" s="179" t="s">
        <v>136</v>
      </c>
      <c r="E147" s="180" t="s">
        <v>175</v>
      </c>
      <c r="F147" s="181" t="s">
        <v>278</v>
      </c>
      <c r="G147" s="182" t="s">
        <v>151</v>
      </c>
      <c r="H147" s="183">
        <v>91</v>
      </c>
      <c r="I147" s="184"/>
      <c r="J147" s="185">
        <f t="shared" si="0"/>
        <v>0</v>
      </c>
      <c r="K147" s="186"/>
      <c r="L147" s="187"/>
      <c r="M147" s="188" t="s">
        <v>1</v>
      </c>
      <c r="N147" s="189" t="s">
        <v>40</v>
      </c>
      <c r="O147" s="61"/>
      <c r="P147" s="166">
        <f t="shared" si="1"/>
        <v>0</v>
      </c>
      <c r="Q147" s="166">
        <v>5.0000000000000001E-4</v>
      </c>
      <c r="R147" s="166">
        <f t="shared" si="2"/>
        <v>4.5499999999999999E-2</v>
      </c>
      <c r="S147" s="166">
        <v>0</v>
      </c>
      <c r="T147" s="167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139</v>
      </c>
      <c r="AT147" s="168" t="s">
        <v>136</v>
      </c>
      <c r="AU147" s="168" t="s">
        <v>84</v>
      </c>
      <c r="AY147" s="17" t="s">
        <v>122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7" t="s">
        <v>84</v>
      </c>
      <c r="BK147" s="169">
        <f t="shared" si="9"/>
        <v>0</v>
      </c>
      <c r="BL147" s="17" t="s">
        <v>129</v>
      </c>
      <c r="BM147" s="168" t="s">
        <v>176</v>
      </c>
    </row>
    <row r="148" spans="1:65" s="2" customFormat="1" ht="24.2" customHeight="1">
      <c r="A148" s="32"/>
      <c r="B148" s="155"/>
      <c r="C148" s="156" t="s">
        <v>174</v>
      </c>
      <c r="D148" s="156" t="s">
        <v>125</v>
      </c>
      <c r="E148" s="157" t="s">
        <v>178</v>
      </c>
      <c r="F148" s="158" t="s">
        <v>179</v>
      </c>
      <c r="G148" s="159" t="s">
        <v>128</v>
      </c>
      <c r="H148" s="160">
        <v>30</v>
      </c>
      <c r="I148" s="161"/>
      <c r="J148" s="162">
        <f t="shared" si="0"/>
        <v>0</v>
      </c>
      <c r="K148" s="163"/>
      <c r="L148" s="33"/>
      <c r="M148" s="164" t="s">
        <v>1</v>
      </c>
      <c r="N148" s="165" t="s">
        <v>40</v>
      </c>
      <c r="O148" s="61"/>
      <c r="P148" s="166">
        <f t="shared" si="1"/>
        <v>0</v>
      </c>
      <c r="Q148" s="166">
        <v>1.6000000000000001E-4</v>
      </c>
      <c r="R148" s="166">
        <f t="shared" si="2"/>
        <v>4.8000000000000004E-3</v>
      </c>
      <c r="S148" s="166">
        <v>0</v>
      </c>
      <c r="T148" s="167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129</v>
      </c>
      <c r="AT148" s="168" t="s">
        <v>125</v>
      </c>
      <c r="AU148" s="168" t="s">
        <v>84</v>
      </c>
      <c r="AY148" s="17" t="s">
        <v>122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7" t="s">
        <v>84</v>
      </c>
      <c r="BK148" s="169">
        <f t="shared" si="9"/>
        <v>0</v>
      </c>
      <c r="BL148" s="17" t="s">
        <v>129</v>
      </c>
      <c r="BM148" s="168" t="s">
        <v>180</v>
      </c>
    </row>
    <row r="149" spans="1:65" s="2" customFormat="1" ht="24.2" customHeight="1">
      <c r="A149" s="32"/>
      <c r="B149" s="155"/>
      <c r="C149" s="156" t="s">
        <v>177</v>
      </c>
      <c r="D149" s="156" t="s">
        <v>125</v>
      </c>
      <c r="E149" s="157" t="s">
        <v>182</v>
      </c>
      <c r="F149" s="158" t="s">
        <v>183</v>
      </c>
      <c r="G149" s="159" t="s">
        <v>128</v>
      </c>
      <c r="H149" s="160">
        <v>30</v>
      </c>
      <c r="I149" s="161"/>
      <c r="J149" s="162">
        <f t="shared" si="0"/>
        <v>0</v>
      </c>
      <c r="K149" s="163"/>
      <c r="L149" s="33"/>
      <c r="M149" s="164" t="s">
        <v>1</v>
      </c>
      <c r="N149" s="165" t="s">
        <v>40</v>
      </c>
      <c r="O149" s="61"/>
      <c r="P149" s="166">
        <f t="shared" si="1"/>
        <v>0</v>
      </c>
      <c r="Q149" s="166">
        <v>1.6000000000000001E-4</v>
      </c>
      <c r="R149" s="166">
        <f t="shared" si="2"/>
        <v>4.8000000000000004E-3</v>
      </c>
      <c r="S149" s="166">
        <v>0</v>
      </c>
      <c r="T149" s="167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129</v>
      </c>
      <c r="AT149" s="168" t="s">
        <v>125</v>
      </c>
      <c r="AU149" s="168" t="s">
        <v>84</v>
      </c>
      <c r="AY149" s="17" t="s">
        <v>122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7" t="s">
        <v>84</v>
      </c>
      <c r="BK149" s="169">
        <f t="shared" si="9"/>
        <v>0</v>
      </c>
      <c r="BL149" s="17" t="s">
        <v>129</v>
      </c>
      <c r="BM149" s="168" t="s">
        <v>184</v>
      </c>
    </row>
    <row r="150" spans="1:65" s="2" customFormat="1" ht="24.2" customHeight="1">
      <c r="A150" s="32"/>
      <c r="B150" s="155"/>
      <c r="C150" s="179" t="s">
        <v>181</v>
      </c>
      <c r="D150" s="179" t="s">
        <v>136</v>
      </c>
      <c r="E150" s="180" t="s">
        <v>186</v>
      </c>
      <c r="F150" s="181" t="s">
        <v>187</v>
      </c>
      <c r="G150" s="182" t="s">
        <v>188</v>
      </c>
      <c r="H150" s="183">
        <v>5.2</v>
      </c>
      <c r="I150" s="184"/>
      <c r="J150" s="185">
        <f t="shared" si="0"/>
        <v>0</v>
      </c>
      <c r="K150" s="186"/>
      <c r="L150" s="187"/>
      <c r="M150" s="188" t="s">
        <v>1</v>
      </c>
      <c r="N150" s="189" t="s">
        <v>40</v>
      </c>
      <c r="O150" s="61"/>
      <c r="P150" s="166">
        <f t="shared" si="1"/>
        <v>0</v>
      </c>
      <c r="Q150" s="166">
        <v>5.9000000000000003E-4</v>
      </c>
      <c r="R150" s="166">
        <f t="shared" si="2"/>
        <v>3.0680000000000004E-3</v>
      </c>
      <c r="S150" s="166">
        <v>0</v>
      </c>
      <c r="T150" s="167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139</v>
      </c>
      <c r="AT150" s="168" t="s">
        <v>136</v>
      </c>
      <c r="AU150" s="168" t="s">
        <v>84</v>
      </c>
      <c r="AY150" s="17" t="s">
        <v>122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7" t="s">
        <v>84</v>
      </c>
      <c r="BK150" s="169">
        <f t="shared" si="9"/>
        <v>0</v>
      </c>
      <c r="BL150" s="17" t="s">
        <v>129</v>
      </c>
      <c r="BM150" s="168" t="s">
        <v>189</v>
      </c>
    </row>
    <row r="151" spans="1:65" s="2" customFormat="1" ht="24.2" customHeight="1">
      <c r="A151" s="32"/>
      <c r="B151" s="155"/>
      <c r="C151" s="156" t="s">
        <v>185</v>
      </c>
      <c r="D151" s="156" t="s">
        <v>125</v>
      </c>
      <c r="E151" s="157" t="s">
        <v>191</v>
      </c>
      <c r="F151" s="158" t="s">
        <v>192</v>
      </c>
      <c r="G151" s="159" t="s">
        <v>128</v>
      </c>
      <c r="H151" s="160">
        <v>23.7</v>
      </c>
      <c r="I151" s="161"/>
      <c r="J151" s="162">
        <f t="shared" si="0"/>
        <v>0</v>
      </c>
      <c r="K151" s="163"/>
      <c r="L151" s="33"/>
      <c r="M151" s="164" t="s">
        <v>1</v>
      </c>
      <c r="N151" s="165" t="s">
        <v>40</v>
      </c>
      <c r="O151" s="61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129</v>
      </c>
      <c r="AT151" s="168" t="s">
        <v>125</v>
      </c>
      <c r="AU151" s="168" t="s">
        <v>84</v>
      </c>
      <c r="AY151" s="17" t="s">
        <v>122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7" t="s">
        <v>84</v>
      </c>
      <c r="BK151" s="169">
        <f t="shared" si="9"/>
        <v>0</v>
      </c>
      <c r="BL151" s="17" t="s">
        <v>129</v>
      </c>
      <c r="BM151" s="168" t="s">
        <v>193</v>
      </c>
    </row>
    <row r="152" spans="1:65" s="13" customFormat="1">
      <c r="B152" s="170"/>
      <c r="D152" s="171" t="s">
        <v>130</v>
      </c>
      <c r="E152" s="178" t="s">
        <v>1</v>
      </c>
      <c r="F152" s="172" t="s">
        <v>313</v>
      </c>
      <c r="H152" s="173">
        <v>23.7</v>
      </c>
      <c r="I152" s="174"/>
      <c r="L152" s="170"/>
      <c r="M152" s="175"/>
      <c r="N152" s="176"/>
      <c r="O152" s="176"/>
      <c r="P152" s="176"/>
      <c r="Q152" s="176"/>
      <c r="R152" s="176"/>
      <c r="S152" s="176"/>
      <c r="T152" s="177"/>
      <c r="AT152" s="178" t="s">
        <v>130</v>
      </c>
      <c r="AU152" s="178" t="s">
        <v>84</v>
      </c>
      <c r="AV152" s="13" t="s">
        <v>84</v>
      </c>
      <c r="AW152" s="13" t="s">
        <v>30</v>
      </c>
      <c r="AX152" s="13" t="s">
        <v>80</v>
      </c>
      <c r="AY152" s="178" t="s">
        <v>122</v>
      </c>
    </row>
    <row r="153" spans="1:65" s="2" customFormat="1" ht="16.5" customHeight="1">
      <c r="A153" s="32"/>
      <c r="B153" s="155"/>
      <c r="C153" s="179" t="s">
        <v>190</v>
      </c>
      <c r="D153" s="179" t="s">
        <v>136</v>
      </c>
      <c r="E153" s="180" t="s">
        <v>195</v>
      </c>
      <c r="F153" s="181" t="s">
        <v>196</v>
      </c>
      <c r="G153" s="182" t="s">
        <v>197</v>
      </c>
      <c r="H153" s="183">
        <v>2135.9630000000002</v>
      </c>
      <c r="I153" s="184"/>
      <c r="J153" s="185">
        <f>ROUND(I153*H153,2)</f>
        <v>0</v>
      </c>
      <c r="K153" s="186"/>
      <c r="L153" s="187"/>
      <c r="M153" s="188" t="s">
        <v>1</v>
      </c>
      <c r="N153" s="189" t="s">
        <v>40</v>
      </c>
      <c r="O153" s="61"/>
      <c r="P153" s="166">
        <f>O153*H153</f>
        <v>0</v>
      </c>
      <c r="Q153" s="166">
        <v>2.9999999999999997E-4</v>
      </c>
      <c r="R153" s="166">
        <f>Q153*H153</f>
        <v>0.64078889999999999</v>
      </c>
      <c r="S153" s="166">
        <v>0</v>
      </c>
      <c r="T153" s="167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139</v>
      </c>
      <c r="AT153" s="168" t="s">
        <v>136</v>
      </c>
      <c r="AU153" s="168" t="s">
        <v>84</v>
      </c>
      <c r="AY153" s="17" t="s">
        <v>122</v>
      </c>
      <c r="BE153" s="169">
        <f>IF(N153="základná",J153,0)</f>
        <v>0</v>
      </c>
      <c r="BF153" s="169">
        <f>IF(N153="znížená",J153,0)</f>
        <v>0</v>
      </c>
      <c r="BG153" s="169">
        <f>IF(N153="zákl. prenesená",J153,0)</f>
        <v>0</v>
      </c>
      <c r="BH153" s="169">
        <f>IF(N153="zníž. prenesená",J153,0)</f>
        <v>0</v>
      </c>
      <c r="BI153" s="169">
        <f>IF(N153="nulová",J153,0)</f>
        <v>0</v>
      </c>
      <c r="BJ153" s="17" t="s">
        <v>84</v>
      </c>
      <c r="BK153" s="169">
        <f>ROUND(I153*H153,2)</f>
        <v>0</v>
      </c>
      <c r="BL153" s="17" t="s">
        <v>129</v>
      </c>
      <c r="BM153" s="168" t="s">
        <v>198</v>
      </c>
    </row>
    <row r="154" spans="1:65" s="13" customFormat="1">
      <c r="B154" s="170"/>
      <c r="D154" s="171" t="s">
        <v>130</v>
      </c>
      <c r="F154" s="172" t="s">
        <v>314</v>
      </c>
      <c r="H154" s="173">
        <v>2135.9630000000002</v>
      </c>
      <c r="I154" s="174"/>
      <c r="L154" s="170"/>
      <c r="M154" s="175"/>
      <c r="N154" s="176"/>
      <c r="O154" s="176"/>
      <c r="P154" s="176"/>
      <c r="Q154" s="176"/>
      <c r="R154" s="176"/>
      <c r="S154" s="176"/>
      <c r="T154" s="177"/>
      <c r="AT154" s="178" t="s">
        <v>130</v>
      </c>
      <c r="AU154" s="178" t="s">
        <v>84</v>
      </c>
      <c r="AV154" s="13" t="s">
        <v>84</v>
      </c>
      <c r="AW154" s="13" t="s">
        <v>3</v>
      </c>
      <c r="AX154" s="13" t="s">
        <v>80</v>
      </c>
      <c r="AY154" s="178" t="s">
        <v>122</v>
      </c>
    </row>
    <row r="155" spans="1:65" s="2" customFormat="1" ht="24.2" customHeight="1">
      <c r="A155" s="32"/>
      <c r="B155" s="155"/>
      <c r="C155" s="156" t="s">
        <v>194</v>
      </c>
      <c r="D155" s="156" t="s">
        <v>125</v>
      </c>
      <c r="E155" s="157" t="s">
        <v>200</v>
      </c>
      <c r="F155" s="158" t="s">
        <v>201</v>
      </c>
      <c r="G155" s="159" t="s">
        <v>128</v>
      </c>
      <c r="H155" s="160">
        <v>23.7</v>
      </c>
      <c r="I155" s="161"/>
      <c r="J155" s="162">
        <f>ROUND(I155*H155,2)</f>
        <v>0</v>
      </c>
      <c r="K155" s="163"/>
      <c r="L155" s="33"/>
      <c r="M155" s="164" t="s">
        <v>1</v>
      </c>
      <c r="N155" s="165" t="s">
        <v>40</v>
      </c>
      <c r="O155" s="61"/>
      <c r="P155" s="166">
        <f>O155*H155</f>
        <v>0</v>
      </c>
      <c r="Q155" s="166">
        <v>2.0000000000000001E-4</v>
      </c>
      <c r="R155" s="166">
        <f>Q155*H155</f>
        <v>4.7400000000000003E-3</v>
      </c>
      <c r="S155" s="166">
        <v>0</v>
      </c>
      <c r="T155" s="167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129</v>
      </c>
      <c r="AT155" s="168" t="s">
        <v>125</v>
      </c>
      <c r="AU155" s="168" t="s">
        <v>84</v>
      </c>
      <c r="AY155" s="17" t="s">
        <v>122</v>
      </c>
      <c r="BE155" s="169">
        <f>IF(N155="základná",J155,0)</f>
        <v>0</v>
      </c>
      <c r="BF155" s="169">
        <f>IF(N155="znížená",J155,0)</f>
        <v>0</v>
      </c>
      <c r="BG155" s="169">
        <f>IF(N155="zákl. prenesená",J155,0)</f>
        <v>0</v>
      </c>
      <c r="BH155" s="169">
        <f>IF(N155="zníž. prenesená",J155,0)</f>
        <v>0</v>
      </c>
      <c r="BI155" s="169">
        <f>IF(N155="nulová",J155,0)</f>
        <v>0</v>
      </c>
      <c r="BJ155" s="17" t="s">
        <v>84</v>
      </c>
      <c r="BK155" s="169">
        <f>ROUND(I155*H155,2)</f>
        <v>0</v>
      </c>
      <c r="BL155" s="17" t="s">
        <v>129</v>
      </c>
      <c r="BM155" s="168" t="s">
        <v>202</v>
      </c>
    </row>
    <row r="156" spans="1:65" s="13" customFormat="1">
      <c r="B156" s="170"/>
      <c r="D156" s="171" t="s">
        <v>130</v>
      </c>
      <c r="F156" s="172" t="s">
        <v>315</v>
      </c>
      <c r="H156" s="173">
        <v>23.7</v>
      </c>
      <c r="I156" s="174"/>
      <c r="L156" s="170"/>
      <c r="M156" s="175"/>
      <c r="N156" s="176"/>
      <c r="O156" s="176"/>
      <c r="P156" s="176"/>
      <c r="Q156" s="176"/>
      <c r="R156" s="176"/>
      <c r="S156" s="176"/>
      <c r="T156" s="177"/>
      <c r="AT156" s="178" t="s">
        <v>130</v>
      </c>
      <c r="AU156" s="178" t="s">
        <v>84</v>
      </c>
      <c r="AV156" s="13" t="s">
        <v>84</v>
      </c>
      <c r="AW156" s="13" t="s">
        <v>3</v>
      </c>
      <c r="AX156" s="13" t="s">
        <v>80</v>
      </c>
      <c r="AY156" s="178" t="s">
        <v>122</v>
      </c>
    </row>
    <row r="157" spans="1:65" s="2" customFormat="1" ht="16.5" customHeight="1">
      <c r="A157" s="32"/>
      <c r="B157" s="155"/>
      <c r="C157" s="179" t="s">
        <v>199</v>
      </c>
      <c r="D157" s="179" t="s">
        <v>136</v>
      </c>
      <c r="E157" s="180" t="s">
        <v>204</v>
      </c>
      <c r="F157" s="181" t="s">
        <v>205</v>
      </c>
      <c r="G157" s="182" t="s">
        <v>188</v>
      </c>
      <c r="H157" s="183">
        <v>0.15</v>
      </c>
      <c r="I157" s="184"/>
      <c r="J157" s="185">
        <f>ROUND(I157*H157,2)</f>
        <v>0</v>
      </c>
      <c r="K157" s="186"/>
      <c r="L157" s="187"/>
      <c r="M157" s="188" t="s">
        <v>1</v>
      </c>
      <c r="N157" s="189" t="s">
        <v>40</v>
      </c>
      <c r="O157" s="61"/>
      <c r="P157" s="166">
        <f>O157*H157</f>
        <v>0</v>
      </c>
      <c r="Q157" s="166">
        <v>8.0000000000000002E-3</v>
      </c>
      <c r="R157" s="166">
        <f>Q157*H157</f>
        <v>1.1999999999999999E-3</v>
      </c>
      <c r="S157" s="166">
        <v>0</v>
      </c>
      <c r="T157" s="167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139</v>
      </c>
      <c r="AT157" s="168" t="s">
        <v>136</v>
      </c>
      <c r="AU157" s="168" t="s">
        <v>84</v>
      </c>
      <c r="AY157" s="17" t="s">
        <v>122</v>
      </c>
      <c r="BE157" s="169">
        <f>IF(N157="základná",J157,0)</f>
        <v>0</v>
      </c>
      <c r="BF157" s="169">
        <f>IF(N157="znížená",J157,0)</f>
        <v>0</v>
      </c>
      <c r="BG157" s="169">
        <f>IF(N157="zákl. prenesená",J157,0)</f>
        <v>0</v>
      </c>
      <c r="BH157" s="169">
        <f>IF(N157="zníž. prenesená",J157,0)</f>
        <v>0</v>
      </c>
      <c r="BI157" s="169">
        <f>IF(N157="nulová",J157,0)</f>
        <v>0</v>
      </c>
      <c r="BJ157" s="17" t="s">
        <v>84</v>
      </c>
      <c r="BK157" s="169">
        <f>ROUND(I157*H157,2)</f>
        <v>0</v>
      </c>
      <c r="BL157" s="17" t="s">
        <v>129</v>
      </c>
      <c r="BM157" s="168" t="s">
        <v>206</v>
      </c>
    </row>
    <row r="158" spans="1:65" s="13" customFormat="1">
      <c r="B158" s="170"/>
      <c r="D158" s="171" t="s">
        <v>130</v>
      </c>
      <c r="F158" s="172" t="s">
        <v>316</v>
      </c>
      <c r="H158" s="173">
        <v>0.15</v>
      </c>
      <c r="I158" s="174"/>
      <c r="L158" s="170"/>
      <c r="M158" s="175"/>
      <c r="N158" s="176"/>
      <c r="O158" s="176"/>
      <c r="P158" s="176"/>
      <c r="Q158" s="176"/>
      <c r="R158" s="176"/>
      <c r="S158" s="176"/>
      <c r="T158" s="177"/>
      <c r="AT158" s="178" t="s">
        <v>130</v>
      </c>
      <c r="AU158" s="178" t="s">
        <v>84</v>
      </c>
      <c r="AV158" s="13" t="s">
        <v>84</v>
      </c>
      <c r="AW158" s="13" t="s">
        <v>3</v>
      </c>
      <c r="AX158" s="13" t="s">
        <v>80</v>
      </c>
      <c r="AY158" s="178" t="s">
        <v>122</v>
      </c>
    </row>
    <row r="159" spans="1:65" s="2" customFormat="1" ht="24.2" customHeight="1">
      <c r="A159" s="32"/>
      <c r="B159" s="155"/>
      <c r="C159" s="156" t="s">
        <v>203</v>
      </c>
      <c r="D159" s="156" t="s">
        <v>125</v>
      </c>
      <c r="E159" s="157" t="s">
        <v>207</v>
      </c>
      <c r="F159" s="158" t="s">
        <v>208</v>
      </c>
      <c r="G159" s="159" t="s">
        <v>209</v>
      </c>
      <c r="H159" s="160">
        <v>7.0000000000000001E-3</v>
      </c>
      <c r="I159" s="161"/>
      <c r="J159" s="162">
        <f>ROUND(I159*H159,2)</f>
        <v>0</v>
      </c>
      <c r="K159" s="163"/>
      <c r="L159" s="33"/>
      <c r="M159" s="164" t="s">
        <v>1</v>
      </c>
      <c r="N159" s="165" t="s">
        <v>40</v>
      </c>
      <c r="O159" s="61"/>
      <c r="P159" s="166">
        <f>O159*H159</f>
        <v>0</v>
      </c>
      <c r="Q159" s="166">
        <v>0</v>
      </c>
      <c r="R159" s="166">
        <f>Q159*H159</f>
        <v>0</v>
      </c>
      <c r="S159" s="166">
        <v>0</v>
      </c>
      <c r="T159" s="167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129</v>
      </c>
      <c r="AT159" s="168" t="s">
        <v>125</v>
      </c>
      <c r="AU159" s="168" t="s">
        <v>84</v>
      </c>
      <c r="AY159" s="17" t="s">
        <v>122</v>
      </c>
      <c r="BE159" s="169">
        <f>IF(N159="základná",J159,0)</f>
        <v>0</v>
      </c>
      <c r="BF159" s="169">
        <f>IF(N159="znížená",J159,0)</f>
        <v>0</v>
      </c>
      <c r="BG159" s="169">
        <f>IF(N159="zákl. prenesená",J159,0)</f>
        <v>0</v>
      </c>
      <c r="BH159" s="169">
        <f>IF(N159="zníž. prenesená",J159,0)</f>
        <v>0</v>
      </c>
      <c r="BI159" s="169">
        <f>IF(N159="nulová",J159,0)</f>
        <v>0</v>
      </c>
      <c r="BJ159" s="17" t="s">
        <v>84</v>
      </c>
      <c r="BK159" s="169">
        <f>ROUND(I159*H159,2)</f>
        <v>0</v>
      </c>
      <c r="BL159" s="17" t="s">
        <v>129</v>
      </c>
      <c r="BM159" s="168" t="s">
        <v>210</v>
      </c>
    </row>
    <row r="160" spans="1:65" s="13" customFormat="1">
      <c r="B160" s="170"/>
      <c r="D160" s="171" t="s">
        <v>130</v>
      </c>
      <c r="E160" s="178" t="s">
        <v>1</v>
      </c>
      <c r="F160" s="172" t="s">
        <v>317</v>
      </c>
      <c r="H160" s="173">
        <v>7.0000000000000001E-3</v>
      </c>
      <c r="I160" s="174"/>
      <c r="L160" s="170"/>
      <c r="M160" s="175"/>
      <c r="N160" s="176"/>
      <c r="O160" s="176"/>
      <c r="P160" s="176"/>
      <c r="Q160" s="176"/>
      <c r="R160" s="176"/>
      <c r="S160" s="176"/>
      <c r="T160" s="177"/>
      <c r="AT160" s="178" t="s">
        <v>130</v>
      </c>
      <c r="AU160" s="178" t="s">
        <v>84</v>
      </c>
      <c r="AV160" s="13" t="s">
        <v>84</v>
      </c>
      <c r="AW160" s="13" t="s">
        <v>30</v>
      </c>
      <c r="AX160" s="13" t="s">
        <v>80</v>
      </c>
      <c r="AY160" s="178" t="s">
        <v>122</v>
      </c>
    </row>
    <row r="161" spans="1:65" s="2" customFormat="1" ht="16.5" customHeight="1">
      <c r="A161" s="32"/>
      <c r="B161" s="155"/>
      <c r="C161" s="179" t="s">
        <v>7</v>
      </c>
      <c r="D161" s="179" t="s">
        <v>136</v>
      </c>
      <c r="E161" s="180" t="s">
        <v>212</v>
      </c>
      <c r="F161" s="181" t="s">
        <v>213</v>
      </c>
      <c r="G161" s="182" t="s">
        <v>209</v>
      </c>
      <c r="H161" s="183">
        <v>1E-3</v>
      </c>
      <c r="I161" s="184"/>
      <c r="J161" s="185">
        <f>ROUND(I161*H161,2)</f>
        <v>0</v>
      </c>
      <c r="K161" s="186"/>
      <c r="L161" s="187"/>
      <c r="M161" s="188" t="s">
        <v>1</v>
      </c>
      <c r="N161" s="189" t="s">
        <v>40</v>
      </c>
      <c r="O161" s="61"/>
      <c r="P161" s="166">
        <f>O161*H161</f>
        <v>0</v>
      </c>
      <c r="Q161" s="166">
        <v>1</v>
      </c>
      <c r="R161" s="166">
        <f>Q161*H161</f>
        <v>1E-3</v>
      </c>
      <c r="S161" s="166">
        <v>0</v>
      </c>
      <c r="T161" s="167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139</v>
      </c>
      <c r="AT161" s="168" t="s">
        <v>136</v>
      </c>
      <c r="AU161" s="168" t="s">
        <v>84</v>
      </c>
      <c r="AY161" s="17" t="s">
        <v>122</v>
      </c>
      <c r="BE161" s="169">
        <f>IF(N161="základná",J161,0)</f>
        <v>0</v>
      </c>
      <c r="BF161" s="169">
        <f>IF(N161="znížená",J161,0)</f>
        <v>0</v>
      </c>
      <c r="BG161" s="169">
        <f>IF(N161="zákl. prenesená",J161,0)</f>
        <v>0</v>
      </c>
      <c r="BH161" s="169">
        <f>IF(N161="zníž. prenesená",J161,0)</f>
        <v>0</v>
      </c>
      <c r="BI161" s="169">
        <f>IF(N161="nulová",J161,0)</f>
        <v>0</v>
      </c>
      <c r="BJ161" s="17" t="s">
        <v>84</v>
      </c>
      <c r="BK161" s="169">
        <f>ROUND(I161*H161,2)</f>
        <v>0</v>
      </c>
      <c r="BL161" s="17" t="s">
        <v>129</v>
      </c>
      <c r="BM161" s="168" t="s">
        <v>214</v>
      </c>
    </row>
    <row r="162" spans="1:65" s="13" customFormat="1">
      <c r="B162" s="170"/>
      <c r="D162" s="171" t="s">
        <v>130</v>
      </c>
      <c r="E162" s="178" t="s">
        <v>1</v>
      </c>
      <c r="F162" s="172" t="s">
        <v>318</v>
      </c>
      <c r="H162" s="173">
        <v>1E-3</v>
      </c>
      <c r="I162" s="174"/>
      <c r="L162" s="170"/>
      <c r="M162" s="175"/>
      <c r="N162" s="176"/>
      <c r="O162" s="176"/>
      <c r="P162" s="176"/>
      <c r="Q162" s="176"/>
      <c r="R162" s="176"/>
      <c r="S162" s="176"/>
      <c r="T162" s="177"/>
      <c r="AT162" s="178" t="s">
        <v>130</v>
      </c>
      <c r="AU162" s="178" t="s">
        <v>84</v>
      </c>
      <c r="AV162" s="13" t="s">
        <v>84</v>
      </c>
      <c r="AW162" s="13" t="s">
        <v>30</v>
      </c>
      <c r="AX162" s="13" t="s">
        <v>80</v>
      </c>
      <c r="AY162" s="178" t="s">
        <v>122</v>
      </c>
    </row>
    <row r="163" spans="1:65" s="2" customFormat="1" ht="16.5" customHeight="1">
      <c r="A163" s="32"/>
      <c r="B163" s="155"/>
      <c r="C163" s="179" t="s">
        <v>211</v>
      </c>
      <c r="D163" s="179" t="s">
        <v>136</v>
      </c>
      <c r="E163" s="180" t="s">
        <v>216</v>
      </c>
      <c r="F163" s="181" t="s">
        <v>217</v>
      </c>
      <c r="G163" s="182" t="s">
        <v>218</v>
      </c>
      <c r="H163" s="183">
        <v>6.15</v>
      </c>
      <c r="I163" s="184"/>
      <c r="J163" s="185">
        <f>ROUND(I163*H163,2)</f>
        <v>0</v>
      </c>
      <c r="K163" s="186"/>
      <c r="L163" s="187"/>
      <c r="M163" s="188" t="s">
        <v>1</v>
      </c>
      <c r="N163" s="189" t="s">
        <v>40</v>
      </c>
      <c r="O163" s="61"/>
      <c r="P163" s="166">
        <f>O163*H163</f>
        <v>0</v>
      </c>
      <c r="Q163" s="166">
        <v>1E-3</v>
      </c>
      <c r="R163" s="166">
        <f>Q163*H163</f>
        <v>6.1500000000000001E-3</v>
      </c>
      <c r="S163" s="166">
        <v>0</v>
      </c>
      <c r="T163" s="167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139</v>
      </c>
      <c r="AT163" s="168" t="s">
        <v>136</v>
      </c>
      <c r="AU163" s="168" t="s">
        <v>84</v>
      </c>
      <c r="AY163" s="17" t="s">
        <v>122</v>
      </c>
      <c r="BE163" s="169">
        <f>IF(N163="základná",J163,0)</f>
        <v>0</v>
      </c>
      <c r="BF163" s="169">
        <f>IF(N163="znížená",J163,0)</f>
        <v>0</v>
      </c>
      <c r="BG163" s="169">
        <f>IF(N163="zákl. prenesená",J163,0)</f>
        <v>0</v>
      </c>
      <c r="BH163" s="169">
        <f>IF(N163="zníž. prenesená",J163,0)</f>
        <v>0</v>
      </c>
      <c r="BI163" s="169">
        <f>IF(N163="nulová",J163,0)</f>
        <v>0</v>
      </c>
      <c r="BJ163" s="17" t="s">
        <v>84</v>
      </c>
      <c r="BK163" s="169">
        <f>ROUND(I163*H163,2)</f>
        <v>0</v>
      </c>
      <c r="BL163" s="17" t="s">
        <v>129</v>
      </c>
      <c r="BM163" s="168" t="s">
        <v>219</v>
      </c>
    </row>
    <row r="164" spans="1:65" s="2" customFormat="1" ht="24.2" customHeight="1">
      <c r="A164" s="32"/>
      <c r="B164" s="155"/>
      <c r="C164" s="156" t="s">
        <v>215</v>
      </c>
      <c r="D164" s="156" t="s">
        <v>125</v>
      </c>
      <c r="E164" s="157" t="s">
        <v>221</v>
      </c>
      <c r="F164" s="158" t="s">
        <v>222</v>
      </c>
      <c r="G164" s="159" t="s">
        <v>133</v>
      </c>
      <c r="H164" s="160">
        <v>4.5</v>
      </c>
      <c r="I164" s="161"/>
      <c r="J164" s="162">
        <f>ROUND(I164*H164,2)</f>
        <v>0</v>
      </c>
      <c r="K164" s="163"/>
      <c r="L164" s="33"/>
      <c r="M164" s="164" t="s">
        <v>1</v>
      </c>
      <c r="N164" s="165" t="s">
        <v>40</v>
      </c>
      <c r="O164" s="61"/>
      <c r="P164" s="166">
        <f>O164*H164</f>
        <v>0</v>
      </c>
      <c r="Q164" s="166">
        <v>0</v>
      </c>
      <c r="R164" s="166">
        <f>Q164*H164</f>
        <v>0</v>
      </c>
      <c r="S164" s="166">
        <v>0</v>
      </c>
      <c r="T164" s="167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129</v>
      </c>
      <c r="AT164" s="168" t="s">
        <v>125</v>
      </c>
      <c r="AU164" s="168" t="s">
        <v>84</v>
      </c>
      <c r="AY164" s="17" t="s">
        <v>122</v>
      </c>
      <c r="BE164" s="169">
        <f>IF(N164="základná",J164,0)</f>
        <v>0</v>
      </c>
      <c r="BF164" s="169">
        <f>IF(N164="znížená",J164,0)</f>
        <v>0</v>
      </c>
      <c r="BG164" s="169">
        <f>IF(N164="zákl. prenesená",J164,0)</f>
        <v>0</v>
      </c>
      <c r="BH164" s="169">
        <f>IF(N164="zníž. prenesená",J164,0)</f>
        <v>0</v>
      </c>
      <c r="BI164" s="169">
        <f>IF(N164="nulová",J164,0)</f>
        <v>0</v>
      </c>
      <c r="BJ164" s="17" t="s">
        <v>84</v>
      </c>
      <c r="BK164" s="169">
        <f>ROUND(I164*H164,2)</f>
        <v>0</v>
      </c>
      <c r="BL164" s="17" t="s">
        <v>129</v>
      </c>
      <c r="BM164" s="168" t="s">
        <v>223</v>
      </c>
    </row>
    <row r="165" spans="1:65" s="13" customFormat="1">
      <c r="B165" s="170"/>
      <c r="D165" s="171" t="s">
        <v>130</v>
      </c>
      <c r="E165" s="178" t="s">
        <v>1</v>
      </c>
      <c r="F165" s="172" t="s">
        <v>319</v>
      </c>
      <c r="H165" s="173">
        <v>4.5</v>
      </c>
      <c r="I165" s="174"/>
      <c r="L165" s="170"/>
      <c r="M165" s="175"/>
      <c r="N165" s="176"/>
      <c r="O165" s="176"/>
      <c r="P165" s="176"/>
      <c r="Q165" s="176"/>
      <c r="R165" s="176"/>
      <c r="S165" s="176"/>
      <c r="T165" s="177"/>
      <c r="AT165" s="178" t="s">
        <v>130</v>
      </c>
      <c r="AU165" s="178" t="s">
        <v>84</v>
      </c>
      <c r="AV165" s="13" t="s">
        <v>84</v>
      </c>
      <c r="AW165" s="13" t="s">
        <v>30</v>
      </c>
      <c r="AX165" s="13" t="s">
        <v>80</v>
      </c>
      <c r="AY165" s="178" t="s">
        <v>122</v>
      </c>
    </row>
    <row r="166" spans="1:65" s="2" customFormat="1" ht="24.2" customHeight="1">
      <c r="A166" s="32"/>
      <c r="B166" s="155"/>
      <c r="C166" s="156" t="s">
        <v>220</v>
      </c>
      <c r="D166" s="156" t="s">
        <v>125</v>
      </c>
      <c r="E166" s="157" t="s">
        <v>225</v>
      </c>
      <c r="F166" s="158" t="s">
        <v>226</v>
      </c>
      <c r="G166" s="159" t="s">
        <v>133</v>
      </c>
      <c r="H166" s="160">
        <v>4.5</v>
      </c>
      <c r="I166" s="161"/>
      <c r="J166" s="162">
        <f>ROUND(I166*H166,2)</f>
        <v>0</v>
      </c>
      <c r="K166" s="163"/>
      <c r="L166" s="33"/>
      <c r="M166" s="164" t="s">
        <v>1</v>
      </c>
      <c r="N166" s="165" t="s">
        <v>40</v>
      </c>
      <c r="O166" s="61"/>
      <c r="P166" s="166">
        <f>O166*H166</f>
        <v>0</v>
      </c>
      <c r="Q166" s="166">
        <v>0</v>
      </c>
      <c r="R166" s="166">
        <f>Q166*H166</f>
        <v>0</v>
      </c>
      <c r="S166" s="166">
        <v>0</v>
      </c>
      <c r="T166" s="167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129</v>
      </c>
      <c r="AT166" s="168" t="s">
        <v>125</v>
      </c>
      <c r="AU166" s="168" t="s">
        <v>84</v>
      </c>
      <c r="AY166" s="17" t="s">
        <v>122</v>
      </c>
      <c r="BE166" s="169">
        <f>IF(N166="základná",J166,0)</f>
        <v>0</v>
      </c>
      <c r="BF166" s="169">
        <f>IF(N166="znížená",J166,0)</f>
        <v>0</v>
      </c>
      <c r="BG166" s="169">
        <f>IF(N166="zákl. prenesená",J166,0)</f>
        <v>0</v>
      </c>
      <c r="BH166" s="169">
        <f>IF(N166="zníž. prenesená",J166,0)</f>
        <v>0</v>
      </c>
      <c r="BI166" s="169">
        <f>IF(N166="nulová",J166,0)</f>
        <v>0</v>
      </c>
      <c r="BJ166" s="17" t="s">
        <v>84</v>
      </c>
      <c r="BK166" s="169">
        <f>ROUND(I166*H166,2)</f>
        <v>0</v>
      </c>
      <c r="BL166" s="17" t="s">
        <v>129</v>
      </c>
      <c r="BM166" s="168" t="s">
        <v>227</v>
      </c>
    </row>
    <row r="167" spans="1:65" s="2" customFormat="1" ht="16.5" customHeight="1">
      <c r="A167" s="32"/>
      <c r="B167" s="155"/>
      <c r="C167" s="179" t="s">
        <v>224</v>
      </c>
      <c r="D167" s="179" t="s">
        <v>136</v>
      </c>
      <c r="E167" s="180" t="s">
        <v>229</v>
      </c>
      <c r="F167" s="181" t="s">
        <v>230</v>
      </c>
      <c r="G167" s="182" t="s">
        <v>133</v>
      </c>
      <c r="H167" s="183">
        <v>4.5</v>
      </c>
      <c r="I167" s="184"/>
      <c r="J167" s="185">
        <f>ROUND(I167*H167,2)</f>
        <v>0</v>
      </c>
      <c r="K167" s="186"/>
      <c r="L167" s="187"/>
      <c r="M167" s="188" t="s">
        <v>1</v>
      </c>
      <c r="N167" s="189" t="s">
        <v>40</v>
      </c>
      <c r="O167" s="61"/>
      <c r="P167" s="166">
        <f>O167*H167</f>
        <v>0</v>
      </c>
      <c r="Q167" s="166">
        <v>0</v>
      </c>
      <c r="R167" s="166">
        <f>Q167*H167</f>
        <v>0</v>
      </c>
      <c r="S167" s="166">
        <v>0</v>
      </c>
      <c r="T167" s="167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139</v>
      </c>
      <c r="AT167" s="168" t="s">
        <v>136</v>
      </c>
      <c r="AU167" s="168" t="s">
        <v>84</v>
      </c>
      <c r="AY167" s="17" t="s">
        <v>122</v>
      </c>
      <c r="BE167" s="169">
        <f>IF(N167="základná",J167,0)</f>
        <v>0</v>
      </c>
      <c r="BF167" s="169">
        <f>IF(N167="znížená",J167,0)</f>
        <v>0</v>
      </c>
      <c r="BG167" s="169">
        <f>IF(N167="zákl. prenesená",J167,0)</f>
        <v>0</v>
      </c>
      <c r="BH167" s="169">
        <f>IF(N167="zníž. prenesená",J167,0)</f>
        <v>0</v>
      </c>
      <c r="BI167" s="169">
        <f>IF(N167="nulová",J167,0)</f>
        <v>0</v>
      </c>
      <c r="BJ167" s="17" t="s">
        <v>84</v>
      </c>
      <c r="BK167" s="169">
        <f>ROUND(I167*H167,2)</f>
        <v>0</v>
      </c>
      <c r="BL167" s="17" t="s">
        <v>129</v>
      </c>
      <c r="BM167" s="168" t="s">
        <v>231</v>
      </c>
    </row>
    <row r="168" spans="1:65" s="12" customFormat="1" ht="22.9" customHeight="1">
      <c r="B168" s="142"/>
      <c r="D168" s="143" t="s">
        <v>73</v>
      </c>
      <c r="E168" s="153" t="s">
        <v>232</v>
      </c>
      <c r="F168" s="153" t="s">
        <v>233</v>
      </c>
      <c r="I168" s="145"/>
      <c r="J168" s="154">
        <f>BK168</f>
        <v>0</v>
      </c>
      <c r="L168" s="142"/>
      <c r="M168" s="147"/>
      <c r="N168" s="148"/>
      <c r="O168" s="148"/>
      <c r="P168" s="149">
        <f>SUM(P169:P174)</f>
        <v>0</v>
      </c>
      <c r="Q168" s="148"/>
      <c r="R168" s="149">
        <f>SUM(R169:R174)</f>
        <v>0</v>
      </c>
      <c r="S168" s="148"/>
      <c r="T168" s="150">
        <f>SUM(T169:T174)</f>
        <v>0</v>
      </c>
      <c r="AR168" s="143" t="s">
        <v>80</v>
      </c>
      <c r="AT168" s="151" t="s">
        <v>73</v>
      </c>
      <c r="AU168" s="151" t="s">
        <v>80</v>
      </c>
      <c r="AY168" s="143" t="s">
        <v>122</v>
      </c>
      <c r="BK168" s="152">
        <f>SUM(BK169:BK174)</f>
        <v>0</v>
      </c>
    </row>
    <row r="169" spans="1:65" s="2" customFormat="1" ht="24.2" customHeight="1">
      <c r="A169" s="32"/>
      <c r="B169" s="155"/>
      <c r="C169" s="156" t="s">
        <v>228</v>
      </c>
      <c r="D169" s="156" t="s">
        <v>125</v>
      </c>
      <c r="E169" s="157" t="s">
        <v>235</v>
      </c>
      <c r="F169" s="158" t="s">
        <v>236</v>
      </c>
      <c r="G169" s="159" t="s">
        <v>151</v>
      </c>
      <c r="H169" s="160">
        <v>30</v>
      </c>
      <c r="I169" s="161"/>
      <c r="J169" s="162">
        <f>ROUND(I169*H169,2)</f>
        <v>0</v>
      </c>
      <c r="K169" s="163"/>
      <c r="L169" s="33"/>
      <c r="M169" s="164" t="s">
        <v>1</v>
      </c>
      <c r="N169" s="165" t="s">
        <v>40</v>
      </c>
      <c r="O169" s="61"/>
      <c r="P169" s="166">
        <f>O169*H169</f>
        <v>0</v>
      </c>
      <c r="Q169" s="166">
        <v>0</v>
      </c>
      <c r="R169" s="166">
        <f>Q169*H169</f>
        <v>0</v>
      </c>
      <c r="S169" s="166">
        <v>0</v>
      </c>
      <c r="T169" s="167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129</v>
      </c>
      <c r="AT169" s="168" t="s">
        <v>125</v>
      </c>
      <c r="AU169" s="168" t="s">
        <v>84</v>
      </c>
      <c r="AY169" s="17" t="s">
        <v>122</v>
      </c>
      <c r="BE169" s="169">
        <f>IF(N169="základná",J169,0)</f>
        <v>0</v>
      </c>
      <c r="BF169" s="169">
        <f>IF(N169="znížená",J169,0)</f>
        <v>0</v>
      </c>
      <c r="BG169" s="169">
        <f>IF(N169="zákl. prenesená",J169,0)</f>
        <v>0</v>
      </c>
      <c r="BH169" s="169">
        <f>IF(N169="zníž. prenesená",J169,0)</f>
        <v>0</v>
      </c>
      <c r="BI169" s="169">
        <f>IF(N169="nulová",J169,0)</f>
        <v>0</v>
      </c>
      <c r="BJ169" s="17" t="s">
        <v>84</v>
      </c>
      <c r="BK169" s="169">
        <f>ROUND(I169*H169,2)</f>
        <v>0</v>
      </c>
      <c r="BL169" s="17" t="s">
        <v>129</v>
      </c>
      <c r="BM169" s="168" t="s">
        <v>237</v>
      </c>
    </row>
    <row r="170" spans="1:65" s="13" customFormat="1">
      <c r="B170" s="170"/>
      <c r="D170" s="171" t="s">
        <v>130</v>
      </c>
      <c r="E170" s="178" t="s">
        <v>1</v>
      </c>
      <c r="F170" s="172" t="s">
        <v>320</v>
      </c>
      <c r="H170" s="173">
        <v>30</v>
      </c>
      <c r="I170" s="174"/>
      <c r="L170" s="170"/>
      <c r="M170" s="175"/>
      <c r="N170" s="176"/>
      <c r="O170" s="176"/>
      <c r="P170" s="176"/>
      <c r="Q170" s="176"/>
      <c r="R170" s="176"/>
      <c r="S170" s="176"/>
      <c r="T170" s="177"/>
      <c r="AT170" s="178" t="s">
        <v>130</v>
      </c>
      <c r="AU170" s="178" t="s">
        <v>84</v>
      </c>
      <c r="AV170" s="13" t="s">
        <v>84</v>
      </c>
      <c r="AW170" s="13" t="s">
        <v>30</v>
      </c>
      <c r="AX170" s="13" t="s">
        <v>80</v>
      </c>
      <c r="AY170" s="178" t="s">
        <v>122</v>
      </c>
    </row>
    <row r="171" spans="1:65" s="2" customFormat="1" ht="24.2" customHeight="1">
      <c r="A171" s="32"/>
      <c r="B171" s="155"/>
      <c r="C171" s="156" t="s">
        <v>234</v>
      </c>
      <c r="D171" s="156" t="s">
        <v>125</v>
      </c>
      <c r="E171" s="157" t="s">
        <v>239</v>
      </c>
      <c r="F171" s="158" t="s">
        <v>240</v>
      </c>
      <c r="G171" s="159" t="s">
        <v>133</v>
      </c>
      <c r="H171" s="160">
        <v>9</v>
      </c>
      <c r="I171" s="161"/>
      <c r="J171" s="162">
        <f>ROUND(I171*H171,2)</f>
        <v>0</v>
      </c>
      <c r="K171" s="163"/>
      <c r="L171" s="33"/>
      <c r="M171" s="164" t="s">
        <v>1</v>
      </c>
      <c r="N171" s="165" t="s">
        <v>40</v>
      </c>
      <c r="O171" s="61"/>
      <c r="P171" s="166">
        <f>O171*H171</f>
        <v>0</v>
      </c>
      <c r="Q171" s="166">
        <v>0</v>
      </c>
      <c r="R171" s="166">
        <f>Q171*H171</f>
        <v>0</v>
      </c>
      <c r="S171" s="166">
        <v>0</v>
      </c>
      <c r="T171" s="167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129</v>
      </c>
      <c r="AT171" s="168" t="s">
        <v>125</v>
      </c>
      <c r="AU171" s="168" t="s">
        <v>84</v>
      </c>
      <c r="AY171" s="17" t="s">
        <v>122</v>
      </c>
      <c r="BE171" s="169">
        <f>IF(N171="základná",J171,0)</f>
        <v>0</v>
      </c>
      <c r="BF171" s="169">
        <f>IF(N171="znížená",J171,0)</f>
        <v>0</v>
      </c>
      <c r="BG171" s="169">
        <f>IF(N171="zákl. prenesená",J171,0)</f>
        <v>0</v>
      </c>
      <c r="BH171" s="169">
        <f>IF(N171="zníž. prenesená",J171,0)</f>
        <v>0</v>
      </c>
      <c r="BI171" s="169">
        <f>IF(N171="nulová",J171,0)</f>
        <v>0</v>
      </c>
      <c r="BJ171" s="17" t="s">
        <v>84</v>
      </c>
      <c r="BK171" s="169">
        <f>ROUND(I171*H171,2)</f>
        <v>0</v>
      </c>
      <c r="BL171" s="17" t="s">
        <v>129</v>
      </c>
      <c r="BM171" s="168" t="s">
        <v>241</v>
      </c>
    </row>
    <row r="172" spans="1:65" s="13" customFormat="1" ht="22.5">
      <c r="B172" s="170"/>
      <c r="D172" s="171" t="s">
        <v>130</v>
      </c>
      <c r="E172" s="178" t="s">
        <v>1</v>
      </c>
      <c r="F172" s="172" t="s">
        <v>321</v>
      </c>
      <c r="H172" s="173">
        <v>9</v>
      </c>
      <c r="I172" s="174"/>
      <c r="L172" s="170"/>
      <c r="M172" s="175"/>
      <c r="N172" s="176"/>
      <c r="O172" s="176"/>
      <c r="P172" s="176"/>
      <c r="Q172" s="176"/>
      <c r="R172" s="176"/>
      <c r="S172" s="176"/>
      <c r="T172" s="177"/>
      <c r="AT172" s="178" t="s">
        <v>130</v>
      </c>
      <c r="AU172" s="178" t="s">
        <v>84</v>
      </c>
      <c r="AV172" s="13" t="s">
        <v>84</v>
      </c>
      <c r="AW172" s="13" t="s">
        <v>30</v>
      </c>
      <c r="AX172" s="13" t="s">
        <v>80</v>
      </c>
      <c r="AY172" s="178" t="s">
        <v>122</v>
      </c>
    </row>
    <row r="173" spans="1:65" s="2" customFormat="1" ht="24.2" customHeight="1">
      <c r="A173" s="32"/>
      <c r="B173" s="155"/>
      <c r="C173" s="156" t="s">
        <v>238</v>
      </c>
      <c r="D173" s="156" t="s">
        <v>125</v>
      </c>
      <c r="E173" s="157" t="s">
        <v>243</v>
      </c>
      <c r="F173" s="158" t="s">
        <v>244</v>
      </c>
      <c r="G173" s="159" t="s">
        <v>133</v>
      </c>
      <c r="H173" s="160">
        <v>9</v>
      </c>
      <c r="I173" s="161"/>
      <c r="J173" s="162">
        <f>ROUND(I173*H173,2)</f>
        <v>0</v>
      </c>
      <c r="K173" s="163"/>
      <c r="L173" s="33"/>
      <c r="M173" s="164" t="s">
        <v>1</v>
      </c>
      <c r="N173" s="165" t="s">
        <v>40</v>
      </c>
      <c r="O173" s="61"/>
      <c r="P173" s="166">
        <f>O173*H173</f>
        <v>0</v>
      </c>
      <c r="Q173" s="166">
        <v>0</v>
      </c>
      <c r="R173" s="166">
        <f>Q173*H173</f>
        <v>0</v>
      </c>
      <c r="S173" s="166">
        <v>0</v>
      </c>
      <c r="T173" s="167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129</v>
      </c>
      <c r="AT173" s="168" t="s">
        <v>125</v>
      </c>
      <c r="AU173" s="168" t="s">
        <v>84</v>
      </c>
      <c r="AY173" s="17" t="s">
        <v>122</v>
      </c>
      <c r="BE173" s="169">
        <f>IF(N173="základná",J173,0)</f>
        <v>0</v>
      </c>
      <c r="BF173" s="169">
        <f>IF(N173="znížená",J173,0)</f>
        <v>0</v>
      </c>
      <c r="BG173" s="169">
        <f>IF(N173="zákl. prenesená",J173,0)</f>
        <v>0</v>
      </c>
      <c r="BH173" s="169">
        <f>IF(N173="zníž. prenesená",J173,0)</f>
        <v>0</v>
      </c>
      <c r="BI173" s="169">
        <f>IF(N173="nulová",J173,0)</f>
        <v>0</v>
      </c>
      <c r="BJ173" s="17" t="s">
        <v>84</v>
      </c>
      <c r="BK173" s="169">
        <f>ROUND(I173*H173,2)</f>
        <v>0</v>
      </c>
      <c r="BL173" s="17" t="s">
        <v>129</v>
      </c>
      <c r="BM173" s="168" t="s">
        <v>245</v>
      </c>
    </row>
    <row r="174" spans="1:65" s="2" customFormat="1" ht="16.5" customHeight="1">
      <c r="A174" s="32"/>
      <c r="B174" s="155"/>
      <c r="C174" s="179" t="s">
        <v>242</v>
      </c>
      <c r="D174" s="179" t="s">
        <v>136</v>
      </c>
      <c r="E174" s="180" t="s">
        <v>247</v>
      </c>
      <c r="F174" s="181" t="s">
        <v>248</v>
      </c>
      <c r="G174" s="182" t="s">
        <v>133</v>
      </c>
      <c r="H174" s="183">
        <v>9</v>
      </c>
      <c r="I174" s="184"/>
      <c r="J174" s="185">
        <f>ROUND(I174*H174,2)</f>
        <v>0</v>
      </c>
      <c r="K174" s="186"/>
      <c r="L174" s="187"/>
      <c r="M174" s="188" t="s">
        <v>1</v>
      </c>
      <c r="N174" s="189" t="s">
        <v>40</v>
      </c>
      <c r="O174" s="61"/>
      <c r="P174" s="166">
        <f>O174*H174</f>
        <v>0</v>
      </c>
      <c r="Q174" s="166">
        <v>0</v>
      </c>
      <c r="R174" s="166">
        <f>Q174*H174</f>
        <v>0</v>
      </c>
      <c r="S174" s="166">
        <v>0</v>
      </c>
      <c r="T174" s="167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139</v>
      </c>
      <c r="AT174" s="168" t="s">
        <v>136</v>
      </c>
      <c r="AU174" s="168" t="s">
        <v>84</v>
      </c>
      <c r="AY174" s="17" t="s">
        <v>122</v>
      </c>
      <c r="BE174" s="169">
        <f>IF(N174="základná",J174,0)</f>
        <v>0</v>
      </c>
      <c r="BF174" s="169">
        <f>IF(N174="znížená",J174,0)</f>
        <v>0</v>
      </c>
      <c r="BG174" s="169">
        <f>IF(N174="zákl. prenesená",J174,0)</f>
        <v>0</v>
      </c>
      <c r="BH174" s="169">
        <f>IF(N174="zníž. prenesená",J174,0)</f>
        <v>0</v>
      </c>
      <c r="BI174" s="169">
        <f>IF(N174="nulová",J174,0)</f>
        <v>0</v>
      </c>
      <c r="BJ174" s="17" t="s">
        <v>84</v>
      </c>
      <c r="BK174" s="169">
        <f>ROUND(I174*H174,2)</f>
        <v>0</v>
      </c>
      <c r="BL174" s="17" t="s">
        <v>129</v>
      </c>
      <c r="BM174" s="168" t="s">
        <v>249</v>
      </c>
    </row>
    <row r="175" spans="1:65" s="12" customFormat="1" ht="22.9" customHeight="1">
      <c r="B175" s="142"/>
      <c r="D175" s="143" t="s">
        <v>73</v>
      </c>
      <c r="E175" s="153" t="s">
        <v>250</v>
      </c>
      <c r="F175" s="153" t="s">
        <v>251</v>
      </c>
      <c r="I175" s="145"/>
      <c r="J175" s="154">
        <f>BK175</f>
        <v>0</v>
      </c>
      <c r="L175" s="142"/>
      <c r="M175" s="147"/>
      <c r="N175" s="148"/>
      <c r="O175" s="148"/>
      <c r="P175" s="149">
        <f>SUM(P176:P183)</f>
        <v>0</v>
      </c>
      <c r="Q175" s="148"/>
      <c r="R175" s="149">
        <f>SUM(R176:R183)</f>
        <v>1.4744E-2</v>
      </c>
      <c r="S175" s="148"/>
      <c r="T175" s="150">
        <f>SUM(T176:T183)</f>
        <v>0</v>
      </c>
      <c r="AR175" s="143" t="s">
        <v>80</v>
      </c>
      <c r="AT175" s="151" t="s">
        <v>73</v>
      </c>
      <c r="AU175" s="151" t="s">
        <v>80</v>
      </c>
      <c r="AY175" s="143" t="s">
        <v>122</v>
      </c>
      <c r="BK175" s="152">
        <f>SUM(BK176:BK183)</f>
        <v>0</v>
      </c>
    </row>
    <row r="176" spans="1:65" s="2" customFormat="1" ht="24.2" customHeight="1">
      <c r="A176" s="32"/>
      <c r="B176" s="155"/>
      <c r="C176" s="156" t="s">
        <v>246</v>
      </c>
      <c r="D176" s="156" t="s">
        <v>125</v>
      </c>
      <c r="E176" s="157" t="s">
        <v>253</v>
      </c>
      <c r="F176" s="158" t="s">
        <v>254</v>
      </c>
      <c r="G176" s="159" t="s">
        <v>255</v>
      </c>
      <c r="H176" s="160">
        <v>60</v>
      </c>
      <c r="I176" s="161"/>
      <c r="J176" s="162">
        <f>ROUND(I176*H176,2)</f>
        <v>0</v>
      </c>
      <c r="K176" s="163"/>
      <c r="L176" s="33"/>
      <c r="M176" s="164" t="s">
        <v>1</v>
      </c>
      <c r="N176" s="165" t="s">
        <v>40</v>
      </c>
      <c r="O176" s="61"/>
      <c r="P176" s="166">
        <f>O176*H176</f>
        <v>0</v>
      </c>
      <c r="Q176" s="166">
        <v>0</v>
      </c>
      <c r="R176" s="166">
        <f>Q176*H176</f>
        <v>0</v>
      </c>
      <c r="S176" s="166">
        <v>0</v>
      </c>
      <c r="T176" s="167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129</v>
      </c>
      <c r="AT176" s="168" t="s">
        <v>125</v>
      </c>
      <c r="AU176" s="168" t="s">
        <v>84</v>
      </c>
      <c r="AY176" s="17" t="s">
        <v>122</v>
      </c>
      <c r="BE176" s="169">
        <f>IF(N176="základná",J176,0)</f>
        <v>0</v>
      </c>
      <c r="BF176" s="169">
        <f>IF(N176="znížená",J176,0)</f>
        <v>0</v>
      </c>
      <c r="BG176" s="169">
        <f>IF(N176="zákl. prenesená",J176,0)</f>
        <v>0</v>
      </c>
      <c r="BH176" s="169">
        <f>IF(N176="zníž. prenesená",J176,0)</f>
        <v>0</v>
      </c>
      <c r="BI176" s="169">
        <f>IF(N176="nulová",J176,0)</f>
        <v>0</v>
      </c>
      <c r="BJ176" s="17" t="s">
        <v>84</v>
      </c>
      <c r="BK176" s="169">
        <f>ROUND(I176*H176,2)</f>
        <v>0</v>
      </c>
      <c r="BL176" s="17" t="s">
        <v>129</v>
      </c>
      <c r="BM176" s="168" t="s">
        <v>256</v>
      </c>
    </row>
    <row r="177" spans="1:65" s="13" customFormat="1">
      <c r="B177" s="170"/>
      <c r="D177" s="171" t="s">
        <v>130</v>
      </c>
      <c r="E177" s="178" t="s">
        <v>1</v>
      </c>
      <c r="F177" s="172" t="s">
        <v>322</v>
      </c>
      <c r="H177" s="173">
        <v>60</v>
      </c>
      <c r="I177" s="174"/>
      <c r="L177" s="170"/>
      <c r="M177" s="175"/>
      <c r="N177" s="176"/>
      <c r="O177" s="176"/>
      <c r="P177" s="176"/>
      <c r="Q177" s="176"/>
      <c r="R177" s="176"/>
      <c r="S177" s="176"/>
      <c r="T177" s="177"/>
      <c r="AT177" s="178" t="s">
        <v>130</v>
      </c>
      <c r="AU177" s="178" t="s">
        <v>84</v>
      </c>
      <c r="AV177" s="13" t="s">
        <v>84</v>
      </c>
      <c r="AW177" s="13" t="s">
        <v>30</v>
      </c>
      <c r="AX177" s="13" t="s">
        <v>80</v>
      </c>
      <c r="AY177" s="178" t="s">
        <v>122</v>
      </c>
    </row>
    <row r="178" spans="1:65" s="2" customFormat="1" ht="21.75" customHeight="1">
      <c r="A178" s="32"/>
      <c r="B178" s="155"/>
      <c r="C178" s="179" t="s">
        <v>252</v>
      </c>
      <c r="D178" s="179" t="s">
        <v>136</v>
      </c>
      <c r="E178" s="180" t="s">
        <v>258</v>
      </c>
      <c r="F178" s="181" t="s">
        <v>259</v>
      </c>
      <c r="G178" s="182" t="s">
        <v>255</v>
      </c>
      <c r="H178" s="183">
        <v>60.6</v>
      </c>
      <c r="I178" s="184"/>
      <c r="J178" s="185">
        <f>ROUND(I178*H178,2)</f>
        <v>0</v>
      </c>
      <c r="K178" s="186"/>
      <c r="L178" s="187"/>
      <c r="M178" s="188" t="s">
        <v>1</v>
      </c>
      <c r="N178" s="189" t="s">
        <v>40</v>
      </c>
      <c r="O178" s="61"/>
      <c r="P178" s="166">
        <f>O178*H178</f>
        <v>0</v>
      </c>
      <c r="Q178" s="166">
        <v>2.0000000000000001E-4</v>
      </c>
      <c r="R178" s="166">
        <f>Q178*H178</f>
        <v>1.2120000000000001E-2</v>
      </c>
      <c r="S178" s="166">
        <v>0</v>
      </c>
      <c r="T178" s="167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139</v>
      </c>
      <c r="AT178" s="168" t="s">
        <v>136</v>
      </c>
      <c r="AU178" s="168" t="s">
        <v>84</v>
      </c>
      <c r="AY178" s="17" t="s">
        <v>122</v>
      </c>
      <c r="BE178" s="169">
        <f>IF(N178="základná",J178,0)</f>
        <v>0</v>
      </c>
      <c r="BF178" s="169">
        <f>IF(N178="znížená",J178,0)</f>
        <v>0</v>
      </c>
      <c r="BG178" s="169">
        <f>IF(N178="zákl. prenesená",J178,0)</f>
        <v>0</v>
      </c>
      <c r="BH178" s="169">
        <f>IF(N178="zníž. prenesená",J178,0)</f>
        <v>0</v>
      </c>
      <c r="BI178" s="169">
        <f>IF(N178="nulová",J178,0)</f>
        <v>0</v>
      </c>
      <c r="BJ178" s="17" t="s">
        <v>84</v>
      </c>
      <c r="BK178" s="169">
        <f>ROUND(I178*H178,2)</f>
        <v>0</v>
      </c>
      <c r="BL178" s="17" t="s">
        <v>129</v>
      </c>
      <c r="BM178" s="168" t="s">
        <v>260</v>
      </c>
    </row>
    <row r="179" spans="1:65" s="13" customFormat="1">
      <c r="B179" s="170"/>
      <c r="D179" s="171" t="s">
        <v>130</v>
      </c>
      <c r="F179" s="172" t="s">
        <v>323</v>
      </c>
      <c r="H179" s="173">
        <v>60.6</v>
      </c>
      <c r="I179" s="174"/>
      <c r="L179" s="170"/>
      <c r="M179" s="175"/>
      <c r="N179" s="176"/>
      <c r="O179" s="176"/>
      <c r="P179" s="176"/>
      <c r="Q179" s="176"/>
      <c r="R179" s="176"/>
      <c r="S179" s="176"/>
      <c r="T179" s="177"/>
      <c r="AT179" s="178" t="s">
        <v>130</v>
      </c>
      <c r="AU179" s="178" t="s">
        <v>84</v>
      </c>
      <c r="AV179" s="13" t="s">
        <v>84</v>
      </c>
      <c r="AW179" s="13" t="s">
        <v>3</v>
      </c>
      <c r="AX179" s="13" t="s">
        <v>80</v>
      </c>
      <c r="AY179" s="178" t="s">
        <v>122</v>
      </c>
    </row>
    <row r="180" spans="1:65" s="2" customFormat="1" ht="24.2" customHeight="1">
      <c r="A180" s="32"/>
      <c r="B180" s="155"/>
      <c r="C180" s="156" t="s">
        <v>257</v>
      </c>
      <c r="D180" s="156" t="s">
        <v>125</v>
      </c>
      <c r="E180" s="157" t="s">
        <v>262</v>
      </c>
      <c r="F180" s="158" t="s">
        <v>263</v>
      </c>
      <c r="G180" s="159" t="s">
        <v>188</v>
      </c>
      <c r="H180" s="160">
        <v>3.2</v>
      </c>
      <c r="I180" s="161"/>
      <c r="J180" s="162">
        <f>ROUND(I180*H180,2)</f>
        <v>0</v>
      </c>
      <c r="K180" s="163"/>
      <c r="L180" s="33"/>
      <c r="M180" s="164" t="s">
        <v>1</v>
      </c>
      <c r="N180" s="165" t="s">
        <v>40</v>
      </c>
      <c r="O180" s="61"/>
      <c r="P180" s="166">
        <f>O180*H180</f>
        <v>0</v>
      </c>
      <c r="Q180" s="166">
        <v>0</v>
      </c>
      <c r="R180" s="166">
        <f>Q180*H180</f>
        <v>0</v>
      </c>
      <c r="S180" s="166">
        <v>0</v>
      </c>
      <c r="T180" s="167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129</v>
      </c>
      <c r="AT180" s="168" t="s">
        <v>125</v>
      </c>
      <c r="AU180" s="168" t="s">
        <v>84</v>
      </c>
      <c r="AY180" s="17" t="s">
        <v>122</v>
      </c>
      <c r="BE180" s="169">
        <f>IF(N180="základná",J180,0)</f>
        <v>0</v>
      </c>
      <c r="BF180" s="169">
        <f>IF(N180="znížená",J180,0)</f>
        <v>0</v>
      </c>
      <c r="BG180" s="169">
        <f>IF(N180="zákl. prenesená",J180,0)</f>
        <v>0</v>
      </c>
      <c r="BH180" s="169">
        <f>IF(N180="zníž. prenesená",J180,0)</f>
        <v>0</v>
      </c>
      <c r="BI180" s="169">
        <f>IF(N180="nulová",J180,0)</f>
        <v>0</v>
      </c>
      <c r="BJ180" s="17" t="s">
        <v>84</v>
      </c>
      <c r="BK180" s="169">
        <f>ROUND(I180*H180,2)</f>
        <v>0</v>
      </c>
      <c r="BL180" s="17" t="s">
        <v>129</v>
      </c>
      <c r="BM180" s="168" t="s">
        <v>264</v>
      </c>
    </row>
    <row r="181" spans="1:65" s="14" customFormat="1">
      <c r="B181" s="190"/>
      <c r="D181" s="171" t="s">
        <v>130</v>
      </c>
      <c r="E181" s="191" t="s">
        <v>1</v>
      </c>
      <c r="F181" s="192" t="s">
        <v>265</v>
      </c>
      <c r="H181" s="191" t="s">
        <v>1</v>
      </c>
      <c r="I181" s="193"/>
      <c r="L181" s="190"/>
      <c r="M181" s="194"/>
      <c r="N181" s="195"/>
      <c r="O181" s="195"/>
      <c r="P181" s="195"/>
      <c r="Q181" s="195"/>
      <c r="R181" s="195"/>
      <c r="S181" s="195"/>
      <c r="T181" s="196"/>
      <c r="AT181" s="191" t="s">
        <v>130</v>
      </c>
      <c r="AU181" s="191" t="s">
        <v>84</v>
      </c>
      <c r="AV181" s="14" t="s">
        <v>80</v>
      </c>
      <c r="AW181" s="14" t="s">
        <v>30</v>
      </c>
      <c r="AX181" s="14" t="s">
        <v>74</v>
      </c>
      <c r="AY181" s="191" t="s">
        <v>122</v>
      </c>
    </row>
    <row r="182" spans="1:65" s="13" customFormat="1">
      <c r="B182" s="170"/>
      <c r="D182" s="171" t="s">
        <v>130</v>
      </c>
      <c r="E182" s="178" t="s">
        <v>1</v>
      </c>
      <c r="F182" s="172" t="s">
        <v>324</v>
      </c>
      <c r="H182" s="173">
        <v>3.2</v>
      </c>
      <c r="I182" s="174"/>
      <c r="L182" s="170"/>
      <c r="M182" s="175"/>
      <c r="N182" s="176"/>
      <c r="O182" s="176"/>
      <c r="P182" s="176"/>
      <c r="Q182" s="176"/>
      <c r="R182" s="176"/>
      <c r="S182" s="176"/>
      <c r="T182" s="177"/>
      <c r="AT182" s="178" t="s">
        <v>130</v>
      </c>
      <c r="AU182" s="178" t="s">
        <v>84</v>
      </c>
      <c r="AV182" s="13" t="s">
        <v>84</v>
      </c>
      <c r="AW182" s="13" t="s">
        <v>30</v>
      </c>
      <c r="AX182" s="13" t="s">
        <v>80</v>
      </c>
      <c r="AY182" s="178" t="s">
        <v>122</v>
      </c>
    </row>
    <row r="183" spans="1:65" s="2" customFormat="1" ht="16.5" customHeight="1">
      <c r="A183" s="32"/>
      <c r="B183" s="155"/>
      <c r="C183" s="179" t="s">
        <v>261</v>
      </c>
      <c r="D183" s="179" t="s">
        <v>136</v>
      </c>
      <c r="E183" s="180" t="s">
        <v>267</v>
      </c>
      <c r="F183" s="181" t="s">
        <v>276</v>
      </c>
      <c r="G183" s="182" t="s">
        <v>188</v>
      </c>
      <c r="H183" s="183">
        <v>3.2</v>
      </c>
      <c r="I183" s="184"/>
      <c r="J183" s="185">
        <f>ROUND(I183*H183,2)</f>
        <v>0</v>
      </c>
      <c r="K183" s="186"/>
      <c r="L183" s="187"/>
      <c r="M183" s="188" t="s">
        <v>1</v>
      </c>
      <c r="N183" s="189" t="s">
        <v>40</v>
      </c>
      <c r="O183" s="61"/>
      <c r="P183" s="166">
        <f>O183*H183</f>
        <v>0</v>
      </c>
      <c r="Q183" s="166">
        <v>8.1999999999999998E-4</v>
      </c>
      <c r="R183" s="166">
        <f>Q183*H183</f>
        <v>2.624E-3</v>
      </c>
      <c r="S183" s="166">
        <v>0</v>
      </c>
      <c r="T183" s="167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139</v>
      </c>
      <c r="AT183" s="168" t="s">
        <v>136</v>
      </c>
      <c r="AU183" s="168" t="s">
        <v>84</v>
      </c>
      <c r="AY183" s="17" t="s">
        <v>122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7" t="s">
        <v>84</v>
      </c>
      <c r="BK183" s="169">
        <f>ROUND(I183*H183,2)</f>
        <v>0</v>
      </c>
      <c r="BL183" s="17" t="s">
        <v>129</v>
      </c>
      <c r="BM183" s="168" t="s">
        <v>268</v>
      </c>
    </row>
    <row r="184" spans="1:65" s="12" customFormat="1" ht="25.9" customHeight="1">
      <c r="B184" s="142"/>
      <c r="D184" s="143" t="s">
        <v>73</v>
      </c>
      <c r="E184" s="144" t="s">
        <v>269</v>
      </c>
      <c r="F184" s="144" t="s">
        <v>270</v>
      </c>
      <c r="I184" s="145"/>
      <c r="J184" s="146">
        <f>BK184</f>
        <v>0</v>
      </c>
      <c r="L184" s="142"/>
      <c r="M184" s="147"/>
      <c r="N184" s="148"/>
      <c r="O184" s="148"/>
      <c r="P184" s="149">
        <f>P185</f>
        <v>0</v>
      </c>
      <c r="Q184" s="148"/>
      <c r="R184" s="149">
        <f>R185</f>
        <v>0</v>
      </c>
      <c r="S184" s="148"/>
      <c r="T184" s="150">
        <f>T185</f>
        <v>0</v>
      </c>
      <c r="AR184" s="143" t="s">
        <v>144</v>
      </c>
      <c r="AT184" s="151" t="s">
        <v>73</v>
      </c>
      <c r="AU184" s="151" t="s">
        <v>74</v>
      </c>
      <c r="AY184" s="143" t="s">
        <v>122</v>
      </c>
      <c r="BK184" s="152">
        <f>BK185</f>
        <v>0</v>
      </c>
    </row>
    <row r="185" spans="1:65" s="2" customFormat="1" ht="24.2" customHeight="1">
      <c r="A185" s="32"/>
      <c r="B185" s="155"/>
      <c r="C185" s="156" t="s">
        <v>266</v>
      </c>
      <c r="D185" s="156" t="s">
        <v>125</v>
      </c>
      <c r="E185" s="157" t="s">
        <v>272</v>
      </c>
      <c r="F185" s="158" t="s">
        <v>273</v>
      </c>
      <c r="G185" s="159" t="s">
        <v>274</v>
      </c>
      <c r="H185" s="160">
        <v>1</v>
      </c>
      <c r="I185" s="161"/>
      <c r="J185" s="162">
        <f>ROUND(I185*H185,2)</f>
        <v>0</v>
      </c>
      <c r="K185" s="163"/>
      <c r="L185" s="33"/>
      <c r="M185" s="205" t="s">
        <v>1</v>
      </c>
      <c r="N185" s="206" t="s">
        <v>40</v>
      </c>
      <c r="O185" s="207"/>
      <c r="P185" s="208">
        <f>O185*H185</f>
        <v>0</v>
      </c>
      <c r="Q185" s="208">
        <v>0</v>
      </c>
      <c r="R185" s="208">
        <f>Q185*H185</f>
        <v>0</v>
      </c>
      <c r="S185" s="208">
        <v>0</v>
      </c>
      <c r="T185" s="209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275</v>
      </c>
      <c r="AT185" s="168" t="s">
        <v>125</v>
      </c>
      <c r="AU185" s="168" t="s">
        <v>80</v>
      </c>
      <c r="AY185" s="17" t="s">
        <v>122</v>
      </c>
      <c r="BE185" s="169">
        <f>IF(N185="základná",J185,0)</f>
        <v>0</v>
      </c>
      <c r="BF185" s="169">
        <f>IF(N185="znížená",J185,0)</f>
        <v>0</v>
      </c>
      <c r="BG185" s="169">
        <f>IF(N185="zákl. prenesená",J185,0)</f>
        <v>0</v>
      </c>
      <c r="BH185" s="169">
        <f>IF(N185="zníž. prenesená",J185,0)</f>
        <v>0</v>
      </c>
      <c r="BI185" s="169">
        <f>IF(N185="nulová",J185,0)</f>
        <v>0</v>
      </c>
      <c r="BJ185" s="17" t="s">
        <v>84</v>
      </c>
      <c r="BK185" s="169">
        <f>ROUND(I185*H185,2)</f>
        <v>0</v>
      </c>
      <c r="BL185" s="17" t="s">
        <v>275</v>
      </c>
      <c r="BM185" s="168" t="s">
        <v>325</v>
      </c>
    </row>
    <row r="186" spans="1:65" s="2" customFormat="1" ht="6.95" customHeight="1">
      <c r="A186" s="32"/>
      <c r="B186" s="50"/>
      <c r="C186" s="51"/>
      <c r="D186" s="51"/>
      <c r="E186" s="51"/>
      <c r="F186" s="51"/>
      <c r="G186" s="51"/>
      <c r="H186" s="51"/>
      <c r="I186" s="51"/>
      <c r="J186" s="51"/>
      <c r="K186" s="51"/>
      <c r="L186" s="33"/>
      <c r="M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</row>
  </sheetData>
  <autoFilter ref="C124:K185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4"/>
  <sheetViews>
    <sheetView showGridLines="0" topLeftCell="A84" workbookViewId="0">
      <selection activeCell="X89" sqref="X8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2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7" t="s">
        <v>93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1:46" s="1" customFormat="1" ht="24.95" hidden="1" customHeight="1">
      <c r="B4" s="20"/>
      <c r="D4" s="21" t="s">
        <v>94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58" t="str">
        <f>'Rekapitulácia časť 3'!K6</f>
        <v>KE, Rekonštrukcia a modernizácia cesty II-552 - Slanecká cesta</v>
      </c>
      <c r="F7" s="259"/>
      <c r="G7" s="259"/>
      <c r="H7" s="259"/>
      <c r="L7" s="20"/>
    </row>
    <row r="8" spans="1:46" s="1" customFormat="1" ht="12" hidden="1" customHeight="1">
      <c r="B8" s="20"/>
      <c r="D8" s="27" t="s">
        <v>95</v>
      </c>
      <c r="L8" s="20"/>
    </row>
    <row r="9" spans="1:46" s="2" customFormat="1" ht="16.5" hidden="1" customHeight="1">
      <c r="A9" s="32"/>
      <c r="B9" s="33"/>
      <c r="C9" s="32"/>
      <c r="D9" s="32"/>
      <c r="E9" s="258" t="s">
        <v>96</v>
      </c>
      <c r="F9" s="257"/>
      <c r="G9" s="257"/>
      <c r="H9" s="257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97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30" hidden="1" customHeight="1">
      <c r="A11" s="32"/>
      <c r="B11" s="33"/>
      <c r="C11" s="32"/>
      <c r="D11" s="32"/>
      <c r="E11" s="236" t="s">
        <v>326</v>
      </c>
      <c r="F11" s="257"/>
      <c r="G11" s="257"/>
      <c r="H11" s="257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>
        <f>'Rekapitulácia časť 3'!AN8</f>
        <v>44526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 t="str">
        <f>'Rekapitulácia časť 3'!AN13</f>
        <v>Vyplň údaj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60" t="str">
        <f>'Rekapitulácia časť 3'!E14</f>
        <v>Vyplň údaj</v>
      </c>
      <c r="F20" s="252"/>
      <c r="G20" s="252"/>
      <c r="H20" s="252"/>
      <c r="I20" s="27" t="s">
        <v>25</v>
      </c>
      <c r="J20" s="28" t="str">
        <f>'Rekapitulácia časť 3'!AN14</f>
        <v>Vyplň údaj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29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23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">
        <v>32</v>
      </c>
      <c r="F26" s="32"/>
      <c r="G26" s="32"/>
      <c r="H26" s="32"/>
      <c r="I26" s="27" t="s">
        <v>25</v>
      </c>
      <c r="J26" s="25" t="s">
        <v>1</v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33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102"/>
      <c r="B29" s="103"/>
      <c r="C29" s="102"/>
      <c r="D29" s="102"/>
      <c r="E29" s="256" t="s">
        <v>1</v>
      </c>
      <c r="F29" s="256"/>
      <c r="G29" s="256"/>
      <c r="H29" s="256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5" t="s">
        <v>34</v>
      </c>
      <c r="E32" s="32"/>
      <c r="F32" s="32"/>
      <c r="G32" s="32"/>
      <c r="H32" s="32"/>
      <c r="I32" s="32"/>
      <c r="J32" s="74">
        <f>ROUND(J125,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36</v>
      </c>
      <c r="G34" s="32"/>
      <c r="H34" s="32"/>
      <c r="I34" s="36" t="s">
        <v>35</v>
      </c>
      <c r="J34" s="36" t="s">
        <v>37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6" t="s">
        <v>38</v>
      </c>
      <c r="E35" s="38" t="s">
        <v>39</v>
      </c>
      <c r="F35" s="107">
        <f>ROUND((SUM(BE125:BE183)),  2)</f>
        <v>0</v>
      </c>
      <c r="G35" s="108"/>
      <c r="H35" s="108"/>
      <c r="I35" s="109">
        <v>0.2</v>
      </c>
      <c r="J35" s="107">
        <f>ROUND(((SUM(BE125:BE183))*I35),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40</v>
      </c>
      <c r="F36" s="107">
        <f>ROUND((SUM(BF125:BF183)),  2)</f>
        <v>0</v>
      </c>
      <c r="G36" s="108"/>
      <c r="H36" s="108"/>
      <c r="I36" s="109">
        <v>0.2</v>
      </c>
      <c r="J36" s="107">
        <f>ROUND(((SUM(BF125:BF183))*I36),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10">
        <f>ROUND((SUM(BG125:BG183)),  2)</f>
        <v>0</v>
      </c>
      <c r="G37" s="32"/>
      <c r="H37" s="32"/>
      <c r="I37" s="111">
        <v>0.2</v>
      </c>
      <c r="J37" s="110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42</v>
      </c>
      <c r="F38" s="110">
        <f>ROUND((SUM(BH125:BH183)),  2)</f>
        <v>0</v>
      </c>
      <c r="G38" s="32"/>
      <c r="H38" s="32"/>
      <c r="I38" s="111">
        <v>0.2</v>
      </c>
      <c r="J38" s="110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43</v>
      </c>
      <c r="F39" s="107">
        <f>ROUND((SUM(BI125:BI183)),  2)</f>
        <v>0</v>
      </c>
      <c r="G39" s="108"/>
      <c r="H39" s="108"/>
      <c r="I39" s="109">
        <v>0</v>
      </c>
      <c r="J39" s="107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12"/>
      <c r="D41" s="113" t="s">
        <v>44</v>
      </c>
      <c r="E41" s="63"/>
      <c r="F41" s="63"/>
      <c r="G41" s="114" t="s">
        <v>45</v>
      </c>
      <c r="H41" s="115" t="s">
        <v>46</v>
      </c>
      <c r="I41" s="63"/>
      <c r="J41" s="116">
        <f>SUM(J32:J39)</f>
        <v>0</v>
      </c>
      <c r="K41" s="117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47</v>
      </c>
      <c r="E50" s="47"/>
      <c r="F50" s="47"/>
      <c r="G50" s="46" t="s">
        <v>48</v>
      </c>
      <c r="H50" s="47"/>
      <c r="I50" s="47"/>
      <c r="J50" s="47"/>
      <c r="K50" s="47"/>
      <c r="L50" s="45"/>
    </row>
    <row r="51" spans="1:31" hidden="1">
      <c r="B51" s="20"/>
      <c r="L51" s="20"/>
    </row>
    <row r="52" spans="1:31" hidden="1">
      <c r="B52" s="20"/>
      <c r="L52" s="20"/>
    </row>
    <row r="53" spans="1:31" hidden="1">
      <c r="B53" s="20"/>
      <c r="L53" s="20"/>
    </row>
    <row r="54" spans="1:31" hidden="1">
      <c r="B54" s="20"/>
      <c r="L54" s="20"/>
    </row>
    <row r="55" spans="1:31" hidden="1">
      <c r="B55" s="20"/>
      <c r="L55" s="20"/>
    </row>
    <row r="56" spans="1:31" hidden="1">
      <c r="B56" s="20"/>
      <c r="L56" s="20"/>
    </row>
    <row r="57" spans="1:31" hidden="1">
      <c r="B57" s="20"/>
      <c r="L57" s="20"/>
    </row>
    <row r="58" spans="1:31" hidden="1">
      <c r="B58" s="20"/>
      <c r="L58" s="20"/>
    </row>
    <row r="59" spans="1:31" hidden="1">
      <c r="B59" s="20"/>
      <c r="L59" s="20"/>
    </row>
    <row r="60" spans="1:31" hidden="1">
      <c r="B60" s="20"/>
      <c r="L60" s="20"/>
    </row>
    <row r="61" spans="1:31" s="2" customFormat="1" ht="12.75" hidden="1">
      <c r="A61" s="32"/>
      <c r="B61" s="33"/>
      <c r="C61" s="32"/>
      <c r="D61" s="48" t="s">
        <v>49</v>
      </c>
      <c r="E61" s="35"/>
      <c r="F61" s="118" t="s">
        <v>50</v>
      </c>
      <c r="G61" s="48" t="s">
        <v>49</v>
      </c>
      <c r="H61" s="35"/>
      <c r="I61" s="35"/>
      <c r="J61" s="119" t="s">
        <v>50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idden="1">
      <c r="B62" s="20"/>
      <c r="L62" s="20"/>
    </row>
    <row r="63" spans="1:31" hidden="1">
      <c r="B63" s="20"/>
      <c r="L63" s="20"/>
    </row>
    <row r="64" spans="1:31" hidden="1">
      <c r="B64" s="20"/>
      <c r="L64" s="20"/>
    </row>
    <row r="65" spans="1:31" s="2" customFormat="1" ht="12.75" hidden="1">
      <c r="A65" s="32"/>
      <c r="B65" s="33"/>
      <c r="C65" s="32"/>
      <c r="D65" s="46" t="s">
        <v>51</v>
      </c>
      <c r="E65" s="49"/>
      <c r="F65" s="49"/>
      <c r="G65" s="46" t="s">
        <v>52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idden="1">
      <c r="B66" s="20"/>
      <c r="L66" s="20"/>
    </row>
    <row r="67" spans="1:31" hidden="1">
      <c r="B67" s="20"/>
      <c r="L67" s="20"/>
    </row>
    <row r="68" spans="1:31" hidden="1">
      <c r="B68" s="20"/>
      <c r="L68" s="20"/>
    </row>
    <row r="69" spans="1:31" hidden="1">
      <c r="B69" s="20"/>
      <c r="L69" s="20"/>
    </row>
    <row r="70" spans="1:31" hidden="1">
      <c r="B70" s="20"/>
      <c r="L70" s="20"/>
    </row>
    <row r="71" spans="1:31" hidden="1">
      <c r="B71" s="20"/>
      <c r="L71" s="20"/>
    </row>
    <row r="72" spans="1:31" hidden="1">
      <c r="B72" s="20"/>
      <c r="L72" s="20"/>
    </row>
    <row r="73" spans="1:31" hidden="1">
      <c r="B73" s="20"/>
      <c r="L73" s="20"/>
    </row>
    <row r="74" spans="1:31" hidden="1">
      <c r="B74" s="20"/>
      <c r="L74" s="20"/>
    </row>
    <row r="75" spans="1:31" hidden="1">
      <c r="B75" s="20"/>
      <c r="L75" s="20"/>
    </row>
    <row r="76" spans="1:31" s="2" customFormat="1" ht="12.75" hidden="1">
      <c r="A76" s="32"/>
      <c r="B76" s="33"/>
      <c r="C76" s="32"/>
      <c r="D76" s="48" t="s">
        <v>49</v>
      </c>
      <c r="E76" s="35"/>
      <c r="F76" s="118" t="s">
        <v>50</v>
      </c>
      <c r="G76" s="48" t="s">
        <v>49</v>
      </c>
      <c r="H76" s="35"/>
      <c r="I76" s="35"/>
      <c r="J76" s="119" t="s">
        <v>50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idden="1"/>
    <row r="79" spans="1:31" hidden="1"/>
    <row r="80" spans="1:31" hidden="1"/>
    <row r="81" spans="1:31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98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8" t="str">
        <f>E7</f>
        <v>KE, Rekonštrukcia a modernizácia cesty II-552 - Slanecká cesta</v>
      </c>
      <c r="F85" s="259"/>
      <c r="G85" s="259"/>
      <c r="H85" s="259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95</v>
      </c>
      <c r="L86" s="20"/>
    </row>
    <row r="87" spans="1:31" s="2" customFormat="1" ht="16.5" customHeight="1">
      <c r="A87" s="32"/>
      <c r="B87" s="33"/>
      <c r="C87" s="32"/>
      <c r="D87" s="32"/>
      <c r="E87" s="258" t="s">
        <v>96</v>
      </c>
      <c r="F87" s="257"/>
      <c r="G87" s="257"/>
      <c r="H87" s="257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97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30" customHeight="1">
      <c r="A89" s="32"/>
      <c r="B89" s="33"/>
      <c r="C89" s="32"/>
      <c r="D89" s="32"/>
      <c r="E89" s="236" t="str">
        <f>E11</f>
        <v>030-08 - Náhradná výsadba - Lokalita č. 12 - Nad jazerom - priestor pri  MŠ Dneperská - k.ú. Jazero</v>
      </c>
      <c r="F89" s="257"/>
      <c r="G89" s="257"/>
      <c r="H89" s="257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Košice</v>
      </c>
      <c r="G91" s="32"/>
      <c r="H91" s="32"/>
      <c r="I91" s="27" t="s">
        <v>21</v>
      </c>
      <c r="J91" s="210">
        <v>44526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7" t="s">
        <v>22</v>
      </c>
      <c r="D93" s="32"/>
      <c r="E93" s="32"/>
      <c r="F93" s="25" t="str">
        <f>E17</f>
        <v>Mesto Košice</v>
      </c>
      <c r="G93" s="32"/>
      <c r="H93" s="32"/>
      <c r="I93" s="27" t="s">
        <v>28</v>
      </c>
      <c r="J93" s="30" t="str">
        <f>E23</f>
        <v>Amberg Engineering Slovakia,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Kolektív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20" t="s">
        <v>99</v>
      </c>
      <c r="D96" s="112"/>
      <c r="E96" s="112"/>
      <c r="F96" s="112"/>
      <c r="G96" s="112"/>
      <c r="H96" s="112"/>
      <c r="I96" s="112"/>
      <c r="J96" s="121" t="s">
        <v>100</v>
      </c>
      <c r="K96" s="11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22" t="s">
        <v>101</v>
      </c>
      <c r="D98" s="32"/>
      <c r="E98" s="32"/>
      <c r="F98" s="32"/>
      <c r="G98" s="32"/>
      <c r="H98" s="32"/>
      <c r="I98" s="32"/>
      <c r="J98" s="74">
        <f>J125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102</v>
      </c>
    </row>
    <row r="99" spans="1:47" s="9" customFormat="1" ht="24.95" customHeight="1">
      <c r="B99" s="123"/>
      <c r="D99" s="124" t="s">
        <v>103</v>
      </c>
      <c r="E99" s="125"/>
      <c r="F99" s="125"/>
      <c r="G99" s="125"/>
      <c r="H99" s="125"/>
      <c r="I99" s="125"/>
      <c r="J99" s="126">
        <f>J126</f>
        <v>0</v>
      </c>
      <c r="L99" s="123"/>
    </row>
    <row r="100" spans="1:47" s="10" customFormat="1" ht="19.899999999999999" customHeight="1">
      <c r="B100" s="127"/>
      <c r="D100" s="128" t="s">
        <v>104</v>
      </c>
      <c r="E100" s="129"/>
      <c r="F100" s="129"/>
      <c r="G100" s="129"/>
      <c r="H100" s="129"/>
      <c r="I100" s="129"/>
      <c r="J100" s="130">
        <f>J127</f>
        <v>0</v>
      </c>
      <c r="L100" s="127"/>
    </row>
    <row r="101" spans="1:47" s="10" customFormat="1" ht="19.899999999999999" customHeight="1">
      <c r="B101" s="127"/>
      <c r="D101" s="128" t="s">
        <v>105</v>
      </c>
      <c r="E101" s="129"/>
      <c r="F101" s="129"/>
      <c r="G101" s="129"/>
      <c r="H101" s="129"/>
      <c r="I101" s="129"/>
      <c r="J101" s="130">
        <f>J166</f>
        <v>0</v>
      </c>
      <c r="L101" s="127"/>
    </row>
    <row r="102" spans="1:47" s="10" customFormat="1" ht="19.899999999999999" customHeight="1">
      <c r="B102" s="127"/>
      <c r="D102" s="128" t="s">
        <v>106</v>
      </c>
      <c r="E102" s="129"/>
      <c r="F102" s="129"/>
      <c r="G102" s="129"/>
      <c r="H102" s="129"/>
      <c r="I102" s="129"/>
      <c r="J102" s="130">
        <f>J173</f>
        <v>0</v>
      </c>
      <c r="L102" s="127"/>
    </row>
    <row r="103" spans="1:47" s="9" customFormat="1" ht="24.95" customHeight="1">
      <c r="B103" s="123"/>
      <c r="D103" s="124" t="s">
        <v>107</v>
      </c>
      <c r="E103" s="125"/>
      <c r="F103" s="125"/>
      <c r="G103" s="125"/>
      <c r="H103" s="125"/>
      <c r="I103" s="125"/>
      <c r="J103" s="126">
        <f>J182</f>
        <v>0</v>
      </c>
      <c r="L103" s="123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5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5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5" customHeight="1">
      <c r="A109" s="32"/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5" customHeight="1">
      <c r="A110" s="32"/>
      <c r="B110" s="33"/>
      <c r="C110" s="21" t="s">
        <v>108</v>
      </c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15</v>
      </c>
      <c r="D112" s="32"/>
      <c r="E112" s="32"/>
      <c r="F112" s="32"/>
      <c r="G112" s="32"/>
      <c r="H112" s="32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58" t="str">
        <f>E7</f>
        <v>KE, Rekonštrukcia a modernizácia cesty II-552 - Slanecká cesta</v>
      </c>
      <c r="F113" s="259"/>
      <c r="G113" s="259"/>
      <c r="H113" s="259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>
      <c r="B114" s="20"/>
      <c r="C114" s="27" t="s">
        <v>95</v>
      </c>
      <c r="L114" s="20"/>
    </row>
    <row r="115" spans="1:65" s="2" customFormat="1" ht="16.5" customHeight="1">
      <c r="A115" s="32"/>
      <c r="B115" s="33"/>
      <c r="C115" s="32"/>
      <c r="D115" s="32"/>
      <c r="E115" s="258" t="s">
        <v>96</v>
      </c>
      <c r="F115" s="257"/>
      <c r="G115" s="257"/>
      <c r="H115" s="257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97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30" customHeight="1">
      <c r="A117" s="32"/>
      <c r="B117" s="33"/>
      <c r="C117" s="32"/>
      <c r="D117" s="32"/>
      <c r="E117" s="236" t="str">
        <f>E11</f>
        <v>030-08 - Náhradná výsadba - Lokalita č. 12 - Nad jazerom - priestor pri  MŠ Dneperská - k.ú. Jazero</v>
      </c>
      <c r="F117" s="257"/>
      <c r="G117" s="257"/>
      <c r="H117" s="257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19</v>
      </c>
      <c r="D119" s="32"/>
      <c r="E119" s="32"/>
      <c r="F119" s="25" t="str">
        <f>F14</f>
        <v>Košice</v>
      </c>
      <c r="G119" s="32"/>
      <c r="H119" s="32"/>
      <c r="I119" s="27" t="s">
        <v>21</v>
      </c>
      <c r="J119" s="58">
        <f>IF(J14="","",J14)</f>
        <v>44526</v>
      </c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25.7" customHeight="1">
      <c r="A121" s="32"/>
      <c r="B121" s="33"/>
      <c r="C121" s="27" t="s">
        <v>22</v>
      </c>
      <c r="D121" s="32"/>
      <c r="E121" s="32"/>
      <c r="F121" s="25" t="str">
        <f>E17</f>
        <v>Mesto Košice</v>
      </c>
      <c r="G121" s="32"/>
      <c r="H121" s="32"/>
      <c r="I121" s="27" t="s">
        <v>28</v>
      </c>
      <c r="J121" s="30" t="str">
        <f>E23</f>
        <v>Amberg Engineering Slovakia, s.r.o.</v>
      </c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2" customHeight="1">
      <c r="A122" s="32"/>
      <c r="B122" s="33"/>
      <c r="C122" s="27" t="s">
        <v>26</v>
      </c>
      <c r="D122" s="32"/>
      <c r="E122" s="32"/>
      <c r="F122" s="25" t="str">
        <f>IF(E20="","",E20)</f>
        <v>Vyplň údaj</v>
      </c>
      <c r="G122" s="32"/>
      <c r="H122" s="32"/>
      <c r="I122" s="27" t="s">
        <v>31</v>
      </c>
      <c r="J122" s="30" t="str">
        <f>E26</f>
        <v>Kolektív</v>
      </c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31"/>
      <c r="B124" s="132"/>
      <c r="C124" s="133" t="s">
        <v>109</v>
      </c>
      <c r="D124" s="134" t="s">
        <v>59</v>
      </c>
      <c r="E124" s="134" t="s">
        <v>55</v>
      </c>
      <c r="F124" s="134" t="s">
        <v>56</v>
      </c>
      <c r="G124" s="134" t="s">
        <v>110</v>
      </c>
      <c r="H124" s="134" t="s">
        <v>111</v>
      </c>
      <c r="I124" s="134" t="s">
        <v>112</v>
      </c>
      <c r="J124" s="135" t="s">
        <v>100</v>
      </c>
      <c r="K124" s="136" t="s">
        <v>113</v>
      </c>
      <c r="L124" s="137"/>
      <c r="M124" s="65" t="s">
        <v>1</v>
      </c>
      <c r="N124" s="66" t="s">
        <v>38</v>
      </c>
      <c r="O124" s="66" t="s">
        <v>114</v>
      </c>
      <c r="P124" s="66" t="s">
        <v>115</v>
      </c>
      <c r="Q124" s="66" t="s">
        <v>116</v>
      </c>
      <c r="R124" s="66" t="s">
        <v>117</v>
      </c>
      <c r="S124" s="66" t="s">
        <v>118</v>
      </c>
      <c r="T124" s="67" t="s">
        <v>119</v>
      </c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</row>
    <row r="125" spans="1:65" s="2" customFormat="1" ht="22.9" customHeight="1">
      <c r="A125" s="32"/>
      <c r="B125" s="33"/>
      <c r="C125" s="72" t="s">
        <v>101</v>
      </c>
      <c r="D125" s="32"/>
      <c r="E125" s="32"/>
      <c r="F125" s="32"/>
      <c r="G125" s="32"/>
      <c r="H125" s="32"/>
      <c r="I125" s="32"/>
      <c r="J125" s="138">
        <f>BK125</f>
        <v>0</v>
      </c>
      <c r="K125" s="32"/>
      <c r="L125" s="33"/>
      <c r="M125" s="68"/>
      <c r="N125" s="59"/>
      <c r="O125" s="69"/>
      <c r="P125" s="139">
        <f>P126+P182</f>
        <v>0</v>
      </c>
      <c r="Q125" s="69"/>
      <c r="R125" s="139">
        <f>R126+R182</f>
        <v>10.834500899999995</v>
      </c>
      <c r="S125" s="69"/>
      <c r="T125" s="140">
        <f>T126+T182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73</v>
      </c>
      <c r="AU125" s="17" t="s">
        <v>102</v>
      </c>
      <c r="BK125" s="141">
        <f>BK126+BK182</f>
        <v>0</v>
      </c>
    </row>
    <row r="126" spans="1:65" s="12" customFormat="1" ht="25.9" customHeight="1">
      <c r="B126" s="142"/>
      <c r="D126" s="143" t="s">
        <v>73</v>
      </c>
      <c r="E126" s="144" t="s">
        <v>120</v>
      </c>
      <c r="F126" s="144" t="s">
        <v>121</v>
      </c>
      <c r="I126" s="145"/>
      <c r="J126" s="146">
        <f>BK126</f>
        <v>0</v>
      </c>
      <c r="L126" s="142"/>
      <c r="M126" s="147"/>
      <c r="N126" s="148"/>
      <c r="O126" s="148"/>
      <c r="P126" s="149">
        <f>P127+P166+P173</f>
        <v>0</v>
      </c>
      <c r="Q126" s="148"/>
      <c r="R126" s="149">
        <f>R127+R166+R173</f>
        <v>10.834500899999995</v>
      </c>
      <c r="S126" s="148"/>
      <c r="T126" s="150">
        <f>T127+T166+T173</f>
        <v>0</v>
      </c>
      <c r="AR126" s="143" t="s">
        <v>80</v>
      </c>
      <c r="AT126" s="151" t="s">
        <v>73</v>
      </c>
      <c r="AU126" s="151" t="s">
        <v>74</v>
      </c>
      <c r="AY126" s="143" t="s">
        <v>122</v>
      </c>
      <c r="BK126" s="152">
        <f>BK127+BK166+BK173</f>
        <v>0</v>
      </c>
    </row>
    <row r="127" spans="1:65" s="12" customFormat="1" ht="22.9" customHeight="1">
      <c r="B127" s="142"/>
      <c r="D127" s="143" t="s">
        <v>73</v>
      </c>
      <c r="E127" s="153" t="s">
        <v>123</v>
      </c>
      <c r="F127" s="153" t="s">
        <v>124</v>
      </c>
      <c r="I127" s="145"/>
      <c r="J127" s="154">
        <f>BK127</f>
        <v>0</v>
      </c>
      <c r="L127" s="142"/>
      <c r="M127" s="147"/>
      <c r="N127" s="148"/>
      <c r="O127" s="148"/>
      <c r="P127" s="149">
        <f>SUM(P128:P165)</f>
        <v>0</v>
      </c>
      <c r="Q127" s="148"/>
      <c r="R127" s="149">
        <f>SUM(R128:R165)</f>
        <v>10.828100899999995</v>
      </c>
      <c r="S127" s="148"/>
      <c r="T127" s="150">
        <f>SUM(T128:T165)</f>
        <v>0</v>
      </c>
      <c r="AR127" s="143" t="s">
        <v>80</v>
      </c>
      <c r="AT127" s="151" t="s">
        <v>73</v>
      </c>
      <c r="AU127" s="151" t="s">
        <v>80</v>
      </c>
      <c r="AY127" s="143" t="s">
        <v>122</v>
      </c>
      <c r="BK127" s="152">
        <f>SUM(BK128:BK165)</f>
        <v>0</v>
      </c>
    </row>
    <row r="128" spans="1:65" s="2" customFormat="1" ht="37.9" customHeight="1">
      <c r="A128" s="32"/>
      <c r="B128" s="155"/>
      <c r="C128" s="156" t="s">
        <v>80</v>
      </c>
      <c r="D128" s="156" t="s">
        <v>125</v>
      </c>
      <c r="E128" s="157" t="s">
        <v>126</v>
      </c>
      <c r="F128" s="158" t="s">
        <v>127</v>
      </c>
      <c r="G128" s="159" t="s">
        <v>128</v>
      </c>
      <c r="H128" s="160">
        <v>52</v>
      </c>
      <c r="I128" s="161"/>
      <c r="J128" s="162">
        <f>ROUND(I128*H128,2)</f>
        <v>0</v>
      </c>
      <c r="K128" s="163"/>
      <c r="L128" s="33"/>
      <c r="M128" s="164" t="s">
        <v>1</v>
      </c>
      <c r="N128" s="165" t="s">
        <v>40</v>
      </c>
      <c r="O128" s="61"/>
      <c r="P128" s="166">
        <f>O128*H128</f>
        <v>0</v>
      </c>
      <c r="Q128" s="166">
        <v>0</v>
      </c>
      <c r="R128" s="166">
        <f>Q128*H128</f>
        <v>0</v>
      </c>
      <c r="S128" s="166">
        <v>0</v>
      </c>
      <c r="T128" s="167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8" t="s">
        <v>129</v>
      </c>
      <c r="AT128" s="168" t="s">
        <v>125</v>
      </c>
      <c r="AU128" s="168" t="s">
        <v>84</v>
      </c>
      <c r="AY128" s="17" t="s">
        <v>122</v>
      </c>
      <c r="BE128" s="169">
        <f>IF(N128="základná",J128,0)</f>
        <v>0</v>
      </c>
      <c r="BF128" s="169">
        <f>IF(N128="znížená",J128,0)</f>
        <v>0</v>
      </c>
      <c r="BG128" s="169">
        <f>IF(N128="zákl. prenesená",J128,0)</f>
        <v>0</v>
      </c>
      <c r="BH128" s="169">
        <f>IF(N128="zníž. prenesená",J128,0)</f>
        <v>0</v>
      </c>
      <c r="BI128" s="169">
        <f>IF(N128="nulová",J128,0)</f>
        <v>0</v>
      </c>
      <c r="BJ128" s="17" t="s">
        <v>84</v>
      </c>
      <c r="BK128" s="169">
        <f>ROUND(I128*H128,2)</f>
        <v>0</v>
      </c>
      <c r="BL128" s="17" t="s">
        <v>129</v>
      </c>
      <c r="BM128" s="168" t="s">
        <v>327</v>
      </c>
    </row>
    <row r="129" spans="1:65" s="13" customFormat="1">
      <c r="B129" s="170"/>
      <c r="D129" s="171" t="s">
        <v>130</v>
      </c>
      <c r="F129" s="172" t="s">
        <v>328</v>
      </c>
      <c r="H129" s="173">
        <v>52</v>
      </c>
      <c r="I129" s="174"/>
      <c r="L129" s="170"/>
      <c r="M129" s="175"/>
      <c r="N129" s="176"/>
      <c r="O129" s="176"/>
      <c r="P129" s="176"/>
      <c r="Q129" s="176"/>
      <c r="R129" s="176"/>
      <c r="S129" s="176"/>
      <c r="T129" s="177"/>
      <c r="AT129" s="178" t="s">
        <v>130</v>
      </c>
      <c r="AU129" s="178" t="s">
        <v>84</v>
      </c>
      <c r="AV129" s="13" t="s">
        <v>84</v>
      </c>
      <c r="AW129" s="13" t="s">
        <v>3</v>
      </c>
      <c r="AX129" s="13" t="s">
        <v>80</v>
      </c>
      <c r="AY129" s="178" t="s">
        <v>122</v>
      </c>
    </row>
    <row r="130" spans="1:65" s="2" customFormat="1" ht="24.2" customHeight="1">
      <c r="A130" s="32"/>
      <c r="B130" s="155"/>
      <c r="C130" s="156" t="s">
        <v>84</v>
      </c>
      <c r="D130" s="156" t="s">
        <v>125</v>
      </c>
      <c r="E130" s="157" t="s">
        <v>131</v>
      </c>
      <c r="F130" s="158" t="s">
        <v>132</v>
      </c>
      <c r="G130" s="159" t="s">
        <v>133</v>
      </c>
      <c r="H130" s="160">
        <v>6.5</v>
      </c>
      <c r="I130" s="161"/>
      <c r="J130" s="162">
        <f>ROUND(I130*H130,2)</f>
        <v>0</v>
      </c>
      <c r="K130" s="163"/>
      <c r="L130" s="33"/>
      <c r="M130" s="164" t="s">
        <v>1</v>
      </c>
      <c r="N130" s="165" t="s">
        <v>40</v>
      </c>
      <c r="O130" s="61"/>
      <c r="P130" s="166">
        <f>O130*H130</f>
        <v>0</v>
      </c>
      <c r="Q130" s="166">
        <v>0</v>
      </c>
      <c r="R130" s="166">
        <f>Q130*H130</f>
        <v>0</v>
      </c>
      <c r="S130" s="166">
        <v>0</v>
      </c>
      <c r="T130" s="167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8" t="s">
        <v>129</v>
      </c>
      <c r="AT130" s="168" t="s">
        <v>125</v>
      </c>
      <c r="AU130" s="168" t="s">
        <v>84</v>
      </c>
      <c r="AY130" s="17" t="s">
        <v>122</v>
      </c>
      <c r="BE130" s="169">
        <f>IF(N130="základná",J130,0)</f>
        <v>0</v>
      </c>
      <c r="BF130" s="169">
        <f>IF(N130="znížená",J130,0)</f>
        <v>0</v>
      </c>
      <c r="BG130" s="169">
        <f>IF(N130="zákl. prenesená",J130,0)</f>
        <v>0</v>
      </c>
      <c r="BH130" s="169">
        <f>IF(N130="zníž. prenesená",J130,0)</f>
        <v>0</v>
      </c>
      <c r="BI130" s="169">
        <f>IF(N130="nulová",J130,0)</f>
        <v>0</v>
      </c>
      <c r="BJ130" s="17" t="s">
        <v>84</v>
      </c>
      <c r="BK130" s="169">
        <f>ROUND(I130*H130,2)</f>
        <v>0</v>
      </c>
      <c r="BL130" s="17" t="s">
        <v>129</v>
      </c>
      <c r="BM130" s="168" t="s">
        <v>134</v>
      </c>
    </row>
    <row r="131" spans="1:65" s="13" customFormat="1">
      <c r="B131" s="170"/>
      <c r="D131" s="171" t="s">
        <v>130</v>
      </c>
      <c r="F131" s="172" t="s">
        <v>329</v>
      </c>
      <c r="H131" s="173">
        <v>6.5</v>
      </c>
      <c r="I131" s="174"/>
      <c r="L131" s="170"/>
      <c r="M131" s="175"/>
      <c r="N131" s="176"/>
      <c r="O131" s="176"/>
      <c r="P131" s="176"/>
      <c r="Q131" s="176"/>
      <c r="R131" s="176"/>
      <c r="S131" s="176"/>
      <c r="T131" s="177"/>
      <c r="AT131" s="178" t="s">
        <v>130</v>
      </c>
      <c r="AU131" s="178" t="s">
        <v>84</v>
      </c>
      <c r="AV131" s="13" t="s">
        <v>84</v>
      </c>
      <c r="AW131" s="13" t="s">
        <v>3</v>
      </c>
      <c r="AX131" s="13" t="s">
        <v>80</v>
      </c>
      <c r="AY131" s="178" t="s">
        <v>122</v>
      </c>
    </row>
    <row r="132" spans="1:65" s="2" customFormat="1" ht="24.2" customHeight="1">
      <c r="A132" s="32"/>
      <c r="B132" s="155"/>
      <c r="C132" s="179" t="s">
        <v>135</v>
      </c>
      <c r="D132" s="179" t="s">
        <v>136</v>
      </c>
      <c r="E132" s="180" t="s">
        <v>137</v>
      </c>
      <c r="F132" s="181" t="s">
        <v>138</v>
      </c>
      <c r="G132" s="182" t="s">
        <v>133</v>
      </c>
      <c r="H132" s="183">
        <v>2.6</v>
      </c>
      <c r="I132" s="184"/>
      <c r="J132" s="185">
        <f>ROUND(I132*H132,2)</f>
        <v>0</v>
      </c>
      <c r="K132" s="186"/>
      <c r="L132" s="187"/>
      <c r="M132" s="188" t="s">
        <v>1</v>
      </c>
      <c r="N132" s="189" t="s">
        <v>40</v>
      </c>
      <c r="O132" s="61"/>
      <c r="P132" s="166">
        <f>O132*H132</f>
        <v>0</v>
      </c>
      <c r="Q132" s="166">
        <v>1.4</v>
      </c>
      <c r="R132" s="166">
        <f>Q132*H132</f>
        <v>3.6399999999999997</v>
      </c>
      <c r="S132" s="166">
        <v>0</v>
      </c>
      <c r="T132" s="167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8" t="s">
        <v>139</v>
      </c>
      <c r="AT132" s="168" t="s">
        <v>136</v>
      </c>
      <c r="AU132" s="168" t="s">
        <v>84</v>
      </c>
      <c r="AY132" s="17" t="s">
        <v>122</v>
      </c>
      <c r="BE132" s="169">
        <f>IF(N132="základná",J132,0)</f>
        <v>0</v>
      </c>
      <c r="BF132" s="169">
        <f>IF(N132="znížená",J132,0)</f>
        <v>0</v>
      </c>
      <c r="BG132" s="169">
        <f>IF(N132="zákl. prenesená",J132,0)</f>
        <v>0</v>
      </c>
      <c r="BH132" s="169">
        <f>IF(N132="zníž. prenesená",J132,0)</f>
        <v>0</v>
      </c>
      <c r="BI132" s="169">
        <f>IF(N132="nulová",J132,0)</f>
        <v>0</v>
      </c>
      <c r="BJ132" s="17" t="s">
        <v>84</v>
      </c>
      <c r="BK132" s="169">
        <f>ROUND(I132*H132,2)</f>
        <v>0</v>
      </c>
      <c r="BL132" s="17" t="s">
        <v>129</v>
      </c>
      <c r="BM132" s="168" t="s">
        <v>140</v>
      </c>
    </row>
    <row r="133" spans="1:65" s="13" customFormat="1">
      <c r="B133" s="170"/>
      <c r="D133" s="171" t="s">
        <v>130</v>
      </c>
      <c r="F133" s="172" t="s">
        <v>330</v>
      </c>
      <c r="H133" s="173">
        <v>2.6</v>
      </c>
      <c r="I133" s="174"/>
      <c r="L133" s="170"/>
      <c r="M133" s="175"/>
      <c r="N133" s="176"/>
      <c r="O133" s="176"/>
      <c r="P133" s="176"/>
      <c r="Q133" s="176"/>
      <c r="R133" s="176"/>
      <c r="S133" s="176"/>
      <c r="T133" s="177"/>
      <c r="AT133" s="178" t="s">
        <v>130</v>
      </c>
      <c r="AU133" s="178" t="s">
        <v>84</v>
      </c>
      <c r="AV133" s="13" t="s">
        <v>84</v>
      </c>
      <c r="AW133" s="13" t="s">
        <v>3</v>
      </c>
      <c r="AX133" s="13" t="s">
        <v>80</v>
      </c>
      <c r="AY133" s="178" t="s">
        <v>122</v>
      </c>
    </row>
    <row r="134" spans="1:65" s="2" customFormat="1" ht="24.2" customHeight="1">
      <c r="A134" s="32"/>
      <c r="B134" s="155"/>
      <c r="C134" s="179" t="s">
        <v>129</v>
      </c>
      <c r="D134" s="179" t="s">
        <v>136</v>
      </c>
      <c r="E134" s="180" t="s">
        <v>141</v>
      </c>
      <c r="F134" s="181" t="s">
        <v>142</v>
      </c>
      <c r="G134" s="182" t="s">
        <v>133</v>
      </c>
      <c r="H134" s="183">
        <v>1.625</v>
      </c>
      <c r="I134" s="184"/>
      <c r="J134" s="185">
        <f>ROUND(I134*H134,2)</f>
        <v>0</v>
      </c>
      <c r="K134" s="186"/>
      <c r="L134" s="187"/>
      <c r="M134" s="188" t="s">
        <v>1</v>
      </c>
      <c r="N134" s="189" t="s">
        <v>40</v>
      </c>
      <c r="O134" s="61"/>
      <c r="P134" s="166">
        <f>O134*H134</f>
        <v>0</v>
      </c>
      <c r="Q134" s="166">
        <v>1.4</v>
      </c>
      <c r="R134" s="166">
        <f>Q134*H134</f>
        <v>2.2749999999999999</v>
      </c>
      <c r="S134" s="166">
        <v>0</v>
      </c>
      <c r="T134" s="167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8" t="s">
        <v>139</v>
      </c>
      <c r="AT134" s="168" t="s">
        <v>136</v>
      </c>
      <c r="AU134" s="168" t="s">
        <v>84</v>
      </c>
      <c r="AY134" s="17" t="s">
        <v>122</v>
      </c>
      <c r="BE134" s="169">
        <f>IF(N134="základná",J134,0)</f>
        <v>0</v>
      </c>
      <c r="BF134" s="169">
        <f>IF(N134="znížená",J134,0)</f>
        <v>0</v>
      </c>
      <c r="BG134" s="169">
        <f>IF(N134="zákl. prenesená",J134,0)</f>
        <v>0</v>
      </c>
      <c r="BH134" s="169">
        <f>IF(N134="zníž. prenesená",J134,0)</f>
        <v>0</v>
      </c>
      <c r="BI134" s="169">
        <f>IF(N134="nulová",J134,0)</f>
        <v>0</v>
      </c>
      <c r="BJ134" s="17" t="s">
        <v>84</v>
      </c>
      <c r="BK134" s="169">
        <f>ROUND(I134*H134,2)</f>
        <v>0</v>
      </c>
      <c r="BL134" s="17" t="s">
        <v>129</v>
      </c>
      <c r="BM134" s="168" t="s">
        <v>143</v>
      </c>
    </row>
    <row r="135" spans="1:65" s="13" customFormat="1">
      <c r="B135" s="170"/>
      <c r="D135" s="171" t="s">
        <v>130</v>
      </c>
      <c r="F135" s="172" t="s">
        <v>331</v>
      </c>
      <c r="H135" s="173">
        <v>1.625</v>
      </c>
      <c r="I135" s="174"/>
      <c r="L135" s="170"/>
      <c r="M135" s="175"/>
      <c r="N135" s="176"/>
      <c r="O135" s="176"/>
      <c r="P135" s="176"/>
      <c r="Q135" s="176"/>
      <c r="R135" s="176"/>
      <c r="S135" s="176"/>
      <c r="T135" s="177"/>
      <c r="AT135" s="178" t="s">
        <v>130</v>
      </c>
      <c r="AU135" s="178" t="s">
        <v>84</v>
      </c>
      <c r="AV135" s="13" t="s">
        <v>84</v>
      </c>
      <c r="AW135" s="13" t="s">
        <v>3</v>
      </c>
      <c r="AX135" s="13" t="s">
        <v>80</v>
      </c>
      <c r="AY135" s="178" t="s">
        <v>122</v>
      </c>
    </row>
    <row r="136" spans="1:65" s="2" customFormat="1" ht="24.2" customHeight="1">
      <c r="A136" s="32"/>
      <c r="B136" s="155"/>
      <c r="C136" s="179" t="s">
        <v>144</v>
      </c>
      <c r="D136" s="179" t="s">
        <v>136</v>
      </c>
      <c r="E136" s="180" t="s">
        <v>145</v>
      </c>
      <c r="F136" s="181" t="s">
        <v>146</v>
      </c>
      <c r="G136" s="182" t="s">
        <v>133</v>
      </c>
      <c r="H136" s="183">
        <v>2.2749999999999999</v>
      </c>
      <c r="I136" s="184"/>
      <c r="J136" s="185">
        <f>ROUND(I136*H136,2)</f>
        <v>0</v>
      </c>
      <c r="K136" s="186"/>
      <c r="L136" s="187"/>
      <c r="M136" s="188" t="s">
        <v>1</v>
      </c>
      <c r="N136" s="189" t="s">
        <v>40</v>
      </c>
      <c r="O136" s="61"/>
      <c r="P136" s="166">
        <f>O136*H136</f>
        <v>0</v>
      </c>
      <c r="Q136" s="166">
        <v>1.7</v>
      </c>
      <c r="R136" s="166">
        <f>Q136*H136</f>
        <v>3.8674999999999997</v>
      </c>
      <c r="S136" s="166">
        <v>0</v>
      </c>
      <c r="T136" s="167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8" t="s">
        <v>139</v>
      </c>
      <c r="AT136" s="168" t="s">
        <v>136</v>
      </c>
      <c r="AU136" s="168" t="s">
        <v>84</v>
      </c>
      <c r="AY136" s="17" t="s">
        <v>122</v>
      </c>
      <c r="BE136" s="169">
        <f>IF(N136="základná",J136,0)</f>
        <v>0</v>
      </c>
      <c r="BF136" s="169">
        <f>IF(N136="znížená",J136,0)</f>
        <v>0</v>
      </c>
      <c r="BG136" s="169">
        <f>IF(N136="zákl. prenesená",J136,0)</f>
        <v>0</v>
      </c>
      <c r="BH136" s="169">
        <f>IF(N136="zníž. prenesená",J136,0)</f>
        <v>0</v>
      </c>
      <c r="BI136" s="169">
        <f>IF(N136="nulová",J136,0)</f>
        <v>0</v>
      </c>
      <c r="BJ136" s="17" t="s">
        <v>84</v>
      </c>
      <c r="BK136" s="169">
        <f>ROUND(I136*H136,2)</f>
        <v>0</v>
      </c>
      <c r="BL136" s="17" t="s">
        <v>129</v>
      </c>
      <c r="BM136" s="168" t="s">
        <v>147</v>
      </c>
    </row>
    <row r="137" spans="1:65" s="13" customFormat="1">
      <c r="B137" s="170"/>
      <c r="D137" s="171" t="s">
        <v>130</v>
      </c>
      <c r="F137" s="172" t="s">
        <v>332</v>
      </c>
      <c r="H137" s="173">
        <v>2.2749999999999999</v>
      </c>
      <c r="I137" s="174"/>
      <c r="L137" s="170"/>
      <c r="M137" s="175"/>
      <c r="N137" s="176"/>
      <c r="O137" s="176"/>
      <c r="P137" s="176"/>
      <c r="Q137" s="176"/>
      <c r="R137" s="176"/>
      <c r="S137" s="176"/>
      <c r="T137" s="177"/>
      <c r="AT137" s="178" t="s">
        <v>130</v>
      </c>
      <c r="AU137" s="178" t="s">
        <v>84</v>
      </c>
      <c r="AV137" s="13" t="s">
        <v>84</v>
      </c>
      <c r="AW137" s="13" t="s">
        <v>3</v>
      </c>
      <c r="AX137" s="13" t="s">
        <v>80</v>
      </c>
      <c r="AY137" s="178" t="s">
        <v>122</v>
      </c>
    </row>
    <row r="138" spans="1:65" s="2" customFormat="1" ht="37.9" customHeight="1">
      <c r="A138" s="32"/>
      <c r="B138" s="155"/>
      <c r="C138" s="156" t="s">
        <v>148</v>
      </c>
      <c r="D138" s="156" t="s">
        <v>125</v>
      </c>
      <c r="E138" s="157" t="s">
        <v>149</v>
      </c>
      <c r="F138" s="158" t="s">
        <v>150</v>
      </c>
      <c r="G138" s="159" t="s">
        <v>151</v>
      </c>
      <c r="H138" s="160">
        <v>13</v>
      </c>
      <c r="I138" s="161"/>
      <c r="J138" s="162">
        <f>ROUND(I138*H138,2)</f>
        <v>0</v>
      </c>
      <c r="K138" s="163"/>
      <c r="L138" s="33"/>
      <c r="M138" s="164" t="s">
        <v>1</v>
      </c>
      <c r="N138" s="165" t="s">
        <v>40</v>
      </c>
      <c r="O138" s="61"/>
      <c r="P138" s="166">
        <f>O138*H138</f>
        <v>0</v>
      </c>
      <c r="Q138" s="166">
        <v>0</v>
      </c>
      <c r="R138" s="166">
        <f>Q138*H138</f>
        <v>0</v>
      </c>
      <c r="S138" s="166">
        <v>0</v>
      </c>
      <c r="T138" s="167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129</v>
      </c>
      <c r="AT138" s="168" t="s">
        <v>125</v>
      </c>
      <c r="AU138" s="168" t="s">
        <v>84</v>
      </c>
      <c r="AY138" s="17" t="s">
        <v>122</v>
      </c>
      <c r="BE138" s="169">
        <f>IF(N138="základná",J138,0)</f>
        <v>0</v>
      </c>
      <c r="BF138" s="169">
        <f>IF(N138="znížená",J138,0)</f>
        <v>0</v>
      </c>
      <c r="BG138" s="169">
        <f>IF(N138="zákl. prenesená",J138,0)</f>
        <v>0</v>
      </c>
      <c r="BH138" s="169">
        <f>IF(N138="zníž. prenesená",J138,0)</f>
        <v>0</v>
      </c>
      <c r="BI138" s="169">
        <f>IF(N138="nulová",J138,0)</f>
        <v>0</v>
      </c>
      <c r="BJ138" s="17" t="s">
        <v>84</v>
      </c>
      <c r="BK138" s="169">
        <f>ROUND(I138*H138,2)</f>
        <v>0</v>
      </c>
      <c r="BL138" s="17" t="s">
        <v>129</v>
      </c>
      <c r="BM138" s="168" t="s">
        <v>152</v>
      </c>
    </row>
    <row r="139" spans="1:65" s="14" customFormat="1" ht="22.5">
      <c r="B139" s="190"/>
      <c r="D139" s="171" t="s">
        <v>130</v>
      </c>
      <c r="E139" s="191" t="s">
        <v>1</v>
      </c>
      <c r="F139" s="192" t="s">
        <v>153</v>
      </c>
      <c r="H139" s="191" t="s">
        <v>1</v>
      </c>
      <c r="I139" s="193"/>
      <c r="L139" s="190"/>
      <c r="M139" s="194"/>
      <c r="N139" s="195"/>
      <c r="O139" s="195"/>
      <c r="P139" s="195"/>
      <c r="Q139" s="195"/>
      <c r="R139" s="195"/>
      <c r="S139" s="195"/>
      <c r="T139" s="196"/>
      <c r="AT139" s="191" t="s">
        <v>130</v>
      </c>
      <c r="AU139" s="191" t="s">
        <v>84</v>
      </c>
      <c r="AV139" s="14" t="s">
        <v>80</v>
      </c>
      <c r="AW139" s="14" t="s">
        <v>30</v>
      </c>
      <c r="AX139" s="14" t="s">
        <v>74</v>
      </c>
      <c r="AY139" s="191" t="s">
        <v>122</v>
      </c>
    </row>
    <row r="140" spans="1:65" s="13" customFormat="1" ht="22.5">
      <c r="B140" s="170"/>
      <c r="D140" s="171" t="s">
        <v>130</v>
      </c>
      <c r="E140" s="178" t="s">
        <v>1</v>
      </c>
      <c r="F140" s="172" t="s">
        <v>333</v>
      </c>
      <c r="H140" s="173">
        <v>13</v>
      </c>
      <c r="I140" s="174"/>
      <c r="L140" s="170"/>
      <c r="M140" s="175"/>
      <c r="N140" s="176"/>
      <c r="O140" s="176"/>
      <c r="P140" s="176"/>
      <c r="Q140" s="176"/>
      <c r="R140" s="176"/>
      <c r="S140" s="176"/>
      <c r="T140" s="177"/>
      <c r="AT140" s="178" t="s">
        <v>130</v>
      </c>
      <c r="AU140" s="178" t="s">
        <v>84</v>
      </c>
      <c r="AV140" s="13" t="s">
        <v>84</v>
      </c>
      <c r="AW140" s="13" t="s">
        <v>30</v>
      </c>
      <c r="AX140" s="13" t="s">
        <v>80</v>
      </c>
      <c r="AY140" s="178" t="s">
        <v>122</v>
      </c>
    </row>
    <row r="141" spans="1:65" s="2" customFormat="1" ht="44.25" customHeight="1">
      <c r="A141" s="32"/>
      <c r="B141" s="155"/>
      <c r="C141" s="156" t="s">
        <v>154</v>
      </c>
      <c r="D141" s="156" t="s">
        <v>125</v>
      </c>
      <c r="E141" s="157" t="s">
        <v>155</v>
      </c>
      <c r="F141" s="158" t="s">
        <v>156</v>
      </c>
      <c r="G141" s="159" t="s">
        <v>151</v>
      </c>
      <c r="H141" s="160">
        <v>13</v>
      </c>
      <c r="I141" s="161"/>
      <c r="J141" s="162">
        <f>ROUND(I141*H141,2)</f>
        <v>0</v>
      </c>
      <c r="K141" s="163"/>
      <c r="L141" s="33"/>
      <c r="M141" s="164" t="s">
        <v>1</v>
      </c>
      <c r="N141" s="165" t="s">
        <v>40</v>
      </c>
      <c r="O141" s="61"/>
      <c r="P141" s="166">
        <f>O141*H141</f>
        <v>0</v>
      </c>
      <c r="Q141" s="166">
        <v>0</v>
      </c>
      <c r="R141" s="166">
        <f>Q141*H141</f>
        <v>0</v>
      </c>
      <c r="S141" s="166">
        <v>0</v>
      </c>
      <c r="T141" s="167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129</v>
      </c>
      <c r="AT141" s="168" t="s">
        <v>125</v>
      </c>
      <c r="AU141" s="168" t="s">
        <v>84</v>
      </c>
      <c r="AY141" s="17" t="s">
        <v>122</v>
      </c>
      <c r="BE141" s="169">
        <f>IF(N141="základná",J141,0)</f>
        <v>0</v>
      </c>
      <c r="BF141" s="169">
        <f>IF(N141="znížená",J141,0)</f>
        <v>0</v>
      </c>
      <c r="BG141" s="169">
        <f>IF(N141="zákl. prenesená",J141,0)</f>
        <v>0</v>
      </c>
      <c r="BH141" s="169">
        <f>IF(N141="zníž. prenesená",J141,0)</f>
        <v>0</v>
      </c>
      <c r="BI141" s="169">
        <f>IF(N141="nulová",J141,0)</f>
        <v>0</v>
      </c>
      <c r="BJ141" s="17" t="s">
        <v>84</v>
      </c>
      <c r="BK141" s="169">
        <f>ROUND(I141*H141,2)</f>
        <v>0</v>
      </c>
      <c r="BL141" s="17" t="s">
        <v>129</v>
      </c>
      <c r="BM141" s="168" t="s">
        <v>157</v>
      </c>
    </row>
    <row r="142" spans="1:65" s="14" customFormat="1">
      <c r="B142" s="190"/>
      <c r="D142" s="171" t="s">
        <v>130</v>
      </c>
      <c r="E142" s="191" t="s">
        <v>1</v>
      </c>
      <c r="F142" s="192" t="s">
        <v>334</v>
      </c>
      <c r="H142" s="191" t="s">
        <v>1</v>
      </c>
      <c r="I142" s="193"/>
      <c r="L142" s="190"/>
      <c r="M142" s="194"/>
      <c r="N142" s="195"/>
      <c r="O142" s="195"/>
      <c r="P142" s="195"/>
      <c r="Q142" s="195"/>
      <c r="R142" s="195"/>
      <c r="S142" s="195"/>
      <c r="T142" s="196"/>
      <c r="AT142" s="191" t="s">
        <v>130</v>
      </c>
      <c r="AU142" s="191" t="s">
        <v>84</v>
      </c>
      <c r="AV142" s="14" t="s">
        <v>80</v>
      </c>
      <c r="AW142" s="14" t="s">
        <v>30</v>
      </c>
      <c r="AX142" s="14" t="s">
        <v>74</v>
      </c>
      <c r="AY142" s="191" t="s">
        <v>122</v>
      </c>
    </row>
    <row r="143" spans="1:65" s="13" customFormat="1">
      <c r="B143" s="170"/>
      <c r="D143" s="171" t="s">
        <v>130</v>
      </c>
      <c r="E143" s="178" t="s">
        <v>1</v>
      </c>
      <c r="F143" s="172" t="s">
        <v>335</v>
      </c>
      <c r="H143" s="173">
        <v>13</v>
      </c>
      <c r="I143" s="174"/>
      <c r="L143" s="170"/>
      <c r="M143" s="175"/>
      <c r="N143" s="176"/>
      <c r="O143" s="176"/>
      <c r="P143" s="176"/>
      <c r="Q143" s="176"/>
      <c r="R143" s="176"/>
      <c r="S143" s="176"/>
      <c r="T143" s="177"/>
      <c r="AT143" s="178" t="s">
        <v>130</v>
      </c>
      <c r="AU143" s="178" t="s">
        <v>84</v>
      </c>
      <c r="AV143" s="13" t="s">
        <v>84</v>
      </c>
      <c r="AW143" s="13" t="s">
        <v>30</v>
      </c>
      <c r="AX143" s="13" t="s">
        <v>80</v>
      </c>
      <c r="AY143" s="178" t="s">
        <v>122</v>
      </c>
    </row>
    <row r="144" spans="1:65" s="2" customFormat="1" ht="37.9" customHeight="1">
      <c r="A144" s="32"/>
      <c r="B144" s="155"/>
      <c r="C144" s="179" t="s">
        <v>139</v>
      </c>
      <c r="D144" s="179" t="s">
        <v>136</v>
      </c>
      <c r="E144" s="180" t="s">
        <v>163</v>
      </c>
      <c r="F144" s="181" t="s">
        <v>336</v>
      </c>
      <c r="G144" s="182" t="s">
        <v>151</v>
      </c>
      <c r="H144" s="183">
        <v>13</v>
      </c>
      <c r="I144" s="184"/>
      <c r="J144" s="185">
        <f t="shared" ref="J144:J151" si="0">ROUND(I144*H144,2)</f>
        <v>0</v>
      </c>
      <c r="K144" s="186"/>
      <c r="L144" s="187"/>
      <c r="M144" s="188" t="s">
        <v>1</v>
      </c>
      <c r="N144" s="189" t="s">
        <v>40</v>
      </c>
      <c r="O144" s="61"/>
      <c r="P144" s="166">
        <f t="shared" ref="P144:P151" si="1">O144*H144</f>
        <v>0</v>
      </c>
      <c r="Q144" s="166">
        <v>0.05</v>
      </c>
      <c r="R144" s="166">
        <f t="shared" ref="R144:R151" si="2">Q144*H144</f>
        <v>0.65</v>
      </c>
      <c r="S144" s="166">
        <v>0</v>
      </c>
      <c r="T144" s="167">
        <f t="shared" ref="T144:T151" si="3"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139</v>
      </c>
      <c r="AT144" s="168" t="s">
        <v>136</v>
      </c>
      <c r="AU144" s="168" t="s">
        <v>84</v>
      </c>
      <c r="AY144" s="17" t="s">
        <v>122</v>
      </c>
      <c r="BE144" s="169">
        <f t="shared" ref="BE144:BE151" si="4">IF(N144="základná",J144,0)</f>
        <v>0</v>
      </c>
      <c r="BF144" s="169">
        <f t="shared" ref="BF144:BF151" si="5">IF(N144="znížená",J144,0)</f>
        <v>0</v>
      </c>
      <c r="BG144" s="169">
        <f t="shared" ref="BG144:BG151" si="6">IF(N144="zákl. prenesená",J144,0)</f>
        <v>0</v>
      </c>
      <c r="BH144" s="169">
        <f t="shared" ref="BH144:BH151" si="7">IF(N144="zníž. prenesená",J144,0)</f>
        <v>0</v>
      </c>
      <c r="BI144" s="169">
        <f t="shared" ref="BI144:BI151" si="8">IF(N144="nulová",J144,0)</f>
        <v>0</v>
      </c>
      <c r="BJ144" s="17" t="s">
        <v>84</v>
      </c>
      <c r="BK144" s="169">
        <f t="shared" ref="BK144:BK151" si="9">ROUND(I144*H144,2)</f>
        <v>0</v>
      </c>
      <c r="BL144" s="17" t="s">
        <v>129</v>
      </c>
      <c r="BM144" s="168" t="s">
        <v>165</v>
      </c>
    </row>
    <row r="145" spans="1:65" s="2" customFormat="1" ht="33" customHeight="1">
      <c r="A145" s="32"/>
      <c r="B145" s="155"/>
      <c r="C145" s="156" t="s">
        <v>162</v>
      </c>
      <c r="D145" s="156" t="s">
        <v>125</v>
      </c>
      <c r="E145" s="157" t="s">
        <v>167</v>
      </c>
      <c r="F145" s="158" t="s">
        <v>168</v>
      </c>
      <c r="G145" s="159" t="s">
        <v>151</v>
      </c>
      <c r="H145" s="160">
        <v>13</v>
      </c>
      <c r="I145" s="161"/>
      <c r="J145" s="162">
        <f t="shared" si="0"/>
        <v>0</v>
      </c>
      <c r="K145" s="163"/>
      <c r="L145" s="33"/>
      <c r="M145" s="164" t="s">
        <v>1</v>
      </c>
      <c r="N145" s="165" t="s">
        <v>40</v>
      </c>
      <c r="O145" s="61"/>
      <c r="P145" s="166">
        <f t="shared" si="1"/>
        <v>0</v>
      </c>
      <c r="Q145" s="166">
        <v>4.8000000000000001E-4</v>
      </c>
      <c r="R145" s="166">
        <f t="shared" si="2"/>
        <v>6.2399999999999999E-3</v>
      </c>
      <c r="S145" s="166">
        <v>0</v>
      </c>
      <c r="T145" s="167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129</v>
      </c>
      <c r="AT145" s="168" t="s">
        <v>125</v>
      </c>
      <c r="AU145" s="168" t="s">
        <v>84</v>
      </c>
      <c r="AY145" s="17" t="s">
        <v>122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7" t="s">
        <v>84</v>
      </c>
      <c r="BK145" s="169">
        <f t="shared" si="9"/>
        <v>0</v>
      </c>
      <c r="BL145" s="17" t="s">
        <v>129</v>
      </c>
      <c r="BM145" s="168" t="s">
        <v>169</v>
      </c>
    </row>
    <row r="146" spans="1:65" s="2" customFormat="1" ht="16.5" customHeight="1">
      <c r="A146" s="32"/>
      <c r="B146" s="155"/>
      <c r="C146" s="179" t="s">
        <v>166</v>
      </c>
      <c r="D146" s="179" t="s">
        <v>136</v>
      </c>
      <c r="E146" s="180" t="s">
        <v>171</v>
      </c>
      <c r="F146" s="181" t="s">
        <v>172</v>
      </c>
      <c r="G146" s="182" t="s">
        <v>151</v>
      </c>
      <c r="H146" s="183">
        <v>40</v>
      </c>
      <c r="I146" s="184"/>
      <c r="J146" s="185">
        <f t="shared" si="0"/>
        <v>0</v>
      </c>
      <c r="K146" s="186"/>
      <c r="L146" s="187"/>
      <c r="M146" s="188" t="s">
        <v>1</v>
      </c>
      <c r="N146" s="189" t="s">
        <v>40</v>
      </c>
      <c r="O146" s="61"/>
      <c r="P146" s="166">
        <f t="shared" si="1"/>
        <v>0</v>
      </c>
      <c r="Q146" s="166">
        <v>2E-3</v>
      </c>
      <c r="R146" s="166">
        <f t="shared" si="2"/>
        <v>0.08</v>
      </c>
      <c r="S146" s="166">
        <v>0</v>
      </c>
      <c r="T146" s="167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139</v>
      </c>
      <c r="AT146" s="168" t="s">
        <v>136</v>
      </c>
      <c r="AU146" s="168" t="s">
        <v>84</v>
      </c>
      <c r="AY146" s="17" t="s">
        <v>122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7" t="s">
        <v>84</v>
      </c>
      <c r="BK146" s="169">
        <f t="shared" si="9"/>
        <v>0</v>
      </c>
      <c r="BL146" s="17" t="s">
        <v>129</v>
      </c>
      <c r="BM146" s="168" t="s">
        <v>173</v>
      </c>
    </row>
    <row r="147" spans="1:65" s="2" customFormat="1" ht="21.75" customHeight="1">
      <c r="A147" s="32"/>
      <c r="B147" s="155"/>
      <c r="C147" s="179" t="s">
        <v>170</v>
      </c>
      <c r="D147" s="179" t="s">
        <v>136</v>
      </c>
      <c r="E147" s="180" t="s">
        <v>175</v>
      </c>
      <c r="F147" s="181" t="s">
        <v>278</v>
      </c>
      <c r="G147" s="182" t="s">
        <v>151</v>
      </c>
      <c r="H147" s="183">
        <v>40</v>
      </c>
      <c r="I147" s="184"/>
      <c r="J147" s="185">
        <f t="shared" si="0"/>
        <v>0</v>
      </c>
      <c r="K147" s="186"/>
      <c r="L147" s="187"/>
      <c r="M147" s="188" t="s">
        <v>1</v>
      </c>
      <c r="N147" s="189" t="s">
        <v>40</v>
      </c>
      <c r="O147" s="61"/>
      <c r="P147" s="166">
        <f t="shared" si="1"/>
        <v>0</v>
      </c>
      <c r="Q147" s="166">
        <v>5.0000000000000001E-4</v>
      </c>
      <c r="R147" s="166">
        <f t="shared" si="2"/>
        <v>0.02</v>
      </c>
      <c r="S147" s="166">
        <v>0</v>
      </c>
      <c r="T147" s="167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139</v>
      </c>
      <c r="AT147" s="168" t="s">
        <v>136</v>
      </c>
      <c r="AU147" s="168" t="s">
        <v>84</v>
      </c>
      <c r="AY147" s="17" t="s">
        <v>122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7" t="s">
        <v>84</v>
      </c>
      <c r="BK147" s="169">
        <f t="shared" si="9"/>
        <v>0</v>
      </c>
      <c r="BL147" s="17" t="s">
        <v>129</v>
      </c>
      <c r="BM147" s="168" t="s">
        <v>176</v>
      </c>
    </row>
    <row r="148" spans="1:65" s="2" customFormat="1" ht="24.2" customHeight="1">
      <c r="A148" s="32"/>
      <c r="B148" s="155"/>
      <c r="C148" s="156" t="s">
        <v>174</v>
      </c>
      <c r="D148" s="156" t="s">
        <v>125</v>
      </c>
      <c r="E148" s="157" t="s">
        <v>178</v>
      </c>
      <c r="F148" s="158" t="s">
        <v>179</v>
      </c>
      <c r="G148" s="159" t="s">
        <v>128</v>
      </c>
      <c r="H148" s="160">
        <v>13</v>
      </c>
      <c r="I148" s="161"/>
      <c r="J148" s="162">
        <f t="shared" si="0"/>
        <v>0</v>
      </c>
      <c r="K148" s="163"/>
      <c r="L148" s="33"/>
      <c r="M148" s="164" t="s">
        <v>1</v>
      </c>
      <c r="N148" s="165" t="s">
        <v>40</v>
      </c>
      <c r="O148" s="61"/>
      <c r="P148" s="166">
        <f t="shared" si="1"/>
        <v>0</v>
      </c>
      <c r="Q148" s="166">
        <v>1.6000000000000001E-4</v>
      </c>
      <c r="R148" s="166">
        <f t="shared" si="2"/>
        <v>2.0800000000000003E-3</v>
      </c>
      <c r="S148" s="166">
        <v>0</v>
      </c>
      <c r="T148" s="167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129</v>
      </c>
      <c r="AT148" s="168" t="s">
        <v>125</v>
      </c>
      <c r="AU148" s="168" t="s">
        <v>84</v>
      </c>
      <c r="AY148" s="17" t="s">
        <v>122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7" t="s">
        <v>84</v>
      </c>
      <c r="BK148" s="169">
        <f t="shared" si="9"/>
        <v>0</v>
      </c>
      <c r="BL148" s="17" t="s">
        <v>129</v>
      </c>
      <c r="BM148" s="168" t="s">
        <v>180</v>
      </c>
    </row>
    <row r="149" spans="1:65" s="2" customFormat="1" ht="24.2" customHeight="1">
      <c r="A149" s="32"/>
      <c r="B149" s="155"/>
      <c r="C149" s="156" t="s">
        <v>177</v>
      </c>
      <c r="D149" s="156" t="s">
        <v>125</v>
      </c>
      <c r="E149" s="157" t="s">
        <v>182</v>
      </c>
      <c r="F149" s="158" t="s">
        <v>183</v>
      </c>
      <c r="G149" s="159" t="s">
        <v>128</v>
      </c>
      <c r="H149" s="160">
        <v>13</v>
      </c>
      <c r="I149" s="161"/>
      <c r="J149" s="162">
        <f t="shared" si="0"/>
        <v>0</v>
      </c>
      <c r="K149" s="163"/>
      <c r="L149" s="33"/>
      <c r="M149" s="164" t="s">
        <v>1</v>
      </c>
      <c r="N149" s="165" t="s">
        <v>40</v>
      </c>
      <c r="O149" s="61"/>
      <c r="P149" s="166">
        <f t="shared" si="1"/>
        <v>0</v>
      </c>
      <c r="Q149" s="166">
        <v>1.6000000000000001E-4</v>
      </c>
      <c r="R149" s="166">
        <f t="shared" si="2"/>
        <v>2.0800000000000003E-3</v>
      </c>
      <c r="S149" s="166">
        <v>0</v>
      </c>
      <c r="T149" s="167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129</v>
      </c>
      <c r="AT149" s="168" t="s">
        <v>125</v>
      </c>
      <c r="AU149" s="168" t="s">
        <v>84</v>
      </c>
      <c r="AY149" s="17" t="s">
        <v>122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7" t="s">
        <v>84</v>
      </c>
      <c r="BK149" s="169">
        <f t="shared" si="9"/>
        <v>0</v>
      </c>
      <c r="BL149" s="17" t="s">
        <v>129</v>
      </c>
      <c r="BM149" s="168" t="s">
        <v>184</v>
      </c>
    </row>
    <row r="150" spans="1:65" s="2" customFormat="1" ht="24.2" customHeight="1">
      <c r="A150" s="32"/>
      <c r="B150" s="155"/>
      <c r="C150" s="179" t="s">
        <v>181</v>
      </c>
      <c r="D150" s="179" t="s">
        <v>136</v>
      </c>
      <c r="E150" s="180" t="s">
        <v>186</v>
      </c>
      <c r="F150" s="181" t="s">
        <v>187</v>
      </c>
      <c r="G150" s="182" t="s">
        <v>188</v>
      </c>
      <c r="H150" s="183">
        <v>2.2000000000000002</v>
      </c>
      <c r="I150" s="184"/>
      <c r="J150" s="185">
        <f t="shared" si="0"/>
        <v>0</v>
      </c>
      <c r="K150" s="186"/>
      <c r="L150" s="187"/>
      <c r="M150" s="188" t="s">
        <v>1</v>
      </c>
      <c r="N150" s="189" t="s">
        <v>40</v>
      </c>
      <c r="O150" s="61"/>
      <c r="P150" s="166">
        <f t="shared" si="1"/>
        <v>0</v>
      </c>
      <c r="Q150" s="166">
        <v>5.9000000000000003E-4</v>
      </c>
      <c r="R150" s="166">
        <f t="shared" si="2"/>
        <v>1.2980000000000001E-3</v>
      </c>
      <c r="S150" s="166">
        <v>0</v>
      </c>
      <c r="T150" s="167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139</v>
      </c>
      <c r="AT150" s="168" t="s">
        <v>136</v>
      </c>
      <c r="AU150" s="168" t="s">
        <v>84</v>
      </c>
      <c r="AY150" s="17" t="s">
        <v>122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7" t="s">
        <v>84</v>
      </c>
      <c r="BK150" s="169">
        <f t="shared" si="9"/>
        <v>0</v>
      </c>
      <c r="BL150" s="17" t="s">
        <v>129</v>
      </c>
      <c r="BM150" s="168" t="s">
        <v>189</v>
      </c>
    </row>
    <row r="151" spans="1:65" s="2" customFormat="1" ht="24.2" customHeight="1">
      <c r="A151" s="32"/>
      <c r="B151" s="155"/>
      <c r="C151" s="156" t="s">
        <v>185</v>
      </c>
      <c r="D151" s="156" t="s">
        <v>125</v>
      </c>
      <c r="E151" s="157" t="s">
        <v>191</v>
      </c>
      <c r="F151" s="158" t="s">
        <v>192</v>
      </c>
      <c r="G151" s="159" t="s">
        <v>128</v>
      </c>
      <c r="H151" s="160">
        <v>10.27</v>
      </c>
      <c r="I151" s="161"/>
      <c r="J151" s="162">
        <f t="shared" si="0"/>
        <v>0</v>
      </c>
      <c r="K151" s="163"/>
      <c r="L151" s="33"/>
      <c r="M151" s="164" t="s">
        <v>1</v>
      </c>
      <c r="N151" s="165" t="s">
        <v>40</v>
      </c>
      <c r="O151" s="61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129</v>
      </c>
      <c r="AT151" s="168" t="s">
        <v>125</v>
      </c>
      <c r="AU151" s="168" t="s">
        <v>84</v>
      </c>
      <c r="AY151" s="17" t="s">
        <v>122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7" t="s">
        <v>84</v>
      </c>
      <c r="BK151" s="169">
        <f t="shared" si="9"/>
        <v>0</v>
      </c>
      <c r="BL151" s="17" t="s">
        <v>129</v>
      </c>
      <c r="BM151" s="168" t="s">
        <v>193</v>
      </c>
    </row>
    <row r="152" spans="1:65" s="13" customFormat="1">
      <c r="B152" s="170"/>
      <c r="D152" s="171" t="s">
        <v>130</v>
      </c>
      <c r="E152" s="178" t="s">
        <v>1</v>
      </c>
      <c r="F152" s="172" t="s">
        <v>337</v>
      </c>
      <c r="H152" s="173">
        <v>10.27</v>
      </c>
      <c r="I152" s="174"/>
      <c r="L152" s="170"/>
      <c r="M152" s="175"/>
      <c r="N152" s="176"/>
      <c r="O152" s="176"/>
      <c r="P152" s="176"/>
      <c r="Q152" s="176"/>
      <c r="R152" s="176"/>
      <c r="S152" s="176"/>
      <c r="T152" s="177"/>
      <c r="AT152" s="178" t="s">
        <v>130</v>
      </c>
      <c r="AU152" s="178" t="s">
        <v>84</v>
      </c>
      <c r="AV152" s="13" t="s">
        <v>84</v>
      </c>
      <c r="AW152" s="13" t="s">
        <v>30</v>
      </c>
      <c r="AX152" s="13" t="s">
        <v>80</v>
      </c>
      <c r="AY152" s="178" t="s">
        <v>122</v>
      </c>
    </row>
    <row r="153" spans="1:65" s="2" customFormat="1" ht="16.5" customHeight="1">
      <c r="A153" s="32"/>
      <c r="B153" s="155"/>
      <c r="C153" s="179" t="s">
        <v>190</v>
      </c>
      <c r="D153" s="179" t="s">
        <v>136</v>
      </c>
      <c r="E153" s="180" t="s">
        <v>195</v>
      </c>
      <c r="F153" s="181" t="s">
        <v>196</v>
      </c>
      <c r="G153" s="182" t="s">
        <v>197</v>
      </c>
      <c r="H153" s="183">
        <v>925.58299999999997</v>
      </c>
      <c r="I153" s="184"/>
      <c r="J153" s="185">
        <f>ROUND(I153*H153,2)</f>
        <v>0</v>
      </c>
      <c r="K153" s="186"/>
      <c r="L153" s="187"/>
      <c r="M153" s="188" t="s">
        <v>1</v>
      </c>
      <c r="N153" s="189" t="s">
        <v>40</v>
      </c>
      <c r="O153" s="61"/>
      <c r="P153" s="166">
        <f>O153*H153</f>
        <v>0</v>
      </c>
      <c r="Q153" s="166">
        <v>2.9999999999999997E-4</v>
      </c>
      <c r="R153" s="166">
        <f>Q153*H153</f>
        <v>0.27767489999999995</v>
      </c>
      <c r="S153" s="166">
        <v>0</v>
      </c>
      <c r="T153" s="167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139</v>
      </c>
      <c r="AT153" s="168" t="s">
        <v>136</v>
      </c>
      <c r="AU153" s="168" t="s">
        <v>84</v>
      </c>
      <c r="AY153" s="17" t="s">
        <v>122</v>
      </c>
      <c r="BE153" s="169">
        <f>IF(N153="základná",J153,0)</f>
        <v>0</v>
      </c>
      <c r="BF153" s="169">
        <f>IF(N153="znížená",J153,0)</f>
        <v>0</v>
      </c>
      <c r="BG153" s="169">
        <f>IF(N153="zákl. prenesená",J153,0)</f>
        <v>0</v>
      </c>
      <c r="BH153" s="169">
        <f>IF(N153="zníž. prenesená",J153,0)</f>
        <v>0</v>
      </c>
      <c r="BI153" s="169">
        <f>IF(N153="nulová",J153,0)</f>
        <v>0</v>
      </c>
      <c r="BJ153" s="17" t="s">
        <v>84</v>
      </c>
      <c r="BK153" s="169">
        <f>ROUND(I153*H153,2)</f>
        <v>0</v>
      </c>
      <c r="BL153" s="17" t="s">
        <v>129</v>
      </c>
      <c r="BM153" s="168" t="s">
        <v>198</v>
      </c>
    </row>
    <row r="154" spans="1:65" s="2" customFormat="1" ht="24.2" customHeight="1">
      <c r="A154" s="32"/>
      <c r="B154" s="155"/>
      <c r="C154" s="156" t="s">
        <v>194</v>
      </c>
      <c r="D154" s="156" t="s">
        <v>125</v>
      </c>
      <c r="E154" s="157" t="s">
        <v>200</v>
      </c>
      <c r="F154" s="158" t="s">
        <v>201</v>
      </c>
      <c r="G154" s="159" t="s">
        <v>128</v>
      </c>
      <c r="H154" s="160">
        <v>10.27</v>
      </c>
      <c r="I154" s="161"/>
      <c r="J154" s="162">
        <f>ROUND(I154*H154,2)</f>
        <v>0</v>
      </c>
      <c r="K154" s="163"/>
      <c r="L154" s="33"/>
      <c r="M154" s="164" t="s">
        <v>1</v>
      </c>
      <c r="N154" s="165" t="s">
        <v>40</v>
      </c>
      <c r="O154" s="61"/>
      <c r="P154" s="166">
        <f>O154*H154</f>
        <v>0</v>
      </c>
      <c r="Q154" s="166">
        <v>2.0000000000000001E-4</v>
      </c>
      <c r="R154" s="166">
        <f>Q154*H154</f>
        <v>2.0539999999999998E-3</v>
      </c>
      <c r="S154" s="166">
        <v>0</v>
      </c>
      <c r="T154" s="167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129</v>
      </c>
      <c r="AT154" s="168" t="s">
        <v>125</v>
      </c>
      <c r="AU154" s="168" t="s">
        <v>84</v>
      </c>
      <c r="AY154" s="17" t="s">
        <v>122</v>
      </c>
      <c r="BE154" s="169">
        <f>IF(N154="základná",J154,0)</f>
        <v>0</v>
      </c>
      <c r="BF154" s="169">
        <f>IF(N154="znížená",J154,0)</f>
        <v>0</v>
      </c>
      <c r="BG154" s="169">
        <f>IF(N154="zákl. prenesená",J154,0)</f>
        <v>0</v>
      </c>
      <c r="BH154" s="169">
        <f>IF(N154="zníž. prenesená",J154,0)</f>
        <v>0</v>
      </c>
      <c r="BI154" s="169">
        <f>IF(N154="nulová",J154,0)</f>
        <v>0</v>
      </c>
      <c r="BJ154" s="17" t="s">
        <v>84</v>
      </c>
      <c r="BK154" s="169">
        <f>ROUND(I154*H154,2)</f>
        <v>0</v>
      </c>
      <c r="BL154" s="17" t="s">
        <v>129</v>
      </c>
      <c r="BM154" s="168" t="s">
        <v>202</v>
      </c>
    </row>
    <row r="155" spans="1:65" s="13" customFormat="1">
      <c r="B155" s="170"/>
      <c r="D155" s="171" t="s">
        <v>130</v>
      </c>
      <c r="F155" s="172" t="s">
        <v>338</v>
      </c>
      <c r="H155" s="173">
        <v>10.27</v>
      </c>
      <c r="I155" s="174"/>
      <c r="L155" s="170"/>
      <c r="M155" s="175"/>
      <c r="N155" s="176"/>
      <c r="O155" s="176"/>
      <c r="P155" s="176"/>
      <c r="Q155" s="176"/>
      <c r="R155" s="176"/>
      <c r="S155" s="176"/>
      <c r="T155" s="177"/>
      <c r="AT155" s="178" t="s">
        <v>130</v>
      </c>
      <c r="AU155" s="178" t="s">
        <v>84</v>
      </c>
      <c r="AV155" s="13" t="s">
        <v>84</v>
      </c>
      <c r="AW155" s="13" t="s">
        <v>3</v>
      </c>
      <c r="AX155" s="13" t="s">
        <v>80</v>
      </c>
      <c r="AY155" s="178" t="s">
        <v>122</v>
      </c>
    </row>
    <row r="156" spans="1:65" s="2" customFormat="1" ht="16.5" customHeight="1">
      <c r="A156" s="32"/>
      <c r="B156" s="155"/>
      <c r="C156" s="179" t="s">
        <v>199</v>
      </c>
      <c r="D156" s="179" t="s">
        <v>136</v>
      </c>
      <c r="E156" s="180" t="s">
        <v>204</v>
      </c>
      <c r="F156" s="181" t="s">
        <v>205</v>
      </c>
      <c r="G156" s="182" t="s">
        <v>188</v>
      </c>
      <c r="H156" s="183">
        <v>6.5000000000000002E-2</v>
      </c>
      <c r="I156" s="184"/>
      <c r="J156" s="185">
        <f>ROUND(I156*H156,2)</f>
        <v>0</v>
      </c>
      <c r="K156" s="186"/>
      <c r="L156" s="187"/>
      <c r="M156" s="188" t="s">
        <v>1</v>
      </c>
      <c r="N156" s="189" t="s">
        <v>40</v>
      </c>
      <c r="O156" s="61"/>
      <c r="P156" s="166">
        <f>O156*H156</f>
        <v>0</v>
      </c>
      <c r="Q156" s="166">
        <v>8.0000000000000002E-3</v>
      </c>
      <c r="R156" s="166">
        <f>Q156*H156</f>
        <v>5.2000000000000006E-4</v>
      </c>
      <c r="S156" s="166">
        <v>0</v>
      </c>
      <c r="T156" s="167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139</v>
      </c>
      <c r="AT156" s="168" t="s">
        <v>136</v>
      </c>
      <c r="AU156" s="168" t="s">
        <v>84</v>
      </c>
      <c r="AY156" s="17" t="s">
        <v>122</v>
      </c>
      <c r="BE156" s="169">
        <f>IF(N156="základná",J156,0)</f>
        <v>0</v>
      </c>
      <c r="BF156" s="169">
        <f>IF(N156="znížená",J156,0)</f>
        <v>0</v>
      </c>
      <c r="BG156" s="169">
        <f>IF(N156="zákl. prenesená",J156,0)</f>
        <v>0</v>
      </c>
      <c r="BH156" s="169">
        <f>IF(N156="zníž. prenesená",J156,0)</f>
        <v>0</v>
      </c>
      <c r="BI156" s="169">
        <f>IF(N156="nulová",J156,0)</f>
        <v>0</v>
      </c>
      <c r="BJ156" s="17" t="s">
        <v>84</v>
      </c>
      <c r="BK156" s="169">
        <f>ROUND(I156*H156,2)</f>
        <v>0</v>
      </c>
      <c r="BL156" s="17" t="s">
        <v>129</v>
      </c>
      <c r="BM156" s="168" t="s">
        <v>206</v>
      </c>
    </row>
    <row r="157" spans="1:65" s="13" customFormat="1">
      <c r="B157" s="170"/>
      <c r="D157" s="171" t="s">
        <v>130</v>
      </c>
      <c r="F157" s="172" t="s">
        <v>339</v>
      </c>
      <c r="H157" s="173">
        <v>6.5000000000000002E-2</v>
      </c>
      <c r="I157" s="174"/>
      <c r="L157" s="170"/>
      <c r="M157" s="175"/>
      <c r="N157" s="176"/>
      <c r="O157" s="176"/>
      <c r="P157" s="176"/>
      <c r="Q157" s="176"/>
      <c r="R157" s="176"/>
      <c r="S157" s="176"/>
      <c r="T157" s="177"/>
      <c r="AT157" s="178" t="s">
        <v>130</v>
      </c>
      <c r="AU157" s="178" t="s">
        <v>84</v>
      </c>
      <c r="AV157" s="13" t="s">
        <v>84</v>
      </c>
      <c r="AW157" s="13" t="s">
        <v>3</v>
      </c>
      <c r="AX157" s="13" t="s">
        <v>80</v>
      </c>
      <c r="AY157" s="178" t="s">
        <v>122</v>
      </c>
    </row>
    <row r="158" spans="1:65" s="2" customFormat="1" ht="24.2" customHeight="1">
      <c r="A158" s="32"/>
      <c r="B158" s="155"/>
      <c r="C158" s="156" t="s">
        <v>203</v>
      </c>
      <c r="D158" s="156" t="s">
        <v>125</v>
      </c>
      <c r="E158" s="157" t="s">
        <v>207</v>
      </c>
      <c r="F158" s="158" t="s">
        <v>208</v>
      </c>
      <c r="G158" s="159" t="s">
        <v>209</v>
      </c>
      <c r="H158" s="160">
        <v>4.0000000000000001E-3</v>
      </c>
      <c r="I158" s="161"/>
      <c r="J158" s="162">
        <f>ROUND(I158*H158,2)</f>
        <v>0</v>
      </c>
      <c r="K158" s="163"/>
      <c r="L158" s="33"/>
      <c r="M158" s="164" t="s">
        <v>1</v>
      </c>
      <c r="N158" s="165" t="s">
        <v>40</v>
      </c>
      <c r="O158" s="61"/>
      <c r="P158" s="166">
        <f>O158*H158</f>
        <v>0</v>
      </c>
      <c r="Q158" s="166">
        <v>0</v>
      </c>
      <c r="R158" s="166">
        <f>Q158*H158</f>
        <v>0</v>
      </c>
      <c r="S158" s="166">
        <v>0</v>
      </c>
      <c r="T158" s="167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129</v>
      </c>
      <c r="AT158" s="168" t="s">
        <v>125</v>
      </c>
      <c r="AU158" s="168" t="s">
        <v>84</v>
      </c>
      <c r="AY158" s="17" t="s">
        <v>122</v>
      </c>
      <c r="BE158" s="169">
        <f>IF(N158="základná",J158,0)</f>
        <v>0</v>
      </c>
      <c r="BF158" s="169">
        <f>IF(N158="znížená",J158,0)</f>
        <v>0</v>
      </c>
      <c r="BG158" s="169">
        <f>IF(N158="zákl. prenesená",J158,0)</f>
        <v>0</v>
      </c>
      <c r="BH158" s="169">
        <f>IF(N158="zníž. prenesená",J158,0)</f>
        <v>0</v>
      </c>
      <c r="BI158" s="169">
        <f>IF(N158="nulová",J158,0)</f>
        <v>0</v>
      </c>
      <c r="BJ158" s="17" t="s">
        <v>84</v>
      </c>
      <c r="BK158" s="169">
        <f>ROUND(I158*H158,2)</f>
        <v>0</v>
      </c>
      <c r="BL158" s="17" t="s">
        <v>129</v>
      </c>
      <c r="BM158" s="168" t="s">
        <v>210</v>
      </c>
    </row>
    <row r="159" spans="1:65" s="2" customFormat="1" ht="16.5" customHeight="1">
      <c r="A159" s="32"/>
      <c r="B159" s="155"/>
      <c r="C159" s="179" t="s">
        <v>7</v>
      </c>
      <c r="D159" s="179" t="s">
        <v>136</v>
      </c>
      <c r="E159" s="180" t="s">
        <v>212</v>
      </c>
      <c r="F159" s="181" t="s">
        <v>213</v>
      </c>
      <c r="G159" s="182" t="s">
        <v>209</v>
      </c>
      <c r="H159" s="183">
        <v>1E-3</v>
      </c>
      <c r="I159" s="184"/>
      <c r="J159" s="185">
        <f>ROUND(I159*H159,2)</f>
        <v>0</v>
      </c>
      <c r="K159" s="186"/>
      <c r="L159" s="187"/>
      <c r="M159" s="188" t="s">
        <v>1</v>
      </c>
      <c r="N159" s="189" t="s">
        <v>40</v>
      </c>
      <c r="O159" s="61"/>
      <c r="P159" s="166">
        <f>O159*H159</f>
        <v>0</v>
      </c>
      <c r="Q159" s="166">
        <v>1</v>
      </c>
      <c r="R159" s="166">
        <f>Q159*H159</f>
        <v>1E-3</v>
      </c>
      <c r="S159" s="166">
        <v>0</v>
      </c>
      <c r="T159" s="167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139</v>
      </c>
      <c r="AT159" s="168" t="s">
        <v>136</v>
      </c>
      <c r="AU159" s="168" t="s">
        <v>84</v>
      </c>
      <c r="AY159" s="17" t="s">
        <v>122</v>
      </c>
      <c r="BE159" s="169">
        <f>IF(N159="základná",J159,0)</f>
        <v>0</v>
      </c>
      <c r="BF159" s="169">
        <f>IF(N159="znížená",J159,0)</f>
        <v>0</v>
      </c>
      <c r="BG159" s="169">
        <f>IF(N159="zákl. prenesená",J159,0)</f>
        <v>0</v>
      </c>
      <c r="BH159" s="169">
        <f>IF(N159="zníž. prenesená",J159,0)</f>
        <v>0</v>
      </c>
      <c r="BI159" s="169">
        <f>IF(N159="nulová",J159,0)</f>
        <v>0</v>
      </c>
      <c r="BJ159" s="17" t="s">
        <v>84</v>
      </c>
      <c r="BK159" s="169">
        <f>ROUND(I159*H159,2)</f>
        <v>0</v>
      </c>
      <c r="BL159" s="17" t="s">
        <v>129</v>
      </c>
      <c r="BM159" s="168" t="s">
        <v>214</v>
      </c>
    </row>
    <row r="160" spans="1:65" s="13" customFormat="1">
      <c r="B160" s="170"/>
      <c r="D160" s="171" t="s">
        <v>130</v>
      </c>
      <c r="E160" s="178" t="s">
        <v>1</v>
      </c>
      <c r="F160" s="172" t="s">
        <v>340</v>
      </c>
      <c r="H160" s="173">
        <v>1E-3</v>
      </c>
      <c r="I160" s="174"/>
      <c r="L160" s="170"/>
      <c r="M160" s="175"/>
      <c r="N160" s="176"/>
      <c r="O160" s="176"/>
      <c r="P160" s="176"/>
      <c r="Q160" s="176"/>
      <c r="R160" s="176"/>
      <c r="S160" s="176"/>
      <c r="T160" s="177"/>
      <c r="AT160" s="178" t="s">
        <v>130</v>
      </c>
      <c r="AU160" s="178" t="s">
        <v>84</v>
      </c>
      <c r="AV160" s="13" t="s">
        <v>84</v>
      </c>
      <c r="AW160" s="13" t="s">
        <v>30</v>
      </c>
      <c r="AX160" s="13" t="s">
        <v>80</v>
      </c>
      <c r="AY160" s="178" t="s">
        <v>122</v>
      </c>
    </row>
    <row r="161" spans="1:65" s="2" customFormat="1" ht="16.5" customHeight="1">
      <c r="A161" s="32"/>
      <c r="B161" s="155"/>
      <c r="C161" s="179" t="s">
        <v>211</v>
      </c>
      <c r="D161" s="179" t="s">
        <v>136</v>
      </c>
      <c r="E161" s="180" t="s">
        <v>216</v>
      </c>
      <c r="F161" s="181" t="s">
        <v>217</v>
      </c>
      <c r="G161" s="182" t="s">
        <v>218</v>
      </c>
      <c r="H161" s="183">
        <v>2.6539999999999999</v>
      </c>
      <c r="I161" s="184"/>
      <c r="J161" s="185">
        <f>ROUND(I161*H161,2)</f>
        <v>0</v>
      </c>
      <c r="K161" s="186"/>
      <c r="L161" s="187"/>
      <c r="M161" s="188" t="s">
        <v>1</v>
      </c>
      <c r="N161" s="189" t="s">
        <v>40</v>
      </c>
      <c r="O161" s="61"/>
      <c r="P161" s="166">
        <f>O161*H161</f>
        <v>0</v>
      </c>
      <c r="Q161" s="166">
        <v>1E-3</v>
      </c>
      <c r="R161" s="166">
        <f>Q161*H161</f>
        <v>2.6540000000000001E-3</v>
      </c>
      <c r="S161" s="166">
        <v>0</v>
      </c>
      <c r="T161" s="167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139</v>
      </c>
      <c r="AT161" s="168" t="s">
        <v>136</v>
      </c>
      <c r="AU161" s="168" t="s">
        <v>84</v>
      </c>
      <c r="AY161" s="17" t="s">
        <v>122</v>
      </c>
      <c r="BE161" s="169">
        <f>IF(N161="základná",J161,0)</f>
        <v>0</v>
      </c>
      <c r="BF161" s="169">
        <f>IF(N161="znížená",J161,0)</f>
        <v>0</v>
      </c>
      <c r="BG161" s="169">
        <f>IF(N161="zákl. prenesená",J161,0)</f>
        <v>0</v>
      </c>
      <c r="BH161" s="169">
        <f>IF(N161="zníž. prenesená",J161,0)</f>
        <v>0</v>
      </c>
      <c r="BI161" s="169">
        <f>IF(N161="nulová",J161,0)</f>
        <v>0</v>
      </c>
      <c r="BJ161" s="17" t="s">
        <v>84</v>
      </c>
      <c r="BK161" s="169">
        <f>ROUND(I161*H161,2)</f>
        <v>0</v>
      </c>
      <c r="BL161" s="17" t="s">
        <v>129</v>
      </c>
      <c r="BM161" s="168" t="s">
        <v>219</v>
      </c>
    </row>
    <row r="162" spans="1:65" s="2" customFormat="1" ht="24.2" customHeight="1">
      <c r="A162" s="32"/>
      <c r="B162" s="155"/>
      <c r="C162" s="156" t="s">
        <v>215</v>
      </c>
      <c r="D162" s="156" t="s">
        <v>125</v>
      </c>
      <c r="E162" s="157" t="s">
        <v>221</v>
      </c>
      <c r="F162" s="158" t="s">
        <v>222</v>
      </c>
      <c r="G162" s="159" t="s">
        <v>133</v>
      </c>
      <c r="H162" s="160">
        <v>1.95</v>
      </c>
      <c r="I162" s="161"/>
      <c r="J162" s="162">
        <f>ROUND(I162*H162,2)</f>
        <v>0</v>
      </c>
      <c r="K162" s="163"/>
      <c r="L162" s="33"/>
      <c r="M162" s="164" t="s">
        <v>1</v>
      </c>
      <c r="N162" s="165" t="s">
        <v>40</v>
      </c>
      <c r="O162" s="61"/>
      <c r="P162" s="166">
        <f>O162*H162</f>
        <v>0</v>
      </c>
      <c r="Q162" s="166">
        <v>0</v>
      </c>
      <c r="R162" s="166">
        <f>Q162*H162</f>
        <v>0</v>
      </c>
      <c r="S162" s="166">
        <v>0</v>
      </c>
      <c r="T162" s="167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129</v>
      </c>
      <c r="AT162" s="168" t="s">
        <v>125</v>
      </c>
      <c r="AU162" s="168" t="s">
        <v>84</v>
      </c>
      <c r="AY162" s="17" t="s">
        <v>122</v>
      </c>
      <c r="BE162" s="169">
        <f>IF(N162="základná",J162,0)</f>
        <v>0</v>
      </c>
      <c r="BF162" s="169">
        <f>IF(N162="znížená",J162,0)</f>
        <v>0</v>
      </c>
      <c r="BG162" s="169">
        <f>IF(N162="zákl. prenesená",J162,0)</f>
        <v>0</v>
      </c>
      <c r="BH162" s="169">
        <f>IF(N162="zníž. prenesená",J162,0)</f>
        <v>0</v>
      </c>
      <c r="BI162" s="169">
        <f>IF(N162="nulová",J162,0)</f>
        <v>0</v>
      </c>
      <c r="BJ162" s="17" t="s">
        <v>84</v>
      </c>
      <c r="BK162" s="169">
        <f>ROUND(I162*H162,2)</f>
        <v>0</v>
      </c>
      <c r="BL162" s="17" t="s">
        <v>129</v>
      </c>
      <c r="BM162" s="168" t="s">
        <v>223</v>
      </c>
    </row>
    <row r="163" spans="1:65" s="13" customFormat="1">
      <c r="B163" s="170"/>
      <c r="D163" s="171" t="s">
        <v>130</v>
      </c>
      <c r="E163" s="178" t="s">
        <v>1</v>
      </c>
      <c r="F163" s="172" t="s">
        <v>341</v>
      </c>
      <c r="H163" s="173">
        <v>1.95</v>
      </c>
      <c r="I163" s="174"/>
      <c r="L163" s="170"/>
      <c r="M163" s="175"/>
      <c r="N163" s="176"/>
      <c r="O163" s="176"/>
      <c r="P163" s="176"/>
      <c r="Q163" s="176"/>
      <c r="R163" s="176"/>
      <c r="S163" s="176"/>
      <c r="T163" s="177"/>
      <c r="AT163" s="178" t="s">
        <v>130</v>
      </c>
      <c r="AU163" s="178" t="s">
        <v>84</v>
      </c>
      <c r="AV163" s="13" t="s">
        <v>84</v>
      </c>
      <c r="AW163" s="13" t="s">
        <v>30</v>
      </c>
      <c r="AX163" s="13" t="s">
        <v>80</v>
      </c>
      <c r="AY163" s="178" t="s">
        <v>122</v>
      </c>
    </row>
    <row r="164" spans="1:65" s="2" customFormat="1" ht="24.2" customHeight="1">
      <c r="A164" s="32"/>
      <c r="B164" s="155"/>
      <c r="C164" s="156" t="s">
        <v>220</v>
      </c>
      <c r="D164" s="156" t="s">
        <v>125</v>
      </c>
      <c r="E164" s="157" t="s">
        <v>225</v>
      </c>
      <c r="F164" s="158" t="s">
        <v>226</v>
      </c>
      <c r="G164" s="159" t="s">
        <v>133</v>
      </c>
      <c r="H164" s="160">
        <v>1.95</v>
      </c>
      <c r="I164" s="161"/>
      <c r="J164" s="162">
        <f>ROUND(I164*H164,2)</f>
        <v>0</v>
      </c>
      <c r="K164" s="163"/>
      <c r="L164" s="33"/>
      <c r="M164" s="164" t="s">
        <v>1</v>
      </c>
      <c r="N164" s="165" t="s">
        <v>40</v>
      </c>
      <c r="O164" s="61"/>
      <c r="P164" s="166">
        <f>O164*H164</f>
        <v>0</v>
      </c>
      <c r="Q164" s="166">
        <v>0</v>
      </c>
      <c r="R164" s="166">
        <f>Q164*H164</f>
        <v>0</v>
      </c>
      <c r="S164" s="166">
        <v>0</v>
      </c>
      <c r="T164" s="167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129</v>
      </c>
      <c r="AT164" s="168" t="s">
        <v>125</v>
      </c>
      <c r="AU164" s="168" t="s">
        <v>84</v>
      </c>
      <c r="AY164" s="17" t="s">
        <v>122</v>
      </c>
      <c r="BE164" s="169">
        <f>IF(N164="základná",J164,0)</f>
        <v>0</v>
      </c>
      <c r="BF164" s="169">
        <f>IF(N164="znížená",J164,0)</f>
        <v>0</v>
      </c>
      <c r="BG164" s="169">
        <f>IF(N164="zákl. prenesená",J164,0)</f>
        <v>0</v>
      </c>
      <c r="BH164" s="169">
        <f>IF(N164="zníž. prenesená",J164,0)</f>
        <v>0</v>
      </c>
      <c r="BI164" s="169">
        <f>IF(N164="nulová",J164,0)</f>
        <v>0</v>
      </c>
      <c r="BJ164" s="17" t="s">
        <v>84</v>
      </c>
      <c r="BK164" s="169">
        <f>ROUND(I164*H164,2)</f>
        <v>0</v>
      </c>
      <c r="BL164" s="17" t="s">
        <v>129</v>
      </c>
      <c r="BM164" s="168" t="s">
        <v>227</v>
      </c>
    </row>
    <row r="165" spans="1:65" s="2" customFormat="1" ht="16.5" customHeight="1">
      <c r="A165" s="32"/>
      <c r="B165" s="155"/>
      <c r="C165" s="179" t="s">
        <v>224</v>
      </c>
      <c r="D165" s="179" t="s">
        <v>136</v>
      </c>
      <c r="E165" s="180" t="s">
        <v>229</v>
      </c>
      <c r="F165" s="181" t="s">
        <v>230</v>
      </c>
      <c r="G165" s="182" t="s">
        <v>133</v>
      </c>
      <c r="H165" s="183">
        <v>1.95</v>
      </c>
      <c r="I165" s="184"/>
      <c r="J165" s="185">
        <f>ROUND(I165*H165,2)</f>
        <v>0</v>
      </c>
      <c r="K165" s="186"/>
      <c r="L165" s="187"/>
      <c r="M165" s="188" t="s">
        <v>1</v>
      </c>
      <c r="N165" s="189" t="s">
        <v>40</v>
      </c>
      <c r="O165" s="61"/>
      <c r="P165" s="166">
        <f>O165*H165</f>
        <v>0</v>
      </c>
      <c r="Q165" s="166">
        <v>0</v>
      </c>
      <c r="R165" s="166">
        <f>Q165*H165</f>
        <v>0</v>
      </c>
      <c r="S165" s="166">
        <v>0</v>
      </c>
      <c r="T165" s="167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139</v>
      </c>
      <c r="AT165" s="168" t="s">
        <v>136</v>
      </c>
      <c r="AU165" s="168" t="s">
        <v>84</v>
      </c>
      <c r="AY165" s="17" t="s">
        <v>122</v>
      </c>
      <c r="BE165" s="169">
        <f>IF(N165="základná",J165,0)</f>
        <v>0</v>
      </c>
      <c r="BF165" s="169">
        <f>IF(N165="znížená",J165,0)</f>
        <v>0</v>
      </c>
      <c r="BG165" s="169">
        <f>IF(N165="zákl. prenesená",J165,0)</f>
        <v>0</v>
      </c>
      <c r="BH165" s="169">
        <f>IF(N165="zníž. prenesená",J165,0)</f>
        <v>0</v>
      </c>
      <c r="BI165" s="169">
        <f>IF(N165="nulová",J165,0)</f>
        <v>0</v>
      </c>
      <c r="BJ165" s="17" t="s">
        <v>84</v>
      </c>
      <c r="BK165" s="169">
        <f>ROUND(I165*H165,2)</f>
        <v>0</v>
      </c>
      <c r="BL165" s="17" t="s">
        <v>129</v>
      </c>
      <c r="BM165" s="168" t="s">
        <v>231</v>
      </c>
    </row>
    <row r="166" spans="1:65" s="12" customFormat="1" ht="22.9" customHeight="1">
      <c r="B166" s="142"/>
      <c r="D166" s="143" t="s">
        <v>73</v>
      </c>
      <c r="E166" s="153" t="s">
        <v>232</v>
      </c>
      <c r="F166" s="153" t="s">
        <v>233</v>
      </c>
      <c r="I166" s="145"/>
      <c r="J166" s="154">
        <f>BK166</f>
        <v>0</v>
      </c>
      <c r="L166" s="142"/>
      <c r="M166" s="147"/>
      <c r="N166" s="148"/>
      <c r="O166" s="148"/>
      <c r="P166" s="149">
        <f>SUM(P167:P172)</f>
        <v>0</v>
      </c>
      <c r="Q166" s="148"/>
      <c r="R166" s="149">
        <f>SUM(R167:R172)</f>
        <v>0</v>
      </c>
      <c r="S166" s="148"/>
      <c r="T166" s="150">
        <f>SUM(T167:T172)</f>
        <v>0</v>
      </c>
      <c r="AR166" s="143" t="s">
        <v>80</v>
      </c>
      <c r="AT166" s="151" t="s">
        <v>73</v>
      </c>
      <c r="AU166" s="151" t="s">
        <v>80</v>
      </c>
      <c r="AY166" s="143" t="s">
        <v>122</v>
      </c>
      <c r="BK166" s="152">
        <f>SUM(BK167:BK172)</f>
        <v>0</v>
      </c>
    </row>
    <row r="167" spans="1:65" s="2" customFormat="1" ht="24.2" customHeight="1">
      <c r="A167" s="32"/>
      <c r="B167" s="155"/>
      <c r="C167" s="156" t="s">
        <v>228</v>
      </c>
      <c r="D167" s="156" t="s">
        <v>125</v>
      </c>
      <c r="E167" s="157" t="s">
        <v>235</v>
      </c>
      <c r="F167" s="158" t="s">
        <v>236</v>
      </c>
      <c r="G167" s="159" t="s">
        <v>151</v>
      </c>
      <c r="H167" s="160">
        <v>13</v>
      </c>
      <c r="I167" s="161"/>
      <c r="J167" s="162">
        <f>ROUND(I167*H167,2)</f>
        <v>0</v>
      </c>
      <c r="K167" s="163"/>
      <c r="L167" s="33"/>
      <c r="M167" s="164" t="s">
        <v>1</v>
      </c>
      <c r="N167" s="165" t="s">
        <v>40</v>
      </c>
      <c r="O167" s="61"/>
      <c r="P167" s="166">
        <f>O167*H167</f>
        <v>0</v>
      </c>
      <c r="Q167" s="166">
        <v>0</v>
      </c>
      <c r="R167" s="166">
        <f>Q167*H167</f>
        <v>0</v>
      </c>
      <c r="S167" s="166">
        <v>0</v>
      </c>
      <c r="T167" s="167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129</v>
      </c>
      <c r="AT167" s="168" t="s">
        <v>125</v>
      </c>
      <c r="AU167" s="168" t="s">
        <v>84</v>
      </c>
      <c r="AY167" s="17" t="s">
        <v>122</v>
      </c>
      <c r="BE167" s="169">
        <f>IF(N167="základná",J167,0)</f>
        <v>0</v>
      </c>
      <c r="BF167" s="169">
        <f>IF(N167="znížená",J167,0)</f>
        <v>0</v>
      </c>
      <c r="BG167" s="169">
        <f>IF(N167="zákl. prenesená",J167,0)</f>
        <v>0</v>
      </c>
      <c r="BH167" s="169">
        <f>IF(N167="zníž. prenesená",J167,0)</f>
        <v>0</v>
      </c>
      <c r="BI167" s="169">
        <f>IF(N167="nulová",J167,0)</f>
        <v>0</v>
      </c>
      <c r="BJ167" s="17" t="s">
        <v>84</v>
      </c>
      <c r="BK167" s="169">
        <f>ROUND(I167*H167,2)</f>
        <v>0</v>
      </c>
      <c r="BL167" s="17" t="s">
        <v>129</v>
      </c>
      <c r="BM167" s="168" t="s">
        <v>237</v>
      </c>
    </row>
    <row r="168" spans="1:65" s="13" customFormat="1">
      <c r="B168" s="170"/>
      <c r="D168" s="171" t="s">
        <v>130</v>
      </c>
      <c r="E168" s="178" t="s">
        <v>1</v>
      </c>
      <c r="F168" s="172" t="s">
        <v>342</v>
      </c>
      <c r="H168" s="173">
        <v>13</v>
      </c>
      <c r="I168" s="174"/>
      <c r="L168" s="170"/>
      <c r="M168" s="175"/>
      <c r="N168" s="176"/>
      <c r="O168" s="176"/>
      <c r="P168" s="176"/>
      <c r="Q168" s="176"/>
      <c r="R168" s="176"/>
      <c r="S168" s="176"/>
      <c r="T168" s="177"/>
      <c r="AT168" s="178" t="s">
        <v>130</v>
      </c>
      <c r="AU168" s="178" t="s">
        <v>84</v>
      </c>
      <c r="AV168" s="13" t="s">
        <v>84</v>
      </c>
      <c r="AW168" s="13" t="s">
        <v>30</v>
      </c>
      <c r="AX168" s="13" t="s">
        <v>80</v>
      </c>
      <c r="AY168" s="178" t="s">
        <v>122</v>
      </c>
    </row>
    <row r="169" spans="1:65" s="2" customFormat="1" ht="24.2" customHeight="1">
      <c r="A169" s="32"/>
      <c r="B169" s="155"/>
      <c r="C169" s="156" t="s">
        <v>234</v>
      </c>
      <c r="D169" s="156" t="s">
        <v>125</v>
      </c>
      <c r="E169" s="157" t="s">
        <v>239</v>
      </c>
      <c r="F169" s="158" t="s">
        <v>240</v>
      </c>
      <c r="G169" s="159" t="s">
        <v>133</v>
      </c>
      <c r="H169" s="160">
        <v>3.9</v>
      </c>
      <c r="I169" s="161"/>
      <c r="J169" s="162">
        <f>ROUND(I169*H169,2)</f>
        <v>0</v>
      </c>
      <c r="K169" s="163"/>
      <c r="L169" s="33"/>
      <c r="M169" s="164" t="s">
        <v>1</v>
      </c>
      <c r="N169" s="165" t="s">
        <v>40</v>
      </c>
      <c r="O169" s="61"/>
      <c r="P169" s="166">
        <f>O169*H169</f>
        <v>0</v>
      </c>
      <c r="Q169" s="166">
        <v>0</v>
      </c>
      <c r="R169" s="166">
        <f>Q169*H169</f>
        <v>0</v>
      </c>
      <c r="S169" s="166">
        <v>0</v>
      </c>
      <c r="T169" s="167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129</v>
      </c>
      <c r="AT169" s="168" t="s">
        <v>125</v>
      </c>
      <c r="AU169" s="168" t="s">
        <v>84</v>
      </c>
      <c r="AY169" s="17" t="s">
        <v>122</v>
      </c>
      <c r="BE169" s="169">
        <f>IF(N169="základná",J169,0)</f>
        <v>0</v>
      </c>
      <c r="BF169" s="169">
        <f>IF(N169="znížená",J169,0)</f>
        <v>0</v>
      </c>
      <c r="BG169" s="169">
        <f>IF(N169="zákl. prenesená",J169,0)</f>
        <v>0</v>
      </c>
      <c r="BH169" s="169">
        <f>IF(N169="zníž. prenesená",J169,0)</f>
        <v>0</v>
      </c>
      <c r="BI169" s="169">
        <f>IF(N169="nulová",J169,0)</f>
        <v>0</v>
      </c>
      <c r="BJ169" s="17" t="s">
        <v>84</v>
      </c>
      <c r="BK169" s="169">
        <f>ROUND(I169*H169,2)</f>
        <v>0</v>
      </c>
      <c r="BL169" s="17" t="s">
        <v>129</v>
      </c>
      <c r="BM169" s="168" t="s">
        <v>241</v>
      </c>
    </row>
    <row r="170" spans="1:65" s="13" customFormat="1" ht="22.5">
      <c r="B170" s="170"/>
      <c r="D170" s="171" t="s">
        <v>130</v>
      </c>
      <c r="E170" s="178" t="s">
        <v>1</v>
      </c>
      <c r="F170" s="172" t="s">
        <v>343</v>
      </c>
      <c r="H170" s="173">
        <v>3.9</v>
      </c>
      <c r="I170" s="174"/>
      <c r="L170" s="170"/>
      <c r="M170" s="175"/>
      <c r="N170" s="176"/>
      <c r="O170" s="176"/>
      <c r="P170" s="176"/>
      <c r="Q170" s="176"/>
      <c r="R170" s="176"/>
      <c r="S170" s="176"/>
      <c r="T170" s="177"/>
      <c r="AT170" s="178" t="s">
        <v>130</v>
      </c>
      <c r="AU170" s="178" t="s">
        <v>84</v>
      </c>
      <c r="AV170" s="13" t="s">
        <v>84</v>
      </c>
      <c r="AW170" s="13" t="s">
        <v>30</v>
      </c>
      <c r="AX170" s="13" t="s">
        <v>80</v>
      </c>
      <c r="AY170" s="178" t="s">
        <v>122</v>
      </c>
    </row>
    <row r="171" spans="1:65" s="2" customFormat="1" ht="24.2" customHeight="1">
      <c r="A171" s="32"/>
      <c r="B171" s="155"/>
      <c r="C171" s="156" t="s">
        <v>238</v>
      </c>
      <c r="D171" s="156" t="s">
        <v>125</v>
      </c>
      <c r="E171" s="157" t="s">
        <v>243</v>
      </c>
      <c r="F171" s="158" t="s">
        <v>244</v>
      </c>
      <c r="G171" s="159" t="s">
        <v>133</v>
      </c>
      <c r="H171" s="160">
        <v>3.9</v>
      </c>
      <c r="I171" s="161"/>
      <c r="J171" s="162">
        <f>ROUND(I171*H171,2)</f>
        <v>0</v>
      </c>
      <c r="K171" s="163"/>
      <c r="L171" s="33"/>
      <c r="M171" s="164" t="s">
        <v>1</v>
      </c>
      <c r="N171" s="165" t="s">
        <v>40</v>
      </c>
      <c r="O171" s="61"/>
      <c r="P171" s="166">
        <f>O171*H171</f>
        <v>0</v>
      </c>
      <c r="Q171" s="166">
        <v>0</v>
      </c>
      <c r="R171" s="166">
        <f>Q171*H171</f>
        <v>0</v>
      </c>
      <c r="S171" s="166">
        <v>0</v>
      </c>
      <c r="T171" s="167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129</v>
      </c>
      <c r="AT171" s="168" t="s">
        <v>125</v>
      </c>
      <c r="AU171" s="168" t="s">
        <v>84</v>
      </c>
      <c r="AY171" s="17" t="s">
        <v>122</v>
      </c>
      <c r="BE171" s="169">
        <f>IF(N171="základná",J171,0)</f>
        <v>0</v>
      </c>
      <c r="BF171" s="169">
        <f>IF(N171="znížená",J171,0)</f>
        <v>0</v>
      </c>
      <c r="BG171" s="169">
        <f>IF(N171="zákl. prenesená",J171,0)</f>
        <v>0</v>
      </c>
      <c r="BH171" s="169">
        <f>IF(N171="zníž. prenesená",J171,0)</f>
        <v>0</v>
      </c>
      <c r="BI171" s="169">
        <f>IF(N171="nulová",J171,0)</f>
        <v>0</v>
      </c>
      <c r="BJ171" s="17" t="s">
        <v>84</v>
      </c>
      <c r="BK171" s="169">
        <f>ROUND(I171*H171,2)</f>
        <v>0</v>
      </c>
      <c r="BL171" s="17" t="s">
        <v>129</v>
      </c>
      <c r="BM171" s="168" t="s">
        <v>245</v>
      </c>
    </row>
    <row r="172" spans="1:65" s="2" customFormat="1" ht="16.5" customHeight="1">
      <c r="A172" s="32"/>
      <c r="B172" s="155"/>
      <c r="C172" s="179" t="s">
        <v>242</v>
      </c>
      <c r="D172" s="179" t="s">
        <v>136</v>
      </c>
      <c r="E172" s="180" t="s">
        <v>247</v>
      </c>
      <c r="F172" s="181" t="s">
        <v>248</v>
      </c>
      <c r="G172" s="182" t="s">
        <v>133</v>
      </c>
      <c r="H172" s="183">
        <v>3.9</v>
      </c>
      <c r="I172" s="184"/>
      <c r="J172" s="185">
        <f>ROUND(I172*H172,2)</f>
        <v>0</v>
      </c>
      <c r="K172" s="186"/>
      <c r="L172" s="187"/>
      <c r="M172" s="188" t="s">
        <v>1</v>
      </c>
      <c r="N172" s="189" t="s">
        <v>40</v>
      </c>
      <c r="O172" s="61"/>
      <c r="P172" s="166">
        <f>O172*H172</f>
        <v>0</v>
      </c>
      <c r="Q172" s="166">
        <v>0</v>
      </c>
      <c r="R172" s="166">
        <f>Q172*H172</f>
        <v>0</v>
      </c>
      <c r="S172" s="166">
        <v>0</v>
      </c>
      <c r="T172" s="167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139</v>
      </c>
      <c r="AT172" s="168" t="s">
        <v>136</v>
      </c>
      <c r="AU172" s="168" t="s">
        <v>84</v>
      </c>
      <c r="AY172" s="17" t="s">
        <v>122</v>
      </c>
      <c r="BE172" s="169">
        <f>IF(N172="základná",J172,0)</f>
        <v>0</v>
      </c>
      <c r="BF172" s="169">
        <f>IF(N172="znížená",J172,0)</f>
        <v>0</v>
      </c>
      <c r="BG172" s="169">
        <f>IF(N172="zákl. prenesená",J172,0)</f>
        <v>0</v>
      </c>
      <c r="BH172" s="169">
        <f>IF(N172="zníž. prenesená",J172,0)</f>
        <v>0</v>
      </c>
      <c r="BI172" s="169">
        <f>IF(N172="nulová",J172,0)</f>
        <v>0</v>
      </c>
      <c r="BJ172" s="17" t="s">
        <v>84</v>
      </c>
      <c r="BK172" s="169">
        <f>ROUND(I172*H172,2)</f>
        <v>0</v>
      </c>
      <c r="BL172" s="17" t="s">
        <v>129</v>
      </c>
      <c r="BM172" s="168" t="s">
        <v>249</v>
      </c>
    </row>
    <row r="173" spans="1:65" s="12" customFormat="1" ht="22.9" customHeight="1">
      <c r="B173" s="142"/>
      <c r="D173" s="143" t="s">
        <v>73</v>
      </c>
      <c r="E173" s="153" t="s">
        <v>250</v>
      </c>
      <c r="F173" s="153" t="s">
        <v>251</v>
      </c>
      <c r="I173" s="145"/>
      <c r="J173" s="154">
        <f>BK173</f>
        <v>0</v>
      </c>
      <c r="L173" s="142"/>
      <c r="M173" s="147"/>
      <c r="N173" s="148"/>
      <c r="O173" s="148"/>
      <c r="P173" s="149">
        <f>SUM(P174:P181)</f>
        <v>0</v>
      </c>
      <c r="Q173" s="148"/>
      <c r="R173" s="149">
        <f>SUM(R174:R181)</f>
        <v>6.4000000000000003E-3</v>
      </c>
      <c r="S173" s="148"/>
      <c r="T173" s="150">
        <f>SUM(T174:T181)</f>
        <v>0</v>
      </c>
      <c r="AR173" s="143" t="s">
        <v>80</v>
      </c>
      <c r="AT173" s="151" t="s">
        <v>73</v>
      </c>
      <c r="AU173" s="151" t="s">
        <v>80</v>
      </c>
      <c r="AY173" s="143" t="s">
        <v>122</v>
      </c>
      <c r="BK173" s="152">
        <f>SUM(BK174:BK181)</f>
        <v>0</v>
      </c>
    </row>
    <row r="174" spans="1:65" s="2" customFormat="1" ht="24.2" customHeight="1">
      <c r="A174" s="32"/>
      <c r="B174" s="155"/>
      <c r="C174" s="156" t="s">
        <v>246</v>
      </c>
      <c r="D174" s="156" t="s">
        <v>125</v>
      </c>
      <c r="E174" s="157" t="s">
        <v>253</v>
      </c>
      <c r="F174" s="158" t="s">
        <v>254</v>
      </c>
      <c r="G174" s="159" t="s">
        <v>255</v>
      </c>
      <c r="H174" s="160">
        <v>26</v>
      </c>
      <c r="I174" s="161"/>
      <c r="J174" s="162">
        <f>ROUND(I174*H174,2)</f>
        <v>0</v>
      </c>
      <c r="K174" s="163"/>
      <c r="L174" s="33"/>
      <c r="M174" s="164" t="s">
        <v>1</v>
      </c>
      <c r="N174" s="165" t="s">
        <v>40</v>
      </c>
      <c r="O174" s="61"/>
      <c r="P174" s="166">
        <f>O174*H174</f>
        <v>0</v>
      </c>
      <c r="Q174" s="166">
        <v>0</v>
      </c>
      <c r="R174" s="166">
        <f>Q174*H174</f>
        <v>0</v>
      </c>
      <c r="S174" s="166">
        <v>0</v>
      </c>
      <c r="T174" s="167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129</v>
      </c>
      <c r="AT174" s="168" t="s">
        <v>125</v>
      </c>
      <c r="AU174" s="168" t="s">
        <v>84</v>
      </c>
      <c r="AY174" s="17" t="s">
        <v>122</v>
      </c>
      <c r="BE174" s="169">
        <f>IF(N174="základná",J174,0)</f>
        <v>0</v>
      </c>
      <c r="BF174" s="169">
        <f>IF(N174="znížená",J174,0)</f>
        <v>0</v>
      </c>
      <c r="BG174" s="169">
        <f>IF(N174="zákl. prenesená",J174,0)</f>
        <v>0</v>
      </c>
      <c r="BH174" s="169">
        <f>IF(N174="zníž. prenesená",J174,0)</f>
        <v>0</v>
      </c>
      <c r="BI174" s="169">
        <f>IF(N174="nulová",J174,0)</f>
        <v>0</v>
      </c>
      <c r="BJ174" s="17" t="s">
        <v>84</v>
      </c>
      <c r="BK174" s="169">
        <f>ROUND(I174*H174,2)</f>
        <v>0</v>
      </c>
      <c r="BL174" s="17" t="s">
        <v>129</v>
      </c>
      <c r="BM174" s="168" t="s">
        <v>256</v>
      </c>
    </row>
    <row r="175" spans="1:65" s="13" customFormat="1">
      <c r="B175" s="170"/>
      <c r="D175" s="171" t="s">
        <v>130</v>
      </c>
      <c r="E175" s="178" t="s">
        <v>1</v>
      </c>
      <c r="F175" s="172" t="s">
        <v>344</v>
      </c>
      <c r="H175" s="173">
        <v>26</v>
      </c>
      <c r="I175" s="174"/>
      <c r="L175" s="170"/>
      <c r="M175" s="175"/>
      <c r="N175" s="176"/>
      <c r="O175" s="176"/>
      <c r="P175" s="176"/>
      <c r="Q175" s="176"/>
      <c r="R175" s="176"/>
      <c r="S175" s="176"/>
      <c r="T175" s="177"/>
      <c r="AT175" s="178" t="s">
        <v>130</v>
      </c>
      <c r="AU175" s="178" t="s">
        <v>84</v>
      </c>
      <c r="AV175" s="13" t="s">
        <v>84</v>
      </c>
      <c r="AW175" s="13" t="s">
        <v>30</v>
      </c>
      <c r="AX175" s="13" t="s">
        <v>80</v>
      </c>
      <c r="AY175" s="178" t="s">
        <v>122</v>
      </c>
    </row>
    <row r="176" spans="1:65" s="2" customFormat="1" ht="21.75" customHeight="1">
      <c r="A176" s="32"/>
      <c r="B176" s="155"/>
      <c r="C176" s="179" t="s">
        <v>252</v>
      </c>
      <c r="D176" s="179" t="s">
        <v>136</v>
      </c>
      <c r="E176" s="180" t="s">
        <v>258</v>
      </c>
      <c r="F176" s="181" t="s">
        <v>259</v>
      </c>
      <c r="G176" s="182" t="s">
        <v>255</v>
      </c>
      <c r="H176" s="183">
        <v>26.26</v>
      </c>
      <c r="I176" s="184"/>
      <c r="J176" s="185">
        <f>ROUND(I176*H176,2)</f>
        <v>0</v>
      </c>
      <c r="K176" s="186"/>
      <c r="L176" s="187"/>
      <c r="M176" s="188" t="s">
        <v>1</v>
      </c>
      <c r="N176" s="189" t="s">
        <v>40</v>
      </c>
      <c r="O176" s="61"/>
      <c r="P176" s="166">
        <f>O176*H176</f>
        <v>0</v>
      </c>
      <c r="Q176" s="166">
        <v>2.0000000000000001E-4</v>
      </c>
      <c r="R176" s="166">
        <f>Q176*H176</f>
        <v>5.2520000000000006E-3</v>
      </c>
      <c r="S176" s="166">
        <v>0</v>
      </c>
      <c r="T176" s="167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139</v>
      </c>
      <c r="AT176" s="168" t="s">
        <v>136</v>
      </c>
      <c r="AU176" s="168" t="s">
        <v>84</v>
      </c>
      <c r="AY176" s="17" t="s">
        <v>122</v>
      </c>
      <c r="BE176" s="169">
        <f>IF(N176="základná",J176,0)</f>
        <v>0</v>
      </c>
      <c r="BF176" s="169">
        <f>IF(N176="znížená",J176,0)</f>
        <v>0</v>
      </c>
      <c r="BG176" s="169">
        <f>IF(N176="zákl. prenesená",J176,0)</f>
        <v>0</v>
      </c>
      <c r="BH176" s="169">
        <f>IF(N176="zníž. prenesená",J176,0)</f>
        <v>0</v>
      </c>
      <c r="BI176" s="169">
        <f>IF(N176="nulová",J176,0)</f>
        <v>0</v>
      </c>
      <c r="BJ176" s="17" t="s">
        <v>84</v>
      </c>
      <c r="BK176" s="169">
        <f>ROUND(I176*H176,2)</f>
        <v>0</v>
      </c>
      <c r="BL176" s="17" t="s">
        <v>129</v>
      </c>
      <c r="BM176" s="168" t="s">
        <v>260</v>
      </c>
    </row>
    <row r="177" spans="1:65" s="13" customFormat="1">
      <c r="B177" s="170"/>
      <c r="D177" s="171" t="s">
        <v>130</v>
      </c>
      <c r="F177" s="172" t="s">
        <v>345</v>
      </c>
      <c r="H177" s="173">
        <v>26.26</v>
      </c>
      <c r="I177" s="174"/>
      <c r="L177" s="170"/>
      <c r="M177" s="175"/>
      <c r="N177" s="176"/>
      <c r="O177" s="176"/>
      <c r="P177" s="176"/>
      <c r="Q177" s="176"/>
      <c r="R177" s="176"/>
      <c r="S177" s="176"/>
      <c r="T177" s="177"/>
      <c r="AT177" s="178" t="s">
        <v>130</v>
      </c>
      <c r="AU177" s="178" t="s">
        <v>84</v>
      </c>
      <c r="AV177" s="13" t="s">
        <v>84</v>
      </c>
      <c r="AW177" s="13" t="s">
        <v>3</v>
      </c>
      <c r="AX177" s="13" t="s">
        <v>80</v>
      </c>
      <c r="AY177" s="178" t="s">
        <v>122</v>
      </c>
    </row>
    <row r="178" spans="1:65" s="2" customFormat="1" ht="24.2" customHeight="1">
      <c r="A178" s="32"/>
      <c r="B178" s="155"/>
      <c r="C178" s="156" t="s">
        <v>257</v>
      </c>
      <c r="D178" s="156" t="s">
        <v>125</v>
      </c>
      <c r="E178" s="157" t="s">
        <v>262</v>
      </c>
      <c r="F178" s="158" t="s">
        <v>263</v>
      </c>
      <c r="G178" s="159" t="s">
        <v>188</v>
      </c>
      <c r="H178" s="160">
        <v>1.4</v>
      </c>
      <c r="I178" s="161"/>
      <c r="J178" s="162">
        <f>ROUND(I178*H178,2)</f>
        <v>0</v>
      </c>
      <c r="K178" s="163"/>
      <c r="L178" s="33"/>
      <c r="M178" s="164" t="s">
        <v>1</v>
      </c>
      <c r="N178" s="165" t="s">
        <v>40</v>
      </c>
      <c r="O178" s="61"/>
      <c r="P178" s="166">
        <f>O178*H178</f>
        <v>0</v>
      </c>
      <c r="Q178" s="166">
        <v>0</v>
      </c>
      <c r="R178" s="166">
        <f>Q178*H178</f>
        <v>0</v>
      </c>
      <c r="S178" s="166">
        <v>0</v>
      </c>
      <c r="T178" s="167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129</v>
      </c>
      <c r="AT178" s="168" t="s">
        <v>125</v>
      </c>
      <c r="AU178" s="168" t="s">
        <v>84</v>
      </c>
      <c r="AY178" s="17" t="s">
        <v>122</v>
      </c>
      <c r="BE178" s="169">
        <f>IF(N178="základná",J178,0)</f>
        <v>0</v>
      </c>
      <c r="BF178" s="169">
        <f>IF(N178="znížená",J178,0)</f>
        <v>0</v>
      </c>
      <c r="BG178" s="169">
        <f>IF(N178="zákl. prenesená",J178,0)</f>
        <v>0</v>
      </c>
      <c r="BH178" s="169">
        <f>IF(N178="zníž. prenesená",J178,0)</f>
        <v>0</v>
      </c>
      <c r="BI178" s="169">
        <f>IF(N178="nulová",J178,0)</f>
        <v>0</v>
      </c>
      <c r="BJ178" s="17" t="s">
        <v>84</v>
      </c>
      <c r="BK178" s="169">
        <f>ROUND(I178*H178,2)</f>
        <v>0</v>
      </c>
      <c r="BL178" s="17" t="s">
        <v>129</v>
      </c>
      <c r="BM178" s="168" t="s">
        <v>264</v>
      </c>
    </row>
    <row r="179" spans="1:65" s="14" customFormat="1">
      <c r="B179" s="190"/>
      <c r="D179" s="171" t="s">
        <v>130</v>
      </c>
      <c r="E179" s="191" t="s">
        <v>1</v>
      </c>
      <c r="F179" s="192" t="s">
        <v>265</v>
      </c>
      <c r="H179" s="191" t="s">
        <v>1</v>
      </c>
      <c r="I179" s="193"/>
      <c r="L179" s="190"/>
      <c r="M179" s="194"/>
      <c r="N179" s="195"/>
      <c r="O179" s="195"/>
      <c r="P179" s="195"/>
      <c r="Q179" s="195"/>
      <c r="R179" s="195"/>
      <c r="S179" s="195"/>
      <c r="T179" s="196"/>
      <c r="AT179" s="191" t="s">
        <v>130</v>
      </c>
      <c r="AU179" s="191" t="s">
        <v>84</v>
      </c>
      <c r="AV179" s="14" t="s">
        <v>80</v>
      </c>
      <c r="AW179" s="14" t="s">
        <v>30</v>
      </c>
      <c r="AX179" s="14" t="s">
        <v>74</v>
      </c>
      <c r="AY179" s="191" t="s">
        <v>122</v>
      </c>
    </row>
    <row r="180" spans="1:65" s="13" customFormat="1">
      <c r="B180" s="170"/>
      <c r="D180" s="171" t="s">
        <v>130</v>
      </c>
      <c r="E180" s="178" t="s">
        <v>1</v>
      </c>
      <c r="F180" s="172" t="s">
        <v>346</v>
      </c>
      <c r="H180" s="173">
        <v>1.4</v>
      </c>
      <c r="I180" s="174"/>
      <c r="L180" s="170"/>
      <c r="M180" s="175"/>
      <c r="N180" s="176"/>
      <c r="O180" s="176"/>
      <c r="P180" s="176"/>
      <c r="Q180" s="176"/>
      <c r="R180" s="176"/>
      <c r="S180" s="176"/>
      <c r="T180" s="177"/>
      <c r="AT180" s="178" t="s">
        <v>130</v>
      </c>
      <c r="AU180" s="178" t="s">
        <v>84</v>
      </c>
      <c r="AV180" s="13" t="s">
        <v>84</v>
      </c>
      <c r="AW180" s="13" t="s">
        <v>30</v>
      </c>
      <c r="AX180" s="13" t="s">
        <v>80</v>
      </c>
      <c r="AY180" s="178" t="s">
        <v>122</v>
      </c>
    </row>
    <row r="181" spans="1:65" s="2" customFormat="1" ht="16.5" customHeight="1">
      <c r="A181" s="32"/>
      <c r="B181" s="155"/>
      <c r="C181" s="179" t="s">
        <v>261</v>
      </c>
      <c r="D181" s="179" t="s">
        <v>136</v>
      </c>
      <c r="E181" s="180" t="s">
        <v>267</v>
      </c>
      <c r="F181" s="181" t="s">
        <v>276</v>
      </c>
      <c r="G181" s="182" t="s">
        <v>188</v>
      </c>
      <c r="H181" s="183">
        <v>1.4</v>
      </c>
      <c r="I181" s="184"/>
      <c r="J181" s="185">
        <f>ROUND(I181*H181,2)</f>
        <v>0</v>
      </c>
      <c r="K181" s="186"/>
      <c r="L181" s="187"/>
      <c r="M181" s="188" t="s">
        <v>1</v>
      </c>
      <c r="N181" s="189" t="s">
        <v>40</v>
      </c>
      <c r="O181" s="61"/>
      <c r="P181" s="166">
        <f>O181*H181</f>
        <v>0</v>
      </c>
      <c r="Q181" s="166">
        <v>8.1999999999999998E-4</v>
      </c>
      <c r="R181" s="166">
        <f>Q181*H181</f>
        <v>1.1479999999999999E-3</v>
      </c>
      <c r="S181" s="166">
        <v>0</v>
      </c>
      <c r="T181" s="167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139</v>
      </c>
      <c r="AT181" s="168" t="s">
        <v>136</v>
      </c>
      <c r="AU181" s="168" t="s">
        <v>84</v>
      </c>
      <c r="AY181" s="17" t="s">
        <v>122</v>
      </c>
      <c r="BE181" s="169">
        <f>IF(N181="základná",J181,0)</f>
        <v>0</v>
      </c>
      <c r="BF181" s="169">
        <f>IF(N181="znížená",J181,0)</f>
        <v>0</v>
      </c>
      <c r="BG181" s="169">
        <f>IF(N181="zákl. prenesená",J181,0)</f>
        <v>0</v>
      </c>
      <c r="BH181" s="169">
        <f>IF(N181="zníž. prenesená",J181,0)</f>
        <v>0</v>
      </c>
      <c r="BI181" s="169">
        <f>IF(N181="nulová",J181,0)</f>
        <v>0</v>
      </c>
      <c r="BJ181" s="17" t="s">
        <v>84</v>
      </c>
      <c r="BK181" s="169">
        <f>ROUND(I181*H181,2)</f>
        <v>0</v>
      </c>
      <c r="BL181" s="17" t="s">
        <v>129</v>
      </c>
      <c r="BM181" s="168" t="s">
        <v>268</v>
      </c>
    </row>
    <row r="182" spans="1:65" s="12" customFormat="1" ht="25.9" customHeight="1">
      <c r="B182" s="142"/>
      <c r="D182" s="143" t="s">
        <v>73</v>
      </c>
      <c r="E182" s="144" t="s">
        <v>269</v>
      </c>
      <c r="F182" s="144" t="s">
        <v>270</v>
      </c>
      <c r="I182" s="145"/>
      <c r="J182" s="146">
        <f>BK182</f>
        <v>0</v>
      </c>
      <c r="L182" s="142"/>
      <c r="M182" s="147"/>
      <c r="N182" s="148"/>
      <c r="O182" s="148"/>
      <c r="P182" s="149">
        <f>P183</f>
        <v>0</v>
      </c>
      <c r="Q182" s="148"/>
      <c r="R182" s="149">
        <f>R183</f>
        <v>0</v>
      </c>
      <c r="S182" s="148"/>
      <c r="T182" s="150">
        <f>T183</f>
        <v>0</v>
      </c>
      <c r="AR182" s="143" t="s">
        <v>144</v>
      </c>
      <c r="AT182" s="151" t="s">
        <v>73</v>
      </c>
      <c r="AU182" s="151" t="s">
        <v>74</v>
      </c>
      <c r="AY182" s="143" t="s">
        <v>122</v>
      </c>
      <c r="BK182" s="152">
        <f>BK183</f>
        <v>0</v>
      </c>
    </row>
    <row r="183" spans="1:65" s="2" customFormat="1" ht="24.2" customHeight="1">
      <c r="A183" s="32"/>
      <c r="B183" s="155"/>
      <c r="C183" s="156" t="s">
        <v>266</v>
      </c>
      <c r="D183" s="156" t="s">
        <v>125</v>
      </c>
      <c r="E183" s="157" t="s">
        <v>272</v>
      </c>
      <c r="F183" s="158" t="s">
        <v>273</v>
      </c>
      <c r="G183" s="159" t="s">
        <v>274</v>
      </c>
      <c r="H183" s="160">
        <v>1</v>
      </c>
      <c r="I183" s="161"/>
      <c r="J183" s="162">
        <f>ROUND(I183*H183,2)</f>
        <v>0</v>
      </c>
      <c r="K183" s="163"/>
      <c r="L183" s="33"/>
      <c r="M183" s="205" t="s">
        <v>1</v>
      </c>
      <c r="N183" s="206" t="s">
        <v>40</v>
      </c>
      <c r="O183" s="207"/>
      <c r="P183" s="208">
        <f>O183*H183</f>
        <v>0</v>
      </c>
      <c r="Q183" s="208">
        <v>0</v>
      </c>
      <c r="R183" s="208">
        <f>Q183*H183</f>
        <v>0</v>
      </c>
      <c r="S183" s="208">
        <v>0</v>
      </c>
      <c r="T183" s="209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275</v>
      </c>
      <c r="AT183" s="168" t="s">
        <v>125</v>
      </c>
      <c r="AU183" s="168" t="s">
        <v>80</v>
      </c>
      <c r="AY183" s="17" t="s">
        <v>122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7" t="s">
        <v>84</v>
      </c>
      <c r="BK183" s="169">
        <f>ROUND(I183*H183,2)</f>
        <v>0</v>
      </c>
      <c r="BL183" s="17" t="s">
        <v>275</v>
      </c>
      <c r="BM183" s="168" t="s">
        <v>347</v>
      </c>
    </row>
    <row r="184" spans="1:65" s="2" customFormat="1" ht="6.95" customHeight="1">
      <c r="A184" s="32"/>
      <c r="B184" s="50"/>
      <c r="C184" s="51"/>
      <c r="D184" s="51"/>
      <c r="E184" s="51"/>
      <c r="F184" s="51"/>
      <c r="G184" s="51"/>
      <c r="H184" s="51"/>
      <c r="I184" s="51"/>
      <c r="J184" s="51"/>
      <c r="K184" s="51"/>
      <c r="L184" s="33"/>
      <c r="M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</row>
  </sheetData>
  <autoFilter ref="C124:K183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časť 3</vt:lpstr>
      <vt:lpstr>030-06 - Náhradná výsadba...</vt:lpstr>
      <vt:lpstr>030-07 - Náhradná výsadba...</vt:lpstr>
      <vt:lpstr>030-08 - Náhradná výsadba...</vt:lpstr>
      <vt:lpstr>'030-06 - Náhradná výsadba...'!Názvy_tlače</vt:lpstr>
      <vt:lpstr>'030-07 - Náhradná výsadba...'!Názvy_tlače</vt:lpstr>
      <vt:lpstr>'030-08 - Náhradná výsadba...'!Názvy_tlače</vt:lpstr>
      <vt:lpstr>'Rekapitulácia časť 3'!Názvy_tlače</vt:lpstr>
      <vt:lpstr>'030-06 - Náhradná výsadba...'!Oblasť_tlače</vt:lpstr>
      <vt:lpstr>'030-07 - Náhradná výsadba...'!Oblasť_tlače</vt:lpstr>
      <vt:lpstr>'030-08 - Náhradná výsadba...'!Oblasť_tlače</vt:lpstr>
      <vt:lpstr>'Rekapitulácia časť 3'!Oblasť_tlače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 Tóthová</dc:creator>
  <cp:lastModifiedBy>Vasko, Martin</cp:lastModifiedBy>
  <dcterms:created xsi:type="dcterms:W3CDTF">2021-07-27T10:54:04Z</dcterms:created>
  <dcterms:modified xsi:type="dcterms:W3CDTF">2021-12-20T08:15:42Z</dcterms:modified>
</cp:coreProperties>
</file>